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K17" i="26" l="1"/>
  <c r="K16" i="26"/>
  <c r="K15" i="26"/>
  <c r="K14" i="26"/>
  <c r="K13" i="26"/>
  <c r="K12" i="26"/>
  <c r="K11" i="26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12" i="20"/>
  <c r="K11" i="20"/>
  <c r="O18" i="8"/>
  <c r="O17" i="8"/>
  <c r="O16" i="8"/>
  <c r="O15" i="8"/>
  <c r="O14" i="8"/>
  <c r="O13" i="8"/>
  <c r="O12" i="8"/>
  <c r="O11" i="8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D43" i="1"/>
  <c r="D42" i="1"/>
  <c r="D41" i="1"/>
  <c r="D40" i="1"/>
  <c r="D39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2" i="1"/>
  <c r="D21" i="1"/>
  <c r="D20" i="1"/>
  <c r="D19" i="1"/>
  <c r="D18" i="1"/>
  <c r="D17" i="1"/>
  <c r="D16" i="1"/>
  <c r="D15" i="1"/>
  <c r="D14" i="1"/>
  <c r="D13" i="1"/>
  <c r="D11" i="1"/>
  <c r="C42" i="1"/>
  <c r="L12" i="2" s="1"/>
  <c r="K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L11" i="2"/>
  <c r="K11" i="2"/>
  <c r="J11" i="2"/>
  <c r="J12" i="2"/>
  <c r="J13" i="2"/>
  <c r="J14" i="2"/>
  <c r="C11" i="1"/>
  <c r="I6" i="1"/>
</calcChain>
</file>

<file path=xl/sharedStrings.xml><?xml version="1.0" encoding="utf-8"?>
<sst xmlns="http://schemas.openxmlformats.org/spreadsheetml/2006/main" count="2911" uniqueCount="502">
  <si>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</si>
  <si>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</si>
  <si>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</si>
  <si>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</si>
  <si>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</si>
  <si>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</si>
  <si>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</si>
  <si>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</si>
  <si>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</si>
  <si>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</si>
  <si>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</si>
  <si>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</si>
  <si>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</si>
  <si>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</si>
  <si>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</si>
  <si>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</si>
  <si>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</si>
  <si>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</si>
  <si>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</si>
  <si>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</si>
  <si>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</si>
  <si>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</si>
  <si>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</si>
  <si>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</si>
  <si>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</si>
  <si>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</si>
  <si>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</si>
  <si>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</si>
  <si>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</si>
  <si>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</si>
  <si>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</si>
  <si>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</si>
  <si>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</si>
  <si>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</si>
  <si>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</si>
  <si>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</si>
  <si>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</si>
  <si>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</si>
  <si>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</si>
  <si>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</si>
  <si>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</si>
  <si>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</si>
  <si>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</si>
  <si>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</si>
  <si>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</si>
  <si>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</si>
  <si>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</si>
  <si>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</si>
  <si>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</si>
  <si>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</si>
  <si>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</si>
  <si>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</si>
  <si>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</si>
  <si>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</si>
  <si>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</si>
  <si>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</si>
  <si>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</si>
  <si>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</si>
  <si>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</si>
  <si>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</si>
  <si>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</si>
  <si>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</si>
  <si>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</si>
  <si>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</si>
  <si>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</si>
  <si>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</si>
  <si>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</si>
  <si>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</si>
  <si>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</si>
  <si>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</si>
  <si>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</si>
  <si>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</si>
  <si>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</si>
  <si>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</si>
  <si>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</si>
  <si>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</si>
  <si>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</si>
  <si>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</si>
  <si>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</si>
  <si>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</si>
  <si>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</si>
  <si>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</si>
  <si>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</si>
  <si>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</si>
  <si>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</si>
  <si>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</si>
  <si>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</si>
  <si>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</si>
  <si>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</si>
  <si>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</si>
  <si>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</si>
  <si>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</si>
  <si>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</si>
  <si>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</si>
  <si>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</si>
  <si>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</si>
  <si>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</si>
  <si>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</si>
  <si>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</si>
  <si>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</si>
  <si>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</si>
  <si>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</si>
  <si>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</si>
  <si>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</si>
  <si>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</si>
  <si>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</si>
  <si>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</si>
  <si>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</si>
  <si>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</si>
  <si>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</si>
  <si>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</si>
  <si>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</si>
  <si>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</si>
  <si>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</si>
  <si>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</si>
  <si>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</si>
  <si>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</si>
  <si>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</si>
  <si>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</si>
  <si>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</si>
  <si>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</si>
  <si>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</si>
  <si>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</si>
  <si>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</si>
  <si>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</si>
  <si>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</si>
  <si>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</si>
  <si>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</si>
  <si>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</si>
  <si>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</si>
  <si>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</si>
  <si>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</si>
  <si>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</si>
  <si>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</si>
  <si>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</si>
  <si>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</si>
  <si>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</si>
  <si>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</si>
  <si>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</si>
  <si>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</si>
  <si>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</si>
  <si>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</si>
  <si>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</si>
  <si>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</si>
  <si>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</si>
  <si>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</si>
  <si>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</si>
  <si>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</si>
  <si>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</si>
  <si>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</si>
  <si>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</si>
  <si>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</si>
  <si>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</si>
  <si>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</si>
  <si>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</si>
  <si>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</si>
  <si>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</si>
  <si>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</si>
  <si>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</si>
  <si>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</si>
  <si>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</si>
  <si>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</si>
  <si>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</si>
  <si>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</si>
  <si>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</si>
  <si>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</si>
  <si>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</si>
  <si>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</si>
  <si>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</si>
  <si>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</si>
  <si>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</si>
  <si>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</si>
  <si>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</si>
  <si>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</si>
  <si>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</si>
  <si>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</si>
  <si>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</si>
  <si>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</si>
  <si>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</si>
  <si>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</si>
  <si>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</si>
  <si>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</si>
  <si>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</si>
  <si>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</si>
  <si>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</si>
  <si>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</si>
  <si>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</si>
  <si>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</si>
  <si>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</si>
  <si>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</si>
  <si>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</si>
  <si>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</si>
  <si>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</si>
  <si>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</si>
  <si>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</si>
  <si>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</si>
  <si>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29/06/2017</t>
  </si>
  <si>
    <t>1498מגדל חסכון לילד סיכון מועט</t>
  </si>
  <si>
    <t>9896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</si>
  <si>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</si>
  <si>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</si>
  <si>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</si>
  <si>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</si>
  <si>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</si>
  <si>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</si>
  <si>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1111111111- 10- לאומי</t>
  </si>
  <si>
    <t>10</t>
  </si>
  <si>
    <t>AAA</t>
  </si>
  <si>
    <t>סה"כ יתרת מזומנים ועו"ש נקובים במט"ח</t>
  </si>
  <si>
    <t>20001- 10- לאומי</t>
  </si>
  <si>
    <t>20003- 10- לאומי</t>
  </si>
  <si>
    <t>80031- 10-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</si>
  <si>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</si>
  <si>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</si>
  <si>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</si>
  <si>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</si>
  <si>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</si>
  <si>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</si>
  <si>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</si>
  <si>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</si>
  <si>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</si>
  <si>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</si>
  <si>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</si>
  <si>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</si>
  <si>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</si>
  <si>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</si>
  <si>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19/01/17</t>
  </si>
  <si>
    <t>גליל 5904- גליל</t>
  </si>
  <si>
    <t>9590431</t>
  </si>
  <si>
    <t>08/03/17</t>
  </si>
  <si>
    <t>ממשל צמודה 0418- גליל</t>
  </si>
  <si>
    <t>1108927</t>
  </si>
  <si>
    <t>03/04/17</t>
  </si>
  <si>
    <t>ממשל צמודה 0527- גליל</t>
  </si>
  <si>
    <t>1140847</t>
  </si>
  <si>
    <t>24/05/17</t>
  </si>
  <si>
    <t>ממשל צמודה 0923- גליל</t>
  </si>
  <si>
    <t>1128081</t>
  </si>
  <si>
    <t>23/04/17</t>
  </si>
  <si>
    <t>ממשל צמודה 1019- גליל</t>
  </si>
  <si>
    <t>1114750</t>
  </si>
  <si>
    <t>22/03/17</t>
  </si>
  <si>
    <t>ממשלתי צמוד 1020- גליל</t>
  </si>
  <si>
    <t>1137181</t>
  </si>
  <si>
    <t>31/01/17</t>
  </si>
  <si>
    <t>ממשלתי צמוד 841- גליל</t>
  </si>
  <si>
    <t>1120583</t>
  </si>
  <si>
    <t>ממשלתי צמודה 0536- גליל</t>
  </si>
  <si>
    <t>1097708</t>
  </si>
  <si>
    <t>ממשלתי צמודה 922- גליל</t>
  </si>
  <si>
    <t>1124056</t>
  </si>
  <si>
    <t>22/02/17</t>
  </si>
  <si>
    <t>סה"כ לא צמודות</t>
  </si>
  <si>
    <t>סה"כ מלווה קצר מועד</t>
  </si>
  <si>
    <t>מ.ק.מ 218 פדיון 7.2.18- בנק ישראל- מק"מ</t>
  </si>
  <si>
    <t>8180218</t>
  </si>
  <si>
    <t>08/02/17</t>
  </si>
  <si>
    <t>מ.ק.מ 318 פדיון 7.3.2018- בנק ישראל- מק"מ</t>
  </si>
  <si>
    <t>8180317</t>
  </si>
  <si>
    <t>14/03/17</t>
  </si>
  <si>
    <t>מק"מ 428 11/04/18- בנק ישראל- מק"מ</t>
  </si>
  <si>
    <t>8180424</t>
  </si>
  <si>
    <t>04/04/17</t>
  </si>
  <si>
    <t>מקמ 1217 פדיון 3.12.17- בנק ישראל- מק"מ</t>
  </si>
  <si>
    <t>8171217</t>
  </si>
  <si>
    <t>19/02/17</t>
  </si>
  <si>
    <t>סה"כ שחר</t>
  </si>
  <si>
    <t>ממשל שקלית 0118- שחר</t>
  </si>
  <si>
    <t>1126218</t>
  </si>
  <si>
    <t>22/06/17</t>
  </si>
  <si>
    <t>ממשל שקלית 0219- שחר</t>
  </si>
  <si>
    <t>1110907</t>
  </si>
  <si>
    <t>ממשל שקלית 0327- שחר</t>
  </si>
  <si>
    <t>1139344</t>
  </si>
  <si>
    <t>01/06/17</t>
  </si>
  <si>
    <t>ממשל שקלית 0825- שחר</t>
  </si>
  <si>
    <t>1135557</t>
  </si>
  <si>
    <t>08/05/17</t>
  </si>
  <si>
    <t>ממשל שקלית 1018- שחר</t>
  </si>
  <si>
    <t>1136548</t>
  </si>
  <si>
    <t>ממשל שקלית 120- שחר</t>
  </si>
  <si>
    <t>1115773</t>
  </si>
  <si>
    <t>28/06/17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</si>
  <si>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</si>
  <si>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</si>
  <si>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</si>
  <si>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</si>
  <si>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</si>
  <si>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</si>
  <si>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25/04/17</t>
  </si>
  <si>
    <t>ממשלתי שקלית 0142- שחר</t>
  </si>
  <si>
    <t>1125400</t>
  </si>
  <si>
    <t>סה"כ גילון</t>
  </si>
  <si>
    <t>ממשל משתנה 1121- גילון חדש</t>
  </si>
  <si>
    <t>1127646</t>
  </si>
  <si>
    <t>14/05/17</t>
  </si>
  <si>
    <t>ממשלתי ריבית משתנה 0817- ממשל קצרה</t>
  </si>
  <si>
    <t>1106970</t>
  </si>
  <si>
    <t>01/03/17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</si>
  <si>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</si>
  <si>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</si>
  <si>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</si>
  <si>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</si>
  <si>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</si>
  <si>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</si>
  <si>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</si>
  <si>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</si>
  <si>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</si>
  <si>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</si>
  <si>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</si>
  <si>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</si>
  <si>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</si>
  <si>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</si>
  <si>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</si>
  <si>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</si>
  <si>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</si>
  <si>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מיטבמ ב תא 125- פסגות מוצרי מדדים בע"מ</t>
  </si>
  <si>
    <t>1125327</t>
  </si>
  <si>
    <t>513665661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</si>
  <si>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</si>
  <si>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</si>
  <si>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</si>
  <si>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</si>
  <si>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</si>
  <si>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</si>
  <si>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125תכלית סל א ת"א- תכלית תעודות סל בע"מ</t>
  </si>
  <si>
    <t>1091818</t>
  </si>
  <si>
    <t>513594101</t>
  </si>
  <si>
    <t>הראל סל ב' ת"א 125- הראל סל בע"מ</t>
  </si>
  <si>
    <t>1113232</t>
  </si>
  <si>
    <t>514103811</t>
  </si>
  <si>
    <t>סה"כ שמחקות מדדי מניות בחו"ל</t>
  </si>
  <si>
    <t>סה"כ שמחקות מדדים אחרים בישראל</t>
  </si>
  <si>
    <t>פסגות סל בונד 60- פסגות תעודות סל מדדים בע"מ</t>
  </si>
  <si>
    <t>1109420</t>
  </si>
  <si>
    <t>513952457</t>
  </si>
  <si>
    <t>תכלית מר טו בונד 60- תכלית מורכבות בע"מ</t>
  </si>
  <si>
    <t>1109362</t>
  </si>
  <si>
    <t>513944660</t>
  </si>
  <si>
    <t>הראל סל ד' תל בונד 60- הראל סל בע"מ</t>
  </si>
  <si>
    <t>1113257</t>
  </si>
  <si>
    <t>הראל סל יג תל-בונד 40- הראל סל בע"מ</t>
  </si>
  <si>
    <t>1113760</t>
  </si>
  <si>
    <t>הראל סל כד תל בונד שקלי- הראל סל בע"מ</t>
  </si>
  <si>
    <t>1116292</t>
  </si>
  <si>
    <t>מבט מדד עז תל בונד שקלי- פסגות מוצרי מדדים בע"מ</t>
  </si>
  <si>
    <t>1116581</t>
  </si>
  <si>
    <t>פסגות מדד א תל בונד 20- פסגות תעודות סל מדדים בע"מ</t>
  </si>
  <si>
    <t>1104603</t>
  </si>
  <si>
    <t>פסגות מדד סא בונדשקלי- פסגות תעודות סל מדדים בע"מ</t>
  </si>
  <si>
    <t>1116326</t>
  </si>
  <si>
    <t>פסגות סל בונד 40- פסגות תעודות סל מדדים בע"מ</t>
  </si>
  <si>
    <t>1109412</t>
  </si>
  <si>
    <t>פסגות סל תל בונד 60 סד  רפד- פסגות תעודות סל מדדים בע"מ</t>
  </si>
  <si>
    <t>1134550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</si>
  <si>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</si>
  <si>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</si>
  <si>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</si>
  <si>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</si>
  <si>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</si>
  <si>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</si>
  <si>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תכלית גל מה בונד שקל- תכלית גלובל בע"מ</t>
  </si>
  <si>
    <t>1116250</t>
  </si>
  <si>
    <t>513815258</t>
  </si>
  <si>
    <t>סה"כ שמחקות מדדים אחרים בחו"ל</t>
  </si>
  <si>
    <t>סה"כ short</t>
  </si>
  <si>
    <t>סה"כ שמחקות מדדי מניות</t>
  </si>
  <si>
    <t>Daiwa ETF Nikkei 225- Daiwa ETF</t>
  </si>
  <si>
    <t>JP3027640006</t>
  </si>
  <si>
    <t>NASDAQ</t>
  </si>
  <si>
    <t>11121</t>
  </si>
  <si>
    <t>Diversified Financials</t>
  </si>
  <si>
    <t>Dbx Eur Hedge- Deutsche x-trackers MSCI Eur</t>
  </si>
  <si>
    <t>US2330518539</t>
  </si>
  <si>
    <t>12921</t>
  </si>
  <si>
    <t>Dow Jones Stoxx600- Dow  Jones STOXX 600  Source ITF</t>
  </si>
  <si>
    <t>IE00B60SWW18</t>
  </si>
  <si>
    <t>FWB</t>
  </si>
  <si>
    <t>25010</t>
  </si>
  <si>
    <t>ISHARES CORE S@P 500- ISHARES CORE &amp; CROP</t>
  </si>
  <si>
    <t>IE00B5BMR087</t>
  </si>
  <si>
    <t>27353</t>
  </si>
  <si>
    <t>Ishares Curr H MSCI- ISHARES MSCI EMER</t>
  </si>
  <si>
    <t>US46434G5099</t>
  </si>
  <si>
    <t>20059</t>
  </si>
  <si>
    <t>Ishares Japan Hedge- ISHARES MSCI JAPAN</t>
  </si>
  <si>
    <t>US46434V8862</t>
  </si>
  <si>
    <t>20060</t>
  </si>
  <si>
    <t>S&amp;P 500 SOURCE- S&amp;P 500</t>
  </si>
  <si>
    <t>IE00B3YCGJ38</t>
  </si>
  <si>
    <t>10369</t>
  </si>
  <si>
    <t>Vanguard Emrg mkt et- VANGUARD EMERGING</t>
  </si>
  <si>
    <t>US9220428588</t>
  </si>
  <si>
    <t>NYSE</t>
  </si>
  <si>
    <t>10458</t>
  </si>
  <si>
    <t>סה"כ שמחקות מדדים אחרים</t>
  </si>
  <si>
    <t>Ahye Fp Equity- Amundi etf</t>
  </si>
  <si>
    <t>FR0011494822</t>
  </si>
  <si>
    <t>12772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</si>
  <si>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</si>
  <si>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</si>
  <si>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</si>
  <si>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</si>
  <si>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</si>
  <si>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</si>
  <si>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</si>
  <si>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</si>
  <si>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</si>
  <si>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</si>
  <si>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</si>
  <si>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spdr barclays high yield- SPDR - State Street Global Advisors</t>
  </si>
  <si>
    <t>US78464A4177</t>
  </si>
  <si>
    <t>22040</t>
  </si>
  <si>
    <t>Spdr emerging bond- SPDR BARCLAYS</t>
  </si>
  <si>
    <t>IE00B4613386</t>
  </si>
  <si>
    <t>12423</t>
  </si>
  <si>
    <t>Vanguard shortterm bnd etf- VANGUARD</t>
  </si>
  <si>
    <t>US92206C4096</t>
  </si>
  <si>
    <t>10457</t>
  </si>
  <si>
    <t>סה"כ תעודות השתתפות בקרנות נאמנות בישראל</t>
  </si>
  <si>
    <t>סה"כ תעודות השתתפות בקרנות נאמנות בחו"ל</t>
  </si>
  <si>
    <t>Neuber Berman hy bond- Neuberger Berman</t>
  </si>
  <si>
    <t>IE00B8QBJF01</t>
  </si>
  <si>
    <t>11100</t>
  </si>
  <si>
    <t>Other</t>
  </si>
  <si>
    <t>B</t>
  </si>
  <si>
    <t>Ubs Lux Bnd- UBS LUXEM</t>
  </si>
  <si>
    <t>LU0396367608</t>
  </si>
  <si>
    <t>10441</t>
  </si>
  <si>
    <t>לא מדורג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</si>
  <si>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</si>
  <si>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</si>
  <si>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</si>
  <si>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</si>
  <si>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</si>
  <si>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</si>
  <si>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</si>
  <si>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</si>
  <si>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</si>
  <si>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</si>
  <si>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</si>
  <si>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</si>
  <si>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</si>
  <si>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</si>
  <si>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</si>
  <si>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</si>
  <si>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</si>
  <si>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</si>
  <si>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</si>
  <si>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</si>
  <si>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</si>
  <si>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</si>
  <si>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</si>
  <si>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</si>
  <si>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</si>
  <si>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</si>
  <si>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</si>
  <si>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</si>
  <si>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</si>
  <si>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</si>
  <si>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</si>
  <si>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</si>
  <si>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</si>
  <si>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FWD CCY\ILS 20170601 USD\ILS 3.5340000 20170907- בנק לאומי לישראל בע"מ</t>
  </si>
  <si>
    <t>90004299</t>
  </si>
  <si>
    <t>FWD CCY\ILS 20170627 USD\ILS 3.5069000 20170907- בנק לאומי לישראל בע"מ</t>
  </si>
  <si>
    <t>90004481</t>
  </si>
  <si>
    <t>27/06/17</t>
  </si>
  <si>
    <t>FWD CCY\ILS 20170629 USD\ILS 3.4900000 20170907- בנק לאומי לישראל בע"מ</t>
  </si>
  <si>
    <t>90004498</t>
  </si>
  <si>
    <t>29/06/17</t>
  </si>
  <si>
    <t>FWD CCY\CCY 20170605 EUR\USD 1.1323300 20170913- בנק לאומי לישראל בע"מ</t>
  </si>
  <si>
    <t>90004310</t>
  </si>
  <si>
    <t>05/06/17</t>
  </si>
  <si>
    <t>FWD CCY\CCY 20170626 EUR\USD 1.1248000 20170907- בנק לאומי לישראל בע"מ</t>
  </si>
  <si>
    <t>90004467</t>
  </si>
  <si>
    <t>26/06/17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</si>
  <si>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</si>
  <si>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</si>
  <si>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</si>
  <si>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</si>
  <si>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</si>
  <si>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</si>
  <si>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</si>
  <si>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</si>
  <si>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</si>
  <si>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</si>
  <si>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</si>
  <si>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</si>
  <si>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</si>
  <si>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</si>
  <si>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</si>
  <si>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 מס עמיתים</t>
  </si>
  <si>
    <t>28200000</t>
  </si>
  <si>
    <t>חייבים</t>
  </si>
  <si>
    <t>27960000</t>
  </si>
  <si>
    <t>עו'ש(לשלם)</t>
  </si>
  <si>
    <t>1111111111</t>
  </si>
  <si>
    <t>ISHARES EMER MKTS(דיבידנד לקבל)</t>
  </si>
  <si>
    <t>70197868</t>
  </si>
  <si>
    <t>בנק לאומי</t>
  </si>
  <si>
    <t>מגדל מקפת קרנות פנסיה וקופות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</si>
</sst>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2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164" fontId="19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0" xfId="0" applyAlignment="1">
      <alignment horizontal="right"/>
    </xf>
    <xf numFmtId="164" fontId="2" fillId="0" borderId="0" xfId="11" applyFont="1" applyAlignment="1">
      <alignment horizontal="center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2">
    <cellStyle name="Comma" xfId="11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9"/>
  <sheetViews>
    <sheetView rightToLeft="1" tabSelected="1" workbookViewId="0">
      <selection activeCell="C14" sqref="C14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8" width="6.7109375" style="1" customWidth="1"/>
    <col min="9" max="9" width="20.85546875" style="1" bestFit="1" customWidth="1"/>
    <col min="10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0" t="s">
        <v>196</v>
      </c>
    </row>
    <row r="2" spans="1:36">
      <c r="B2" s="2" t="s">
        <v>1</v>
      </c>
      <c r="C2" s="12" t="s">
        <v>501</v>
      </c>
    </row>
    <row r="3" spans="1:36">
      <c r="B3" s="2" t="s">
        <v>2</v>
      </c>
      <c r="C3" s="80" t="s">
        <v>197</v>
      </c>
    </row>
    <row r="4" spans="1:36">
      <c r="B4" s="2" t="s">
        <v>3</v>
      </c>
      <c r="C4" s="80" t="s">
        <v>198</v>
      </c>
    </row>
    <row r="5" spans="1:36">
      <c r="B5" s="75" t="s">
        <v>199</v>
      </c>
      <c r="C5" t="s">
        <v>200</v>
      </c>
    </row>
    <row r="6" spans="1:36" ht="26.25" customHeight="1">
      <c r="B6" s="82" t="s">
        <v>4</v>
      </c>
      <c r="C6" s="83"/>
      <c r="D6" s="84"/>
      <c r="I6" s="81">
        <f>8885060+9840952</f>
        <v>18726012</v>
      </c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f>41157.621733708-18726</f>
        <v>22431.621733708002</v>
      </c>
      <c r="D11" s="76">
        <f>C11/$C$42*100</f>
        <v>41.235845421607728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22610.307380499999</v>
      </c>
      <c r="D13" s="77">
        <f t="shared" ref="D13:D43" si="0">C13/$C$42*100</f>
        <v>41.564321614619779</v>
      </c>
    </row>
    <row r="14" spans="1:36">
      <c r="A14" s="10" t="s">
        <v>13</v>
      </c>
      <c r="B14" s="70" t="s">
        <v>17</v>
      </c>
      <c r="C14" s="77">
        <v>0</v>
      </c>
      <c r="D14" s="77">
        <f t="shared" si="0"/>
        <v>0</v>
      </c>
    </row>
    <row r="15" spans="1:36">
      <c r="A15" s="10" t="s">
        <v>13</v>
      </c>
      <c r="B15" s="70" t="s">
        <v>18</v>
      </c>
      <c r="C15" s="77">
        <v>0</v>
      </c>
      <c r="D15" s="77">
        <f t="shared" si="0"/>
        <v>0</v>
      </c>
    </row>
    <row r="16" spans="1:36">
      <c r="A16" s="10" t="s">
        <v>13</v>
      </c>
      <c r="B16" s="70" t="s">
        <v>19</v>
      </c>
      <c r="C16" s="77">
        <v>0</v>
      </c>
      <c r="D16" s="77">
        <f t="shared" si="0"/>
        <v>0</v>
      </c>
    </row>
    <row r="17" spans="1:4">
      <c r="A17" s="10" t="s">
        <v>13</v>
      </c>
      <c r="B17" s="70" t="s">
        <v>20</v>
      </c>
      <c r="C17" s="77">
        <v>27616.035430267999</v>
      </c>
      <c r="D17" s="77">
        <f t="shared" si="0"/>
        <v>50.766305783809763</v>
      </c>
    </row>
    <row r="18" spans="1:4">
      <c r="A18" s="10" t="s">
        <v>13</v>
      </c>
      <c r="B18" s="70" t="s">
        <v>21</v>
      </c>
      <c r="C18" s="77">
        <v>60.514331499999997</v>
      </c>
      <c r="D18" s="77">
        <f t="shared" si="0"/>
        <v>0.11124294307157247</v>
      </c>
    </row>
    <row r="19" spans="1:4">
      <c r="A19" s="10" t="s">
        <v>13</v>
      </c>
      <c r="B19" s="70" t="s">
        <v>22</v>
      </c>
      <c r="C19" s="77">
        <v>0</v>
      </c>
      <c r="D19" s="77">
        <f t="shared" si="0"/>
        <v>0</v>
      </c>
    </row>
    <row r="20" spans="1:4">
      <c r="A20" s="10" t="s">
        <v>13</v>
      </c>
      <c r="B20" s="70" t="s">
        <v>23</v>
      </c>
      <c r="C20" s="77">
        <v>0</v>
      </c>
      <c r="D20" s="77">
        <f t="shared" si="0"/>
        <v>0</v>
      </c>
    </row>
    <row r="21" spans="1:4">
      <c r="A21" s="10" t="s">
        <v>13</v>
      </c>
      <c r="B21" s="70" t="s">
        <v>24</v>
      </c>
      <c r="C21" s="77">
        <v>0</v>
      </c>
      <c r="D21" s="77">
        <f t="shared" si="0"/>
        <v>0</v>
      </c>
    </row>
    <row r="22" spans="1:4">
      <c r="A22" s="10" t="s">
        <v>13</v>
      </c>
      <c r="B22" s="70" t="s">
        <v>25</v>
      </c>
      <c r="C22" s="77">
        <v>0</v>
      </c>
      <c r="D22" s="77">
        <f t="shared" si="0"/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f t="shared" si="0"/>
        <v>0</v>
      </c>
    </row>
    <row r="25" spans="1:4">
      <c r="A25" s="10" t="s">
        <v>13</v>
      </c>
      <c r="B25" s="70" t="s">
        <v>28</v>
      </c>
      <c r="C25" s="77">
        <v>0</v>
      </c>
      <c r="D25" s="77">
        <f t="shared" si="0"/>
        <v>0</v>
      </c>
    </row>
    <row r="26" spans="1:4">
      <c r="A26" s="10" t="s">
        <v>13</v>
      </c>
      <c r="B26" s="70" t="s">
        <v>18</v>
      </c>
      <c r="C26" s="77">
        <v>0</v>
      </c>
      <c r="D26" s="77">
        <f t="shared" si="0"/>
        <v>0</v>
      </c>
    </row>
    <row r="27" spans="1:4">
      <c r="A27" s="10" t="s">
        <v>13</v>
      </c>
      <c r="B27" s="70" t="s">
        <v>29</v>
      </c>
      <c r="C27" s="77">
        <v>0</v>
      </c>
      <c r="D27" s="77">
        <f t="shared" si="0"/>
        <v>0</v>
      </c>
    </row>
    <row r="28" spans="1:4">
      <c r="A28" s="10" t="s">
        <v>13</v>
      </c>
      <c r="B28" s="70" t="s">
        <v>30</v>
      </c>
      <c r="C28" s="77">
        <v>0</v>
      </c>
      <c r="D28" s="77">
        <f t="shared" si="0"/>
        <v>0</v>
      </c>
    </row>
    <row r="29" spans="1:4">
      <c r="A29" s="10" t="s">
        <v>13</v>
      </c>
      <c r="B29" s="70" t="s">
        <v>31</v>
      </c>
      <c r="C29" s="77">
        <v>0</v>
      </c>
      <c r="D29" s="77">
        <f t="shared" si="0"/>
        <v>0</v>
      </c>
    </row>
    <row r="30" spans="1:4">
      <c r="A30" s="10" t="s">
        <v>13</v>
      </c>
      <c r="B30" s="70" t="s">
        <v>32</v>
      </c>
      <c r="C30" s="77">
        <v>0</v>
      </c>
      <c r="D30" s="77">
        <f t="shared" si="0"/>
        <v>0</v>
      </c>
    </row>
    <row r="31" spans="1:4">
      <c r="A31" s="10" t="s">
        <v>13</v>
      </c>
      <c r="B31" s="70" t="s">
        <v>33</v>
      </c>
      <c r="C31" s="77">
        <v>4.2968936111441778</v>
      </c>
      <c r="D31" s="77">
        <f t="shared" si="0"/>
        <v>7.8989402926662958E-3</v>
      </c>
    </row>
    <row r="32" spans="1:4">
      <c r="A32" s="10" t="s">
        <v>13</v>
      </c>
      <c r="B32" s="70" t="s">
        <v>34</v>
      </c>
      <c r="C32" s="77">
        <v>0</v>
      </c>
      <c r="D32" s="77">
        <f t="shared" si="0"/>
        <v>0</v>
      </c>
    </row>
    <row r="33" spans="1:4">
      <c r="A33" s="10" t="s">
        <v>13</v>
      </c>
      <c r="B33" s="69" t="s">
        <v>35</v>
      </c>
      <c r="C33" s="77">
        <v>0</v>
      </c>
      <c r="D33" s="77">
        <f t="shared" si="0"/>
        <v>0</v>
      </c>
    </row>
    <row r="34" spans="1:4">
      <c r="A34" s="10" t="s">
        <v>13</v>
      </c>
      <c r="B34" s="69" t="s">
        <v>36</v>
      </c>
      <c r="C34" s="77">
        <v>0</v>
      </c>
      <c r="D34" s="77">
        <f t="shared" si="0"/>
        <v>0</v>
      </c>
    </row>
    <row r="35" spans="1:4">
      <c r="A35" s="10" t="s">
        <v>13</v>
      </c>
      <c r="B35" s="69" t="s">
        <v>37</v>
      </c>
      <c r="C35" s="77">
        <v>0</v>
      </c>
      <c r="D35" s="77">
        <f t="shared" si="0"/>
        <v>0</v>
      </c>
    </row>
    <row r="36" spans="1:4">
      <c r="A36" s="10" t="s">
        <v>13</v>
      </c>
      <c r="B36" s="69" t="s">
        <v>38</v>
      </c>
      <c r="C36" s="77">
        <v>0</v>
      </c>
      <c r="D36" s="77">
        <f t="shared" si="0"/>
        <v>0</v>
      </c>
    </row>
    <row r="37" spans="1:4">
      <c r="A37" s="10" t="s">
        <v>13</v>
      </c>
      <c r="B37" s="69" t="s">
        <v>39</v>
      </c>
      <c r="C37" s="77">
        <v>-18324.420396099998</v>
      </c>
      <c r="D37" s="77">
        <f t="shared" si="0"/>
        <v>-33.685614703401519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f t="shared" si="0"/>
        <v>0</v>
      </c>
    </row>
    <row r="40" spans="1:4">
      <c r="A40" s="10" t="s">
        <v>13</v>
      </c>
      <c r="B40" s="72" t="s">
        <v>42</v>
      </c>
      <c r="C40" s="77">
        <v>0</v>
      </c>
      <c r="D40" s="77">
        <f t="shared" si="0"/>
        <v>0</v>
      </c>
    </row>
    <row r="41" spans="1:4">
      <c r="A41" s="10" t="s">
        <v>13</v>
      </c>
      <c r="B41" s="72" t="s">
        <v>43</v>
      </c>
      <c r="C41" s="77">
        <v>0</v>
      </c>
      <c r="D41" s="77">
        <f t="shared" si="0"/>
        <v>0</v>
      </c>
    </row>
    <row r="42" spans="1:4">
      <c r="B42" s="72" t="s">
        <v>44</v>
      </c>
      <c r="C42" s="77">
        <f>SUM(C11:C41)</f>
        <v>54398.355373487153</v>
      </c>
      <c r="D42" s="77">
        <f t="shared" si="0"/>
        <v>100</v>
      </c>
    </row>
    <row r="43" spans="1:4">
      <c r="A43" s="10" t="s">
        <v>13</v>
      </c>
      <c r="B43" s="73" t="s">
        <v>45</v>
      </c>
      <c r="C43" s="77">
        <v>0</v>
      </c>
      <c r="D43" s="77">
        <f t="shared" si="0"/>
        <v>0</v>
      </c>
    </row>
    <row r="44" spans="1:4">
      <c r="B44" s="11" t="s">
        <v>201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3.49</v>
      </c>
    </row>
    <row r="48" spans="1:4">
      <c r="C48" t="s">
        <v>113</v>
      </c>
      <c r="D48">
        <v>3.9824999999999999</v>
      </c>
    </row>
    <row r="49" spans="3:4">
      <c r="C49" t="s">
        <v>202</v>
      </c>
      <c r="D49">
        <v>3.1019999999999999E-2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C2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5" workbookViewId="0">
      <selection activeCell="I16" sqref="I1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0" t="s">
        <v>196</v>
      </c>
    </row>
    <row r="2" spans="2:13">
      <c r="B2" s="2" t="s">
        <v>1</v>
      </c>
      <c r="C2" s="12" t="s">
        <v>501</v>
      </c>
    </row>
    <row r="3" spans="2:13">
      <c r="B3" s="2" t="s">
        <v>2</v>
      </c>
      <c r="C3" s="80" t="s">
        <v>197</v>
      </c>
    </row>
    <row r="4" spans="2:13">
      <c r="B4" s="2" t="s">
        <v>3</v>
      </c>
      <c r="C4" s="80" t="s">
        <v>198</v>
      </c>
    </row>
    <row r="5" spans="2:13">
      <c r="B5" s="75" t="s">
        <v>199</v>
      </c>
      <c r="C5" t="s">
        <v>200</v>
      </c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f>J12+J29</f>
        <v>22431.621733707998</v>
      </c>
      <c r="K11" s="76">
        <f>J11/$J$11*100</f>
        <v>100</v>
      </c>
      <c r="L11" s="76">
        <f>J11/'סכום נכסי הקרן'!$C$42*100</f>
        <v>41.235845421607721</v>
      </c>
    </row>
    <row r="12" spans="2:13">
      <c r="B12" s="78" t="s">
        <v>203</v>
      </c>
      <c r="C12" s="26"/>
      <c r="D12" s="27"/>
      <c r="E12" s="27"/>
      <c r="F12" s="27"/>
      <c r="G12" s="27"/>
      <c r="H12" s="27"/>
      <c r="I12" s="79">
        <v>0</v>
      </c>
      <c r="J12" s="79">
        <f>J13+J15+J19+J21+J23+J25+J27</f>
        <v>22431.621733707998</v>
      </c>
      <c r="K12" s="79">
        <f t="shared" ref="K12:K33" si="0">J12/$J$11*100</f>
        <v>100</v>
      </c>
      <c r="L12" s="79">
        <f>J12/'סכום נכסי הקרן'!$C$42*100</f>
        <v>41.235845421607721</v>
      </c>
    </row>
    <row r="13" spans="2:13">
      <c r="B13" s="78" t="s">
        <v>204</v>
      </c>
      <c r="C13" s="26"/>
      <c r="D13" s="27"/>
      <c r="E13" s="27"/>
      <c r="F13" s="27"/>
      <c r="G13" s="27"/>
      <c r="H13" s="27"/>
      <c r="I13" s="79">
        <v>0</v>
      </c>
      <c r="J13" s="79">
        <f>SUM(J14)</f>
        <v>23224.360189999999</v>
      </c>
      <c r="K13" s="79">
        <f t="shared" si="0"/>
        <v>103.53402204130767</v>
      </c>
      <c r="L13" s="79">
        <f>J13/'סכום נכסי הקרן'!$C$42*100</f>
        <v>42.693129287726897</v>
      </c>
    </row>
    <row r="14" spans="2:13">
      <c r="B14" t="s">
        <v>500</v>
      </c>
      <c r="C14" t="s">
        <v>205</v>
      </c>
      <c r="D14" t="s">
        <v>206</v>
      </c>
      <c r="E14" t="s">
        <v>207</v>
      </c>
      <c r="F14" t="s">
        <v>152</v>
      </c>
      <c r="G14" t="s">
        <v>105</v>
      </c>
      <c r="H14" s="77">
        <v>0</v>
      </c>
      <c r="I14" s="77">
        <v>0</v>
      </c>
      <c r="J14" s="77">
        <f>41950.36019-18726</f>
        <v>23224.360189999999</v>
      </c>
      <c r="K14" s="77">
        <f t="shared" si="0"/>
        <v>103.53402204130767</v>
      </c>
      <c r="L14" s="77">
        <f>J14/'סכום נכסי הקרן'!$C$42*100</f>
        <v>42.693129287726897</v>
      </c>
    </row>
    <row r="15" spans="2:13">
      <c r="B15" s="78" t="s">
        <v>208</v>
      </c>
      <c r="C15" s="26"/>
      <c r="D15" s="27"/>
      <c r="E15" s="27"/>
      <c r="F15" s="27"/>
      <c r="G15" s="27"/>
      <c r="H15" s="27"/>
      <c r="I15" s="79">
        <v>0</v>
      </c>
      <c r="J15" s="79">
        <v>-792.73845629200002</v>
      </c>
      <c r="K15" s="79">
        <f t="shared" si="0"/>
        <v>-3.5340220413076597</v>
      </c>
      <c r="L15" s="79">
        <f>J15/'סכום נכסי הקרן'!$C$42*100</f>
        <v>-1.4572838661191723</v>
      </c>
    </row>
    <row r="16" spans="2:13">
      <c r="B16" t="s">
        <v>500</v>
      </c>
      <c r="C16" t="s">
        <v>209</v>
      </c>
      <c r="D16" t="s">
        <v>206</v>
      </c>
      <c r="E16" t="s">
        <v>207</v>
      </c>
      <c r="F16" t="s">
        <v>152</v>
      </c>
      <c r="G16" t="s">
        <v>109</v>
      </c>
      <c r="H16" s="77">
        <v>0</v>
      </c>
      <c r="I16" s="77">
        <v>0</v>
      </c>
      <c r="J16" s="77">
        <v>-795.18480850000003</v>
      </c>
      <c r="K16" s="77">
        <f t="shared" si="0"/>
        <v>-3.5449278609449615</v>
      </c>
      <c r="L16" s="77">
        <f>J16/'סכום נכסי הקרן'!$C$42*100</f>
        <v>-1.4617809730467695</v>
      </c>
    </row>
    <row r="17" spans="2:12">
      <c r="B17" t="s">
        <v>500</v>
      </c>
      <c r="C17" t="s">
        <v>210</v>
      </c>
      <c r="D17" t="s">
        <v>206</v>
      </c>
      <c r="E17" t="s">
        <v>207</v>
      </c>
      <c r="F17" t="s">
        <v>152</v>
      </c>
      <c r="G17" t="s">
        <v>113</v>
      </c>
      <c r="H17" s="77">
        <v>0</v>
      </c>
      <c r="I17" s="77">
        <v>0</v>
      </c>
      <c r="J17" s="77">
        <v>2.4275726999999998</v>
      </c>
      <c r="K17" s="77">
        <f t="shared" si="0"/>
        <v>1.0822100732699529E-2</v>
      </c>
      <c r="L17" s="77">
        <f>J17/'סכום נכסי הקרן'!$C$42*100</f>
        <v>4.4625847295066533E-3</v>
      </c>
    </row>
    <row r="18" spans="2:12">
      <c r="B18" t="s">
        <v>500</v>
      </c>
      <c r="C18" t="s">
        <v>211</v>
      </c>
      <c r="D18" t="s">
        <v>206</v>
      </c>
      <c r="E18" t="s">
        <v>207</v>
      </c>
      <c r="F18" t="s">
        <v>152</v>
      </c>
      <c r="G18" t="s">
        <v>202</v>
      </c>
      <c r="H18" s="77">
        <v>0</v>
      </c>
      <c r="I18" s="77">
        <v>0</v>
      </c>
      <c r="J18" s="77">
        <v>1.8779508E-2</v>
      </c>
      <c r="K18" s="77">
        <f t="shared" si="0"/>
        <v>8.3718904602336587E-5</v>
      </c>
      <c r="L18" s="77">
        <f>J18/'סכום נכסי הקרן'!$C$42*100</f>
        <v>3.452219809048275E-5</v>
      </c>
    </row>
    <row r="19" spans="2:12">
      <c r="B19" s="78" t="s">
        <v>212</v>
      </c>
      <c r="D19" s="16"/>
      <c r="I19" s="79">
        <v>0</v>
      </c>
      <c r="J19" s="79">
        <v>0</v>
      </c>
      <c r="K19" s="79">
        <f t="shared" si="0"/>
        <v>0</v>
      </c>
      <c r="L19" s="79">
        <f>J19/'סכום נכסי הקרן'!$C$42*100</f>
        <v>0</v>
      </c>
    </row>
    <row r="20" spans="2:12">
      <c r="B20" t="s">
        <v>213</v>
      </c>
      <c r="C20" t="s">
        <v>213</v>
      </c>
      <c r="D20" s="16"/>
      <c r="E20" t="s">
        <v>213</v>
      </c>
      <c r="G20" t="s">
        <v>213</v>
      </c>
      <c r="H20" s="77">
        <v>0</v>
      </c>
      <c r="I20" s="77">
        <v>0</v>
      </c>
      <c r="J20" s="77">
        <v>0</v>
      </c>
      <c r="K20" s="77">
        <f t="shared" si="0"/>
        <v>0</v>
      </c>
      <c r="L20" s="77">
        <f>J20/'סכום נכסי הקרן'!$C$42*100</f>
        <v>0</v>
      </c>
    </row>
    <row r="21" spans="2:12">
      <c r="B21" s="78" t="s">
        <v>214</v>
      </c>
      <c r="D21" s="16"/>
      <c r="I21" s="79">
        <v>0</v>
      </c>
      <c r="J21" s="79">
        <v>0</v>
      </c>
      <c r="K21" s="79">
        <f t="shared" si="0"/>
        <v>0</v>
      </c>
      <c r="L21" s="79">
        <f>J21/'סכום נכסי הקרן'!$C$42*100</f>
        <v>0</v>
      </c>
    </row>
    <row r="22" spans="2:12">
      <c r="B22" t="s">
        <v>213</v>
      </c>
      <c r="C22" t="s">
        <v>213</v>
      </c>
      <c r="D22" s="16"/>
      <c r="E22" t="s">
        <v>213</v>
      </c>
      <c r="G22" t="s">
        <v>213</v>
      </c>
      <c r="H22" s="77">
        <v>0</v>
      </c>
      <c r="I22" s="77">
        <v>0</v>
      </c>
      <c r="J22" s="77">
        <v>0</v>
      </c>
      <c r="K22" s="77">
        <f t="shared" si="0"/>
        <v>0</v>
      </c>
      <c r="L22" s="77">
        <f>J22/'סכום נכסי הקרן'!$C$42*100</f>
        <v>0</v>
      </c>
    </row>
    <row r="23" spans="2:12">
      <c r="B23" s="78" t="s">
        <v>215</v>
      </c>
      <c r="D23" s="16"/>
      <c r="I23" s="79">
        <v>0</v>
      </c>
      <c r="J23" s="79">
        <v>0</v>
      </c>
      <c r="K23" s="79">
        <f t="shared" si="0"/>
        <v>0</v>
      </c>
      <c r="L23" s="79">
        <f>J23/'סכום נכסי הקרן'!$C$42*100</f>
        <v>0</v>
      </c>
    </row>
    <row r="24" spans="2:12">
      <c r="B24" t="s">
        <v>213</v>
      </c>
      <c r="C24" t="s">
        <v>213</v>
      </c>
      <c r="D24" s="16"/>
      <c r="E24" t="s">
        <v>213</v>
      </c>
      <c r="G24" t="s">
        <v>213</v>
      </c>
      <c r="H24" s="77">
        <v>0</v>
      </c>
      <c r="I24" s="77">
        <v>0</v>
      </c>
      <c r="J24" s="77">
        <v>0</v>
      </c>
      <c r="K24" s="77">
        <f t="shared" si="0"/>
        <v>0</v>
      </c>
      <c r="L24" s="77">
        <f>J24/'סכום נכסי הקרן'!$C$42*100</f>
        <v>0</v>
      </c>
    </row>
    <row r="25" spans="2:12">
      <c r="B25" s="78" t="s">
        <v>216</v>
      </c>
      <c r="D25" s="16"/>
      <c r="I25" s="79">
        <v>0</v>
      </c>
      <c r="J25" s="79">
        <v>0</v>
      </c>
      <c r="K25" s="79">
        <f t="shared" si="0"/>
        <v>0</v>
      </c>
      <c r="L25" s="79">
        <f>J25/'סכום נכסי הקרן'!$C$42*100</f>
        <v>0</v>
      </c>
    </row>
    <row r="26" spans="2:12">
      <c r="B26" t="s">
        <v>213</v>
      </c>
      <c r="C26" t="s">
        <v>213</v>
      </c>
      <c r="D26" s="16"/>
      <c r="E26" t="s">
        <v>213</v>
      </c>
      <c r="G26" t="s">
        <v>213</v>
      </c>
      <c r="H26" s="77">
        <v>0</v>
      </c>
      <c r="I26" s="77">
        <v>0</v>
      </c>
      <c r="J26" s="77">
        <v>0</v>
      </c>
      <c r="K26" s="77">
        <f t="shared" si="0"/>
        <v>0</v>
      </c>
      <c r="L26" s="77">
        <f>J26/'סכום נכסי הקרן'!$C$42*100</f>
        <v>0</v>
      </c>
    </row>
    <row r="27" spans="2:12">
      <c r="B27" s="78" t="s">
        <v>217</v>
      </c>
      <c r="D27" s="16"/>
      <c r="I27" s="79">
        <v>0</v>
      </c>
      <c r="J27" s="79">
        <v>0</v>
      </c>
      <c r="K27" s="79">
        <f t="shared" si="0"/>
        <v>0</v>
      </c>
      <c r="L27" s="79">
        <f>J27/'סכום נכסי הקרן'!$C$42*100</f>
        <v>0</v>
      </c>
    </row>
    <row r="28" spans="2:12">
      <c r="B28" t="s">
        <v>213</v>
      </c>
      <c r="C28" t="s">
        <v>213</v>
      </c>
      <c r="D28" s="16"/>
      <c r="E28" t="s">
        <v>213</v>
      </c>
      <c r="G28" t="s">
        <v>213</v>
      </c>
      <c r="H28" s="77">
        <v>0</v>
      </c>
      <c r="I28" s="77">
        <v>0</v>
      </c>
      <c r="J28" s="77">
        <v>0</v>
      </c>
      <c r="K28" s="77">
        <f t="shared" si="0"/>
        <v>0</v>
      </c>
      <c r="L28" s="77">
        <f>J28/'סכום נכסי הקרן'!$C$42*100</f>
        <v>0</v>
      </c>
    </row>
    <row r="29" spans="2:12">
      <c r="B29" s="78" t="s">
        <v>218</v>
      </c>
      <c r="D29" s="16"/>
      <c r="I29" s="79">
        <v>0</v>
      </c>
      <c r="J29" s="79">
        <v>0</v>
      </c>
      <c r="K29" s="79">
        <f t="shared" si="0"/>
        <v>0</v>
      </c>
      <c r="L29" s="79">
        <f>J29/'סכום נכסי הקרן'!$C$42*100</f>
        <v>0</v>
      </c>
    </row>
    <row r="30" spans="2:12">
      <c r="B30" s="78" t="s">
        <v>219</v>
      </c>
      <c r="D30" s="16"/>
      <c r="I30" s="79">
        <v>0</v>
      </c>
      <c r="J30" s="79">
        <v>0</v>
      </c>
      <c r="K30" s="79">
        <f t="shared" si="0"/>
        <v>0</v>
      </c>
      <c r="L30" s="79">
        <f>J30/'סכום נכסי הקרן'!$C$42*100</f>
        <v>0</v>
      </c>
    </row>
    <row r="31" spans="2:12">
      <c r="B31" t="s">
        <v>213</v>
      </c>
      <c r="C31" t="s">
        <v>213</v>
      </c>
      <c r="D31" s="16"/>
      <c r="E31" t="s">
        <v>213</v>
      </c>
      <c r="G31" t="s">
        <v>213</v>
      </c>
      <c r="H31" s="77">
        <v>0</v>
      </c>
      <c r="I31" s="77">
        <v>0</v>
      </c>
      <c r="J31" s="77">
        <v>0</v>
      </c>
      <c r="K31" s="77">
        <f t="shared" si="0"/>
        <v>0</v>
      </c>
      <c r="L31" s="77">
        <f>J31/'סכום נכסי הקרן'!$C$42*100</f>
        <v>0</v>
      </c>
    </row>
    <row r="32" spans="2:12">
      <c r="B32" s="78" t="s">
        <v>217</v>
      </c>
      <c r="D32" s="16"/>
      <c r="I32" s="79">
        <v>0</v>
      </c>
      <c r="J32" s="79">
        <v>0</v>
      </c>
      <c r="K32" s="79">
        <f t="shared" si="0"/>
        <v>0</v>
      </c>
      <c r="L32" s="79">
        <f>J32/'סכום נכסי הקרן'!$C$42*100</f>
        <v>0</v>
      </c>
    </row>
    <row r="33" spans="2:12">
      <c r="B33" t="s">
        <v>213</v>
      </c>
      <c r="C33" t="s">
        <v>213</v>
      </c>
      <c r="D33" s="16"/>
      <c r="E33" t="s">
        <v>213</v>
      </c>
      <c r="G33" t="s">
        <v>213</v>
      </c>
      <c r="H33" s="77">
        <v>0</v>
      </c>
      <c r="I33" s="77">
        <v>0</v>
      </c>
      <c r="J33" s="77">
        <v>0</v>
      </c>
      <c r="K33" s="77">
        <f t="shared" si="0"/>
        <v>0</v>
      </c>
      <c r="L33" s="77">
        <f>J33/'סכום נכסי הקרן'!$C$42*100</f>
        <v>0</v>
      </c>
    </row>
    <row r="34" spans="2:12">
      <c r="B34" t="s">
        <v>220</v>
      </c>
      <c r="D34" s="16"/>
    </row>
    <row r="35" spans="2:12">
      <c r="D35" s="16"/>
    </row>
    <row r="36" spans="2:12"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C2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topLeftCell="D3" workbookViewId="0">
      <selection activeCell="N14" sqref="N1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s="80" t="s">
        <v>196</v>
      </c>
    </row>
    <row r="2" spans="2:52">
      <c r="B2" s="2" t="s">
        <v>1</v>
      </c>
      <c r="C2" s="12" t="s">
        <v>501</v>
      </c>
    </row>
    <row r="3" spans="2:52">
      <c r="B3" s="2" t="s">
        <v>2</v>
      </c>
      <c r="C3" s="80" t="s">
        <v>197</v>
      </c>
    </row>
    <row r="4" spans="2:52">
      <c r="B4" s="2" t="s">
        <v>3</v>
      </c>
      <c r="C4" s="80" t="s">
        <v>198</v>
      </c>
    </row>
    <row r="5" spans="2:52">
      <c r="B5" s="75" t="s">
        <v>199</v>
      </c>
      <c r="C5" t="s">
        <v>200</v>
      </c>
    </row>
    <row r="6" spans="2:52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9"/>
    </row>
    <row r="7" spans="2:52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2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192</v>
      </c>
      <c r="P8" s="28" t="s">
        <v>58</v>
      </c>
      <c r="Q8" s="30" t="s">
        <v>186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82</v>
      </c>
      <c r="C11" s="33"/>
      <c r="D11" s="33"/>
      <c r="E11" s="7"/>
      <c r="F11" s="7"/>
      <c r="G11" s="7"/>
      <c r="H11" s="76">
        <v>5.36</v>
      </c>
      <c r="I11" s="7"/>
      <c r="J11" s="7"/>
      <c r="K11" s="76">
        <v>0.63</v>
      </c>
      <c r="L11" s="76">
        <v>19834781</v>
      </c>
      <c r="M11" s="7"/>
      <c r="N11" s="76">
        <v>22610.307380499999</v>
      </c>
      <c r="O11" s="7"/>
      <c r="P11" s="76">
        <v>100</v>
      </c>
      <c r="Q11" s="76">
        <f>N11/'סכום נכסי הקרן'!$C$42*100</f>
        <v>41.564321614619779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8" t="s">
        <v>203</v>
      </c>
      <c r="C12" s="16"/>
      <c r="D12" s="16"/>
      <c r="H12" s="79">
        <v>5.36</v>
      </c>
      <c r="K12" s="79">
        <v>0.63</v>
      </c>
      <c r="L12" s="79">
        <v>19834781</v>
      </c>
      <c r="N12" s="79">
        <v>22610.307380499999</v>
      </c>
      <c r="P12" s="79">
        <v>100</v>
      </c>
      <c r="Q12" s="79">
        <f>N12/'סכום נכסי הקרן'!$C$42*100</f>
        <v>41.564321614619779</v>
      </c>
    </row>
    <row r="13" spans="2:52">
      <c r="B13" s="78" t="s">
        <v>221</v>
      </c>
      <c r="C13" s="16"/>
      <c r="D13" s="16"/>
      <c r="H13" s="79">
        <v>5.68</v>
      </c>
      <c r="K13" s="79">
        <v>0.27</v>
      </c>
      <c r="L13" s="79">
        <v>9643190</v>
      </c>
      <c r="N13" s="79">
        <v>11424.398004999999</v>
      </c>
      <c r="P13" s="79">
        <v>50.53</v>
      </c>
      <c r="Q13" s="79">
        <f>N13/'סכום נכסי הקרן'!$C$42*100</f>
        <v>21.001366542357015</v>
      </c>
    </row>
    <row r="14" spans="2:52">
      <c r="B14" s="78" t="s">
        <v>222</v>
      </c>
      <c r="C14" s="16"/>
      <c r="D14" s="16"/>
      <c r="H14" s="79">
        <v>5.68</v>
      </c>
      <c r="K14" s="79">
        <v>0.27</v>
      </c>
      <c r="L14" s="79">
        <v>9643190</v>
      </c>
      <c r="N14" s="79">
        <v>11424.398004999999</v>
      </c>
      <c r="P14" s="79">
        <v>50.53</v>
      </c>
      <c r="Q14" s="79">
        <f>N14/'סכום נכסי הקרן'!$C$42*100</f>
        <v>21.001366542357015</v>
      </c>
    </row>
    <row r="15" spans="2:52">
      <c r="B15" t="s">
        <v>223</v>
      </c>
      <c r="C15" t="s">
        <v>224</v>
      </c>
      <c r="D15" t="s">
        <v>103</v>
      </c>
      <c r="E15" t="s">
        <v>225</v>
      </c>
      <c r="F15" t="s">
        <v>154</v>
      </c>
      <c r="G15" t="s">
        <v>226</v>
      </c>
      <c r="H15" s="77">
        <v>3.74</v>
      </c>
      <c r="I15" t="s">
        <v>105</v>
      </c>
      <c r="J15" s="77">
        <v>4</v>
      </c>
      <c r="K15" s="77">
        <v>0.01</v>
      </c>
      <c r="L15" s="77">
        <v>125650</v>
      </c>
      <c r="M15" s="77">
        <v>155.85</v>
      </c>
      <c r="N15" s="77">
        <v>195.825525</v>
      </c>
      <c r="O15" s="77">
        <v>0</v>
      </c>
      <c r="P15" s="77">
        <v>0.87</v>
      </c>
      <c r="Q15" s="77">
        <f>N15/'סכום נכסי הקרן'!$C$42*100</f>
        <v>0.35998427462651211</v>
      </c>
    </row>
    <row r="16" spans="2:52">
      <c r="B16" t="s">
        <v>227</v>
      </c>
      <c r="C16" t="s">
        <v>228</v>
      </c>
      <c r="D16" t="s">
        <v>103</v>
      </c>
      <c r="E16" t="s">
        <v>225</v>
      </c>
      <c r="F16" t="s">
        <v>154</v>
      </c>
      <c r="G16" t="s">
        <v>229</v>
      </c>
      <c r="H16" s="77">
        <v>6.22</v>
      </c>
      <c r="I16" t="s">
        <v>105</v>
      </c>
      <c r="J16" s="77">
        <v>4</v>
      </c>
      <c r="K16" s="77">
        <v>0.39</v>
      </c>
      <c r="L16" s="77">
        <v>114000</v>
      </c>
      <c r="M16" s="77">
        <v>158.44999999999999</v>
      </c>
      <c r="N16" s="77">
        <v>180.63300000000001</v>
      </c>
      <c r="O16" s="77">
        <v>0</v>
      </c>
      <c r="P16" s="77">
        <v>0.8</v>
      </c>
      <c r="Q16" s="77">
        <f>N16/'סכום נכסי הקרן'!$C$42*100</f>
        <v>0.33205599463405377</v>
      </c>
    </row>
    <row r="17" spans="2:17">
      <c r="B17" t="s">
        <v>230</v>
      </c>
      <c r="C17" t="s">
        <v>231</v>
      </c>
      <c r="D17" t="s">
        <v>103</v>
      </c>
      <c r="E17" t="s">
        <v>225</v>
      </c>
      <c r="F17" t="s">
        <v>154</v>
      </c>
      <c r="G17" t="s">
        <v>232</v>
      </c>
      <c r="H17" s="77">
        <v>0.82</v>
      </c>
      <c r="I17" t="s">
        <v>105</v>
      </c>
      <c r="J17" s="77">
        <v>3.5</v>
      </c>
      <c r="K17" s="77">
        <v>0.74</v>
      </c>
      <c r="L17" s="77">
        <v>228450</v>
      </c>
      <c r="M17" s="77">
        <v>120.31</v>
      </c>
      <c r="N17" s="77">
        <v>274.84819499999998</v>
      </c>
      <c r="O17" s="77">
        <v>0</v>
      </c>
      <c r="P17" s="77">
        <v>1.22</v>
      </c>
      <c r="Q17" s="77">
        <f>N17/'סכום נכסי הקרן'!$C$42*100</f>
        <v>0.50525092737262489</v>
      </c>
    </row>
    <row r="18" spans="2:17">
      <c r="B18" t="s">
        <v>233</v>
      </c>
      <c r="C18" t="s">
        <v>234</v>
      </c>
      <c r="D18" t="s">
        <v>103</v>
      </c>
      <c r="E18" t="s">
        <v>225</v>
      </c>
      <c r="F18" t="s">
        <v>154</v>
      </c>
      <c r="G18" t="s">
        <v>235</v>
      </c>
      <c r="H18" s="77">
        <v>9.59</v>
      </c>
      <c r="I18" t="s">
        <v>105</v>
      </c>
      <c r="J18" s="77">
        <v>0.75</v>
      </c>
      <c r="K18" s="77">
        <v>0.77</v>
      </c>
      <c r="L18" s="77">
        <v>29550</v>
      </c>
      <c r="M18" s="77">
        <v>100.5</v>
      </c>
      <c r="N18" s="77">
        <v>29.697749999999999</v>
      </c>
      <c r="O18" s="77">
        <v>0</v>
      </c>
      <c r="P18" s="77">
        <v>0.13</v>
      </c>
      <c r="Q18" s="77">
        <f>N18/'סכום נכסי הקרן'!$C$42*100</f>
        <v>5.45931026702954E-2</v>
      </c>
    </row>
    <row r="19" spans="2:17">
      <c r="B19" t="s">
        <v>236</v>
      </c>
      <c r="C19" t="s">
        <v>237</v>
      </c>
      <c r="D19" t="s">
        <v>103</v>
      </c>
      <c r="E19" t="s">
        <v>225</v>
      </c>
      <c r="F19" t="s">
        <v>154</v>
      </c>
      <c r="G19" t="s">
        <v>238</v>
      </c>
      <c r="H19" s="77">
        <v>5.91</v>
      </c>
      <c r="I19" t="s">
        <v>105</v>
      </c>
      <c r="J19" s="77">
        <v>1.75</v>
      </c>
      <c r="K19" s="77">
        <v>0.26</v>
      </c>
      <c r="L19" s="77">
        <v>4559400</v>
      </c>
      <c r="M19" s="77">
        <v>111.96</v>
      </c>
      <c r="N19" s="77">
        <v>5104.70424</v>
      </c>
      <c r="O19" s="77">
        <v>0.03</v>
      </c>
      <c r="P19" s="77">
        <v>22.58</v>
      </c>
      <c r="Q19" s="77">
        <f>N19/'סכום נכסי הקרן'!$C$42*100</f>
        <v>9.3839311959933767</v>
      </c>
    </row>
    <row r="20" spans="2:17">
      <c r="B20" t="s">
        <v>239</v>
      </c>
      <c r="C20" t="s">
        <v>240</v>
      </c>
      <c r="D20" t="s">
        <v>103</v>
      </c>
      <c r="E20" t="s">
        <v>225</v>
      </c>
      <c r="F20" t="s">
        <v>154</v>
      </c>
      <c r="G20" t="s">
        <v>241</v>
      </c>
      <c r="H20" s="77">
        <v>2.25</v>
      </c>
      <c r="I20" t="s">
        <v>105</v>
      </c>
      <c r="J20" s="77">
        <v>3</v>
      </c>
      <c r="K20" s="77">
        <v>-0.1</v>
      </c>
      <c r="L20" s="77">
        <v>3543000</v>
      </c>
      <c r="M20" s="77">
        <v>119.79</v>
      </c>
      <c r="N20" s="77">
        <v>4244.1597000000002</v>
      </c>
      <c r="O20" s="77">
        <v>0.02</v>
      </c>
      <c r="P20" s="77">
        <v>18.77</v>
      </c>
      <c r="Q20" s="77">
        <f>N20/'סכום נכסי הקרן'!$C$42*100</f>
        <v>7.8020000252958619</v>
      </c>
    </row>
    <row r="21" spans="2:17">
      <c r="B21" t="s">
        <v>242</v>
      </c>
      <c r="C21" t="s">
        <v>243</v>
      </c>
      <c r="D21" t="s">
        <v>103</v>
      </c>
      <c r="E21" t="s">
        <v>225</v>
      </c>
      <c r="F21" t="s">
        <v>154</v>
      </c>
      <c r="G21" t="s">
        <v>244</v>
      </c>
      <c r="H21" s="77">
        <v>3.32</v>
      </c>
      <c r="I21" t="s">
        <v>105</v>
      </c>
      <c r="J21" s="77">
        <v>0.1</v>
      </c>
      <c r="K21" s="77">
        <v>-0.02</v>
      </c>
      <c r="L21" s="77">
        <v>64800</v>
      </c>
      <c r="M21" s="77">
        <v>100.85</v>
      </c>
      <c r="N21" s="77">
        <v>65.350800000000007</v>
      </c>
      <c r="O21" s="77">
        <v>0</v>
      </c>
      <c r="P21" s="77">
        <v>0.28999999999999998</v>
      </c>
      <c r="Q21" s="77">
        <f>N21/'סכום נכסי הקרן'!$C$42*100</f>
        <v>0.12013377895584486</v>
      </c>
    </row>
    <row r="22" spans="2:17">
      <c r="B22" t="s">
        <v>245</v>
      </c>
      <c r="C22" t="s">
        <v>246</v>
      </c>
      <c r="D22" t="s">
        <v>103</v>
      </c>
      <c r="E22" t="s">
        <v>225</v>
      </c>
      <c r="F22" t="s">
        <v>154</v>
      </c>
      <c r="G22" t="s">
        <v>232</v>
      </c>
      <c r="H22" s="77">
        <v>18.36</v>
      </c>
      <c r="I22" t="s">
        <v>105</v>
      </c>
      <c r="J22" s="77">
        <v>2.75</v>
      </c>
      <c r="K22" s="77">
        <v>1.54</v>
      </c>
      <c r="L22" s="77">
        <v>826910</v>
      </c>
      <c r="M22" s="77">
        <v>134.88999999999999</v>
      </c>
      <c r="N22" s="77">
        <v>1115.418899</v>
      </c>
      <c r="O22" s="77">
        <v>0</v>
      </c>
      <c r="P22" s="77">
        <v>4.93</v>
      </c>
      <c r="Q22" s="77">
        <f>N22/'סכום נכסי הקרן'!$C$42*100</f>
        <v>2.050464377722045</v>
      </c>
    </row>
    <row r="23" spans="2:17">
      <c r="B23" t="s">
        <v>247</v>
      </c>
      <c r="C23" t="s">
        <v>248</v>
      </c>
      <c r="D23" t="s">
        <v>103</v>
      </c>
      <c r="E23" t="s">
        <v>225</v>
      </c>
      <c r="F23" t="s">
        <v>154</v>
      </c>
      <c r="G23" t="s">
        <v>241</v>
      </c>
      <c r="H23" s="77">
        <v>14.6</v>
      </c>
      <c r="I23" t="s">
        <v>105</v>
      </c>
      <c r="J23" s="77">
        <v>4</v>
      </c>
      <c r="K23" s="77">
        <v>1.28</v>
      </c>
      <c r="L23" s="77">
        <v>61430</v>
      </c>
      <c r="M23" s="77">
        <v>172.72</v>
      </c>
      <c r="N23" s="77">
        <v>106.101896</v>
      </c>
      <c r="O23" s="77">
        <v>0</v>
      </c>
      <c r="P23" s="77">
        <v>0.47</v>
      </c>
      <c r="Q23" s="77">
        <f>N23/'סכום נכסי הקרן'!$C$42*100</f>
        <v>0.19504614665558856</v>
      </c>
    </row>
    <row r="24" spans="2:17">
      <c r="B24" t="s">
        <v>249</v>
      </c>
      <c r="C24" t="s">
        <v>250</v>
      </c>
      <c r="D24" t="s">
        <v>103</v>
      </c>
      <c r="E24" t="s">
        <v>225</v>
      </c>
      <c r="F24" t="s">
        <v>154</v>
      </c>
      <c r="G24" t="s">
        <v>251</v>
      </c>
      <c r="H24" s="77">
        <v>4.8899999999999997</v>
      </c>
      <c r="I24" t="s">
        <v>105</v>
      </c>
      <c r="J24" s="77">
        <v>2.75</v>
      </c>
      <c r="K24" s="77">
        <v>0.1</v>
      </c>
      <c r="L24" s="77">
        <v>90000</v>
      </c>
      <c r="M24" s="77">
        <v>119.62</v>
      </c>
      <c r="N24" s="77">
        <v>107.658</v>
      </c>
      <c r="O24" s="77">
        <v>0</v>
      </c>
      <c r="P24" s="77">
        <v>0.48</v>
      </c>
      <c r="Q24" s="77">
        <f>N24/'סכום נכסי הקרן'!$C$42*100</f>
        <v>0.19790671843081253</v>
      </c>
    </row>
    <row r="25" spans="2:17">
      <c r="B25" s="78" t="s">
        <v>252</v>
      </c>
      <c r="C25" s="16"/>
      <c r="D25" s="16"/>
      <c r="H25" s="79">
        <v>5.04</v>
      </c>
      <c r="K25" s="79">
        <v>1</v>
      </c>
      <c r="L25" s="79">
        <v>10191591</v>
      </c>
      <c r="N25" s="79">
        <v>11185.909375499999</v>
      </c>
      <c r="P25" s="79">
        <v>49.47</v>
      </c>
      <c r="Q25" s="79">
        <f>N25/'סכום נכסי הקרן'!$C$42*100</f>
        <v>20.562955072262763</v>
      </c>
    </row>
    <row r="26" spans="2:17">
      <c r="B26" s="78" t="s">
        <v>253</v>
      </c>
      <c r="C26" s="16"/>
      <c r="D26" s="16"/>
      <c r="H26" s="79">
        <v>0.71</v>
      </c>
      <c r="K26" s="79">
        <v>0.13</v>
      </c>
      <c r="L26" s="79">
        <v>30017</v>
      </c>
      <c r="N26" s="79">
        <v>29.990335000000002</v>
      </c>
      <c r="P26" s="79">
        <v>0.13</v>
      </c>
      <c r="Q26" s="79">
        <f>N26/'סכום נכסי הקרן'!$C$42*100</f>
        <v>5.5130959004354003E-2</v>
      </c>
    </row>
    <row r="27" spans="2:17">
      <c r="B27" t="s">
        <v>254</v>
      </c>
      <c r="C27" t="s">
        <v>255</v>
      </c>
      <c r="D27" t="s">
        <v>103</v>
      </c>
      <c r="E27" t="s">
        <v>225</v>
      </c>
      <c r="F27" t="s">
        <v>154</v>
      </c>
      <c r="G27" t="s">
        <v>256</v>
      </c>
      <c r="H27" s="77">
        <v>0.6</v>
      </c>
      <c r="I27" t="s">
        <v>105</v>
      </c>
      <c r="J27" s="77">
        <v>0</v>
      </c>
      <c r="K27" s="77">
        <v>0.13</v>
      </c>
      <c r="L27" s="77">
        <v>3000</v>
      </c>
      <c r="M27" s="77">
        <v>99.92</v>
      </c>
      <c r="N27" s="77">
        <v>2.9975999999999998</v>
      </c>
      <c r="O27" s="77">
        <v>0</v>
      </c>
      <c r="P27" s="77">
        <v>0.01</v>
      </c>
      <c r="Q27" s="77">
        <f>N27/'סכום נכסי הקרן'!$C$42*100</f>
        <v>5.5104607104739418E-3</v>
      </c>
    </row>
    <row r="28" spans="2:17">
      <c r="B28" t="s">
        <v>257</v>
      </c>
      <c r="C28" t="s">
        <v>258</v>
      </c>
      <c r="D28" t="s">
        <v>103</v>
      </c>
      <c r="E28" t="s">
        <v>225</v>
      </c>
      <c r="F28" t="s">
        <v>154</v>
      </c>
      <c r="G28" t="s">
        <v>259</v>
      </c>
      <c r="H28" s="77">
        <v>0.68</v>
      </c>
      <c r="I28" t="s">
        <v>105</v>
      </c>
      <c r="J28" s="77">
        <v>0</v>
      </c>
      <c r="K28" s="77">
        <v>0.12</v>
      </c>
      <c r="L28" s="77">
        <v>10355</v>
      </c>
      <c r="M28" s="77">
        <v>99.92</v>
      </c>
      <c r="N28" s="77">
        <v>10.346716000000001</v>
      </c>
      <c r="O28" s="77">
        <v>0</v>
      </c>
      <c r="P28" s="77">
        <v>0.05</v>
      </c>
      <c r="Q28" s="77">
        <f>N28/'סכום נכסי הקרן'!$C$42*100</f>
        <v>1.9020273552319226E-2</v>
      </c>
    </row>
    <row r="29" spans="2:17">
      <c r="B29" t="s">
        <v>260</v>
      </c>
      <c r="C29" t="s">
        <v>261</v>
      </c>
      <c r="D29" t="s">
        <v>103</v>
      </c>
      <c r="E29" t="s">
        <v>225</v>
      </c>
      <c r="F29" t="s">
        <v>154</v>
      </c>
      <c r="G29" t="s">
        <v>262</v>
      </c>
      <c r="H29" s="77">
        <v>0.77</v>
      </c>
      <c r="I29" t="s">
        <v>105</v>
      </c>
      <c r="J29" s="77">
        <v>0</v>
      </c>
      <c r="K29" s="77">
        <v>0.13</v>
      </c>
      <c r="L29" s="77">
        <v>15300</v>
      </c>
      <c r="M29" s="77">
        <v>99.9</v>
      </c>
      <c r="N29" s="77">
        <v>15.284700000000001</v>
      </c>
      <c r="O29" s="77">
        <v>0</v>
      </c>
      <c r="P29" s="77">
        <v>7.0000000000000007E-2</v>
      </c>
      <c r="Q29" s="77">
        <f>N29/'סכום נכסי הקרן'!$C$42*100</f>
        <v>2.8097724453356371E-2</v>
      </c>
    </row>
    <row r="30" spans="2:17">
      <c r="B30" t="s">
        <v>263</v>
      </c>
      <c r="C30" t="s">
        <v>264</v>
      </c>
      <c r="D30" t="s">
        <v>103</v>
      </c>
      <c r="E30" t="s">
        <v>225</v>
      </c>
      <c r="F30" t="s">
        <v>154</v>
      </c>
      <c r="G30" t="s">
        <v>265</v>
      </c>
      <c r="H30" s="77">
        <v>0.43</v>
      </c>
      <c r="I30" t="s">
        <v>105</v>
      </c>
      <c r="J30" s="77">
        <v>0</v>
      </c>
      <c r="K30" s="77">
        <v>0.12</v>
      </c>
      <c r="L30" s="77">
        <v>1362</v>
      </c>
      <c r="M30" s="77">
        <v>99.95</v>
      </c>
      <c r="N30" s="77">
        <v>1.3613189999999999</v>
      </c>
      <c r="O30" s="77">
        <v>0</v>
      </c>
      <c r="P30" s="77">
        <v>0.01</v>
      </c>
      <c r="Q30" s="77">
        <f>N30/'סכום נכסי הקרן'!$C$42*100</f>
        <v>2.5025002882044555E-3</v>
      </c>
    </row>
    <row r="31" spans="2:17">
      <c r="B31" s="78" t="s">
        <v>266</v>
      </c>
      <c r="C31" s="16"/>
      <c r="D31" s="16"/>
      <c r="H31" s="79">
        <v>5.0599999999999996</v>
      </c>
      <c r="K31" s="79">
        <v>1</v>
      </c>
      <c r="L31" s="79">
        <v>10139035</v>
      </c>
      <c r="N31" s="79">
        <v>11133.499396499999</v>
      </c>
      <c r="P31" s="79">
        <v>49.24</v>
      </c>
      <c r="Q31" s="79">
        <f>N31/'סכום נכסי הקרן'!$C$42*100</f>
        <v>20.466610286395316</v>
      </c>
    </row>
    <row r="32" spans="2:17">
      <c r="B32" t="s">
        <v>267</v>
      </c>
      <c r="C32" t="s">
        <v>268</v>
      </c>
      <c r="D32" t="s">
        <v>103</v>
      </c>
      <c r="E32" t="s">
        <v>225</v>
      </c>
      <c r="F32" t="s">
        <v>154</v>
      </c>
      <c r="G32" t="s">
        <v>269</v>
      </c>
      <c r="H32" s="77">
        <v>0.57999999999999996</v>
      </c>
      <c r="I32" t="s">
        <v>105</v>
      </c>
      <c r="J32" s="77">
        <v>4</v>
      </c>
      <c r="K32" s="77">
        <v>0.1</v>
      </c>
      <c r="L32" s="77">
        <v>173200</v>
      </c>
      <c r="M32" s="77">
        <v>103.94</v>
      </c>
      <c r="N32" s="77">
        <v>180.02408</v>
      </c>
      <c r="O32" s="77">
        <v>0</v>
      </c>
      <c r="P32" s="77">
        <v>0.8</v>
      </c>
      <c r="Q32" s="77">
        <f>N32/'סכום נכסי הקרן'!$C$42*100</f>
        <v>0.3309366225577855</v>
      </c>
    </row>
    <row r="33" spans="2:17">
      <c r="B33" t="s">
        <v>270</v>
      </c>
      <c r="C33" t="s">
        <v>271</v>
      </c>
      <c r="D33" t="s">
        <v>103</v>
      </c>
      <c r="E33" t="s">
        <v>225</v>
      </c>
      <c r="F33" t="s">
        <v>154</v>
      </c>
      <c r="G33" t="s">
        <v>241</v>
      </c>
      <c r="H33" s="77">
        <v>1.6</v>
      </c>
      <c r="I33" t="s">
        <v>105</v>
      </c>
      <c r="J33" s="77">
        <v>6</v>
      </c>
      <c r="K33" s="77">
        <v>0.21</v>
      </c>
      <c r="L33" s="77">
        <v>140000</v>
      </c>
      <c r="M33" s="77">
        <v>111.63</v>
      </c>
      <c r="N33" s="77">
        <v>156.28200000000001</v>
      </c>
      <c r="O33" s="77">
        <v>0</v>
      </c>
      <c r="P33" s="77">
        <v>0.69</v>
      </c>
      <c r="Q33" s="77">
        <f>N33/'סכום נכסי הקרן'!$C$42*100</f>
        <v>0.28729177367036585</v>
      </c>
    </row>
    <row r="34" spans="2:17">
      <c r="B34" t="s">
        <v>272</v>
      </c>
      <c r="C34" t="s">
        <v>273</v>
      </c>
      <c r="D34" t="s">
        <v>103</v>
      </c>
      <c r="E34" t="s">
        <v>225</v>
      </c>
      <c r="F34" t="s">
        <v>154</v>
      </c>
      <c r="G34" t="s">
        <v>274</v>
      </c>
      <c r="H34" s="77">
        <v>8.91</v>
      </c>
      <c r="I34" t="s">
        <v>105</v>
      </c>
      <c r="J34" s="77">
        <v>0</v>
      </c>
      <c r="K34" s="77">
        <v>2.08</v>
      </c>
      <c r="L34" s="77">
        <v>23000</v>
      </c>
      <c r="M34" s="77">
        <v>99.8</v>
      </c>
      <c r="N34" s="77">
        <v>22.954000000000001</v>
      </c>
      <c r="O34" s="77">
        <v>0</v>
      </c>
      <c r="P34" s="77">
        <v>0.1</v>
      </c>
      <c r="Q34" s="77">
        <f>N34/'סכום נכסי הקרן'!$C$42*100</f>
        <v>4.2196128618968133E-2</v>
      </c>
    </row>
    <row r="35" spans="2:17">
      <c r="B35" t="s">
        <v>275</v>
      </c>
      <c r="C35" t="s">
        <v>276</v>
      </c>
      <c r="D35" t="s">
        <v>103</v>
      </c>
      <c r="E35" t="s">
        <v>225</v>
      </c>
      <c r="F35" t="s">
        <v>154</v>
      </c>
      <c r="G35" t="s">
        <v>277</v>
      </c>
      <c r="H35" s="77">
        <v>7.57</v>
      </c>
      <c r="I35" t="s">
        <v>105</v>
      </c>
      <c r="J35" s="77">
        <v>1.75</v>
      </c>
      <c r="K35" s="77">
        <v>1.79</v>
      </c>
      <c r="L35" s="77">
        <v>1415000</v>
      </c>
      <c r="M35" s="77">
        <v>101.14</v>
      </c>
      <c r="N35" s="77">
        <v>1431.1310000000001</v>
      </c>
      <c r="O35" s="77">
        <v>0.01</v>
      </c>
      <c r="P35" s="77">
        <v>6.33</v>
      </c>
      <c r="Q35" s="77">
        <f>N35/'סכום נכסי הקרן'!$C$42*100</f>
        <v>2.6308350503874043</v>
      </c>
    </row>
    <row r="36" spans="2:17">
      <c r="B36" t="s">
        <v>278</v>
      </c>
      <c r="C36" t="s">
        <v>279</v>
      </c>
      <c r="D36" t="s">
        <v>103</v>
      </c>
      <c r="E36" t="s">
        <v>225</v>
      </c>
      <c r="F36" t="s">
        <v>154</v>
      </c>
      <c r="G36" t="s">
        <v>232</v>
      </c>
      <c r="H36" s="77">
        <v>1.32</v>
      </c>
      <c r="I36" t="s">
        <v>105</v>
      </c>
      <c r="J36" s="77">
        <v>0.5</v>
      </c>
      <c r="K36" s="77">
        <v>0.16</v>
      </c>
      <c r="L36" s="77">
        <v>4593800</v>
      </c>
      <c r="M36" s="77">
        <v>100.79</v>
      </c>
      <c r="N36" s="77">
        <v>4630.0910199999998</v>
      </c>
      <c r="O36" s="77">
        <v>0.03</v>
      </c>
      <c r="P36" s="77">
        <v>20.48</v>
      </c>
      <c r="Q36" s="77">
        <f>N36/'סכום נכסי הקרן'!$C$42*100</f>
        <v>8.5114540471137623</v>
      </c>
    </row>
    <row r="37" spans="2:17">
      <c r="B37" t="s">
        <v>280</v>
      </c>
      <c r="C37" t="s">
        <v>281</v>
      </c>
      <c r="D37" t="s">
        <v>103</v>
      </c>
      <c r="E37" t="s">
        <v>225</v>
      </c>
      <c r="F37" t="s">
        <v>154</v>
      </c>
      <c r="G37" t="s">
        <v>282</v>
      </c>
      <c r="H37" s="77">
        <v>2.4500000000000002</v>
      </c>
      <c r="I37" t="s">
        <v>105</v>
      </c>
      <c r="J37" s="77">
        <v>5</v>
      </c>
      <c r="K37" s="77">
        <v>0.39</v>
      </c>
      <c r="L37" s="77">
        <v>2005000</v>
      </c>
      <c r="M37" s="77">
        <v>113.91</v>
      </c>
      <c r="N37" s="77">
        <v>2283.8955000000001</v>
      </c>
      <c r="O37" s="77">
        <v>0.01</v>
      </c>
      <c r="P37" s="77">
        <v>10.1</v>
      </c>
      <c r="Q37" s="77">
        <f>N37/'סכום נכסי הקרן'!$C$42*100</f>
        <v>4.1984642445884175</v>
      </c>
    </row>
    <row r="38" spans="2:17">
      <c r="B38" t="s">
        <v>283</v>
      </c>
      <c r="C38" t="s">
        <v>284</v>
      </c>
      <c r="D38" t="s">
        <v>103</v>
      </c>
      <c r="E38" t="s">
        <v>225</v>
      </c>
      <c r="F38" t="s">
        <v>154</v>
      </c>
      <c r="G38" t="s">
        <v>226</v>
      </c>
      <c r="H38" s="77">
        <v>5.22</v>
      </c>
      <c r="I38" t="s">
        <v>105</v>
      </c>
      <c r="J38" s="77">
        <v>4.25</v>
      </c>
      <c r="K38" s="77">
        <v>1.2</v>
      </c>
      <c r="L38" s="77">
        <v>251255</v>
      </c>
      <c r="M38" s="77">
        <v>117.91</v>
      </c>
      <c r="N38" s="77">
        <v>296.25477050000001</v>
      </c>
      <c r="O38" s="77">
        <v>0</v>
      </c>
      <c r="P38" s="77">
        <v>1.31</v>
      </c>
      <c r="Q38" s="77">
        <f>N38/'סכום נכסי הקרן'!$C$42*100</f>
        <v>0.54460243966197119</v>
      </c>
    </row>
    <row r="39" spans="2:17">
      <c r="B39" t="s">
        <v>285</v>
      </c>
      <c r="C39" t="s">
        <v>286</v>
      </c>
      <c r="D39" t="s">
        <v>103</v>
      </c>
      <c r="E39" t="s">
        <v>225</v>
      </c>
      <c r="F39" t="s">
        <v>154</v>
      </c>
      <c r="G39" t="s">
        <v>251</v>
      </c>
      <c r="H39" s="77">
        <v>3.77</v>
      </c>
      <c r="I39" t="s">
        <v>105</v>
      </c>
      <c r="J39" s="77">
        <v>1</v>
      </c>
      <c r="K39" s="77">
        <v>0.7</v>
      </c>
      <c r="L39" s="77">
        <v>103300</v>
      </c>
      <c r="M39" s="77">
        <v>101.29</v>
      </c>
      <c r="N39" s="77">
        <v>104.63257</v>
      </c>
      <c r="O39" s="77">
        <v>0</v>
      </c>
      <c r="P39" s="77">
        <v>0.46</v>
      </c>
      <c r="Q39" s="77">
        <f>N39/'סכום נכסי הקרן'!$C$42*100</f>
        <v>0.19234509808543984</v>
      </c>
    </row>
    <row r="40" spans="2:17">
      <c r="B40" t="s">
        <v>287</v>
      </c>
      <c r="C40" t="s">
        <v>288</v>
      </c>
      <c r="D40" t="s">
        <v>103</v>
      </c>
      <c r="E40" t="s">
        <v>225</v>
      </c>
      <c r="F40" t="s">
        <v>154</v>
      </c>
      <c r="G40" t="s">
        <v>289</v>
      </c>
      <c r="H40" s="77">
        <v>1.89</v>
      </c>
      <c r="I40" t="s">
        <v>105</v>
      </c>
      <c r="J40" s="77">
        <v>2.25</v>
      </c>
      <c r="K40" s="77">
        <v>0.26</v>
      </c>
      <c r="L40" s="77">
        <v>3000</v>
      </c>
      <c r="M40" s="77">
        <v>103.99</v>
      </c>
      <c r="N40" s="77">
        <v>3.1196999999999999</v>
      </c>
      <c r="O40" s="77">
        <v>0</v>
      </c>
      <c r="P40" s="77">
        <v>0.01</v>
      </c>
      <c r="Q40" s="77">
        <f>N40/'סכום נכסי הקרן'!$C$42*100</f>
        <v>5.7349160256423663E-3</v>
      </c>
    </row>
    <row r="41" spans="2:17">
      <c r="B41" t="s">
        <v>290</v>
      </c>
      <c r="C41" t="s">
        <v>291</v>
      </c>
      <c r="D41" t="s">
        <v>103</v>
      </c>
      <c r="E41" t="s">
        <v>225</v>
      </c>
      <c r="F41" t="s">
        <v>154</v>
      </c>
      <c r="G41" t="s">
        <v>241</v>
      </c>
      <c r="H41" s="77">
        <v>15.43</v>
      </c>
      <c r="I41" t="s">
        <v>105</v>
      </c>
      <c r="J41" s="77">
        <v>5.5</v>
      </c>
      <c r="K41" s="77">
        <v>3.18</v>
      </c>
      <c r="L41" s="77">
        <v>1431480</v>
      </c>
      <c r="M41" s="77">
        <v>141.47</v>
      </c>
      <c r="N41" s="77">
        <v>2025.1147559999999</v>
      </c>
      <c r="O41" s="77">
        <v>0.01</v>
      </c>
      <c r="P41" s="77">
        <v>8.9600000000000009</v>
      </c>
      <c r="Q41" s="77">
        <f>N41/'סכום נכסי הקרן'!$C$42*100</f>
        <v>3.7227499656855558</v>
      </c>
    </row>
    <row r="42" spans="2:17">
      <c r="B42" s="78" t="s">
        <v>292</v>
      </c>
      <c r="C42" s="16"/>
      <c r="D42" s="16"/>
      <c r="H42" s="79">
        <v>4.4000000000000004</v>
      </c>
      <c r="K42" s="79">
        <v>0.25</v>
      </c>
      <c r="L42" s="79">
        <v>22539</v>
      </c>
      <c r="N42" s="79">
        <v>22.419644000000002</v>
      </c>
      <c r="P42" s="79">
        <v>0.1</v>
      </c>
      <c r="Q42" s="79">
        <f>N42/'סכום נכסי הקרן'!$C$42*100</f>
        <v>4.1213826863094757E-2</v>
      </c>
    </row>
    <row r="43" spans="2:17">
      <c r="B43" t="s">
        <v>293</v>
      </c>
      <c r="C43" t="s">
        <v>294</v>
      </c>
      <c r="D43" t="s">
        <v>103</v>
      </c>
      <c r="E43" t="s">
        <v>225</v>
      </c>
      <c r="F43" t="s">
        <v>154</v>
      </c>
      <c r="G43" t="s">
        <v>295</v>
      </c>
      <c r="H43" s="77">
        <v>4.4000000000000004</v>
      </c>
      <c r="I43" t="s">
        <v>105</v>
      </c>
      <c r="J43" s="77">
        <v>7.0000000000000007E-2</v>
      </c>
      <c r="K43" s="77">
        <v>0.25</v>
      </c>
      <c r="L43" s="77">
        <v>22520</v>
      </c>
      <c r="M43" s="77">
        <v>99.47</v>
      </c>
      <c r="N43" s="77">
        <v>22.400644</v>
      </c>
      <c r="O43" s="77">
        <v>0</v>
      </c>
      <c r="P43" s="77">
        <v>0.1</v>
      </c>
      <c r="Q43" s="77">
        <f>N43/'סכום נכסי הקרן'!$C$42*100</f>
        <v>4.1178899336573871E-2</v>
      </c>
    </row>
    <row r="44" spans="2:17">
      <c r="B44" t="s">
        <v>296</v>
      </c>
      <c r="C44" t="s">
        <v>297</v>
      </c>
      <c r="D44" t="s">
        <v>103</v>
      </c>
      <c r="E44" t="s">
        <v>225</v>
      </c>
      <c r="F44" t="s">
        <v>154</v>
      </c>
      <c r="G44" t="s">
        <v>298</v>
      </c>
      <c r="H44" s="77">
        <v>0.16</v>
      </c>
      <c r="I44" t="s">
        <v>105</v>
      </c>
      <c r="J44" s="77">
        <v>7.0000000000000007E-2</v>
      </c>
      <c r="K44" s="77">
        <v>0.17</v>
      </c>
      <c r="L44" s="77">
        <v>19</v>
      </c>
      <c r="M44" s="77">
        <v>100</v>
      </c>
      <c r="N44" s="77">
        <v>1.9E-2</v>
      </c>
      <c r="O44" s="77">
        <v>0</v>
      </c>
      <c r="P44" s="77">
        <v>0</v>
      </c>
      <c r="Q44" s="77">
        <f>N44/'סכום נכסי הקרן'!$C$42*100</f>
        <v>3.4927526520885003E-5</v>
      </c>
    </row>
    <row r="45" spans="2:17">
      <c r="B45" s="78" t="s">
        <v>299</v>
      </c>
      <c r="C45" s="16"/>
      <c r="D45" s="16"/>
      <c r="H45" s="79">
        <v>0</v>
      </c>
      <c r="K45" s="79">
        <v>0</v>
      </c>
      <c r="L45" s="79">
        <v>0</v>
      </c>
      <c r="N45" s="79">
        <v>0</v>
      </c>
      <c r="P45" s="79">
        <v>0</v>
      </c>
      <c r="Q45" s="79">
        <f>N45/'סכום נכסי הקרן'!$C$42*100</f>
        <v>0</v>
      </c>
    </row>
    <row r="46" spans="2:17">
      <c r="B46" t="s">
        <v>213</v>
      </c>
      <c r="C46" t="s">
        <v>213</v>
      </c>
      <c r="D46" s="16"/>
      <c r="E46" t="s">
        <v>213</v>
      </c>
      <c r="H46" s="77">
        <v>0</v>
      </c>
      <c r="I46" t="s">
        <v>213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f>N46/'סכום נכסי הקרן'!$C$42*100</f>
        <v>0</v>
      </c>
    </row>
    <row r="47" spans="2:17">
      <c r="B47" s="78" t="s">
        <v>218</v>
      </c>
      <c r="C47" s="16"/>
      <c r="D47" s="16"/>
      <c r="H47" s="79">
        <v>0</v>
      </c>
      <c r="K47" s="79">
        <v>0</v>
      </c>
      <c r="L47" s="79">
        <v>0</v>
      </c>
      <c r="N47" s="79">
        <v>0</v>
      </c>
      <c r="P47" s="79">
        <v>0</v>
      </c>
      <c r="Q47" s="79">
        <f>N47/'סכום נכסי הקרן'!$C$42*100</f>
        <v>0</v>
      </c>
    </row>
    <row r="48" spans="2:17">
      <c r="B48" s="78" t="s">
        <v>300</v>
      </c>
      <c r="C48" s="16"/>
      <c r="D48" s="16"/>
      <c r="H48" s="79">
        <v>0</v>
      </c>
      <c r="K48" s="79">
        <v>0</v>
      </c>
      <c r="L48" s="79">
        <v>0</v>
      </c>
      <c r="N48" s="79">
        <v>0</v>
      </c>
      <c r="P48" s="79">
        <v>0</v>
      </c>
      <c r="Q48" s="79">
        <f>N48/'סכום נכסי הקרן'!$C$42*100</f>
        <v>0</v>
      </c>
    </row>
    <row r="49" spans="2:17">
      <c r="B49" t="s">
        <v>213</v>
      </c>
      <c r="C49" t="s">
        <v>213</v>
      </c>
      <c r="D49" s="16"/>
      <c r="E49" t="s">
        <v>213</v>
      </c>
      <c r="H49" s="77">
        <v>0</v>
      </c>
      <c r="I49" t="s">
        <v>213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f>N49/'סכום נכסי הקרן'!$C$42*100</f>
        <v>0</v>
      </c>
    </row>
    <row r="50" spans="2:17">
      <c r="B50" s="78" t="s">
        <v>301</v>
      </c>
      <c r="C50" s="16"/>
      <c r="D50" s="16"/>
      <c r="H50" s="79">
        <v>0</v>
      </c>
      <c r="K50" s="79">
        <v>0</v>
      </c>
      <c r="L50" s="79">
        <v>0</v>
      </c>
      <c r="N50" s="79">
        <v>0</v>
      </c>
      <c r="P50" s="79">
        <v>0</v>
      </c>
      <c r="Q50" s="79">
        <f>N50/'סכום נכסי הקרן'!$C$42*100</f>
        <v>0</v>
      </c>
    </row>
    <row r="51" spans="2:17">
      <c r="B51" t="s">
        <v>213</v>
      </c>
      <c r="C51" t="s">
        <v>213</v>
      </c>
      <c r="D51" s="16"/>
      <c r="E51" t="s">
        <v>213</v>
      </c>
      <c r="H51" s="77">
        <v>0</v>
      </c>
      <c r="I51" t="s">
        <v>213</v>
      </c>
      <c r="J51" s="77">
        <v>0</v>
      </c>
      <c r="K51" s="77">
        <v>0</v>
      </c>
      <c r="L51" s="77">
        <v>0</v>
      </c>
      <c r="M51" s="77">
        <v>0</v>
      </c>
      <c r="N51" s="77">
        <v>0</v>
      </c>
      <c r="O51" s="77">
        <v>0</v>
      </c>
      <c r="P51" s="77">
        <v>0</v>
      </c>
      <c r="Q51" s="77">
        <f>N51/'סכום נכסי הקרן'!$C$42*100</f>
        <v>0</v>
      </c>
    </row>
    <row r="52" spans="2:17">
      <c r="B52" t="s">
        <v>302</v>
      </c>
      <c r="C52" s="16"/>
      <c r="D52" s="16"/>
    </row>
    <row r="53" spans="2:17">
      <c r="B53" t="s">
        <v>303</v>
      </c>
      <c r="C53" s="16"/>
      <c r="D53" s="16"/>
    </row>
    <row r="54" spans="2:17">
      <c r="B54" t="s">
        <v>304</v>
      </c>
      <c r="C54" s="16"/>
      <c r="D54" s="16"/>
    </row>
    <row r="55" spans="2:17">
      <c r="C55" s="16"/>
      <c r="D55" s="16"/>
    </row>
    <row r="56" spans="2:17">
      <c r="C56" s="16"/>
      <c r="D56" s="16"/>
    </row>
    <row r="57" spans="2:17">
      <c r="C57" s="16"/>
      <c r="D57" s="16"/>
    </row>
    <row r="58" spans="2:17">
      <c r="C58" s="16"/>
      <c r="D58" s="16"/>
    </row>
    <row r="59" spans="2:17">
      <c r="C59" s="16"/>
      <c r="D59" s="16"/>
    </row>
    <row r="60" spans="2:17">
      <c r="C60" s="16"/>
      <c r="D60" s="16"/>
    </row>
    <row r="61" spans="2:17">
      <c r="C61" s="16"/>
      <c r="D61" s="16"/>
    </row>
    <row r="62" spans="2:17">
      <c r="C62" s="16"/>
      <c r="D62" s="16"/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B1048576 C2 C5:C1048576 D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s="80" t="s">
        <v>196</v>
      </c>
    </row>
    <row r="2" spans="2:67">
      <c r="B2" s="2" t="s">
        <v>1</v>
      </c>
      <c r="C2" s="12" t="s">
        <v>501</v>
      </c>
    </row>
    <row r="3" spans="2:67">
      <c r="B3" s="2" t="s">
        <v>2</v>
      </c>
      <c r="C3" s="80" t="s">
        <v>197</v>
      </c>
    </row>
    <row r="4" spans="2:67">
      <c r="B4" s="2" t="s">
        <v>3</v>
      </c>
      <c r="C4" s="80" t="s">
        <v>198</v>
      </c>
    </row>
    <row r="5" spans="2:67">
      <c r="B5" s="75" t="s">
        <v>199</v>
      </c>
      <c r="C5" t="s">
        <v>200</v>
      </c>
    </row>
    <row r="6" spans="2:67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  <c r="BO6" s="19"/>
    </row>
    <row r="7" spans="2:67" ht="26.25" customHeight="1">
      <c r="B7" s="90" t="s">
        <v>83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4"/>
      <c r="BJ7" s="19"/>
      <c r="BO7" s="19"/>
    </row>
    <row r="8" spans="2:67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18" t="s">
        <v>57</v>
      </c>
      <c r="R8" s="18" t="s">
        <v>74</v>
      </c>
      <c r="S8" s="18" t="s">
        <v>58</v>
      </c>
      <c r="T8" s="39" t="s">
        <v>186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5" t="s">
        <v>87</v>
      </c>
      <c r="T10" s="43" t="s">
        <v>88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"/>
      <c r="S11" s="76">
        <v>0</v>
      </c>
      <c r="T11" s="76">
        <v>0</v>
      </c>
      <c r="U11" s="35"/>
      <c r="BJ11" s="16"/>
      <c r="BK11" s="19"/>
      <c r="BL11" s="16"/>
      <c r="BO11" s="16"/>
    </row>
    <row r="12" spans="2:67">
      <c r="B12" s="78" t="s">
        <v>203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S12" s="79">
        <v>0</v>
      </c>
      <c r="T12" s="79">
        <v>0</v>
      </c>
    </row>
    <row r="13" spans="2:67">
      <c r="B13" s="78" t="s">
        <v>305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S13" s="79">
        <v>0</v>
      </c>
      <c r="T13" s="79">
        <v>0</v>
      </c>
    </row>
    <row r="14" spans="2:67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7">
        <v>0</v>
      </c>
      <c r="L14" t="s">
        <v>213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</row>
    <row r="15" spans="2:67">
      <c r="B15" s="78" t="s">
        <v>252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S15" s="79">
        <v>0</v>
      </c>
      <c r="T15" s="79">
        <v>0</v>
      </c>
    </row>
    <row r="16" spans="2:67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7">
        <v>0</v>
      </c>
      <c r="L16" t="s">
        <v>213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</row>
    <row r="17" spans="2:20">
      <c r="B17" s="78" t="s">
        <v>306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S17" s="79">
        <v>0</v>
      </c>
      <c r="T17" s="79">
        <v>0</v>
      </c>
    </row>
    <row r="18" spans="2:20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7">
        <v>0</v>
      </c>
      <c r="L18" t="s">
        <v>213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</row>
    <row r="19" spans="2:20">
      <c r="B19" s="78" t="s">
        <v>218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S19" s="79">
        <v>0</v>
      </c>
      <c r="T19" s="79">
        <v>0</v>
      </c>
    </row>
    <row r="20" spans="2:20">
      <c r="B20" s="78" t="s">
        <v>307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S20" s="79">
        <v>0</v>
      </c>
      <c r="T20" s="79">
        <v>0</v>
      </c>
    </row>
    <row r="21" spans="2:20">
      <c r="B21" t="s">
        <v>213</v>
      </c>
      <c r="C21" t="s">
        <v>213</v>
      </c>
      <c r="D21" s="16"/>
      <c r="E21" s="16"/>
      <c r="F21" s="16"/>
      <c r="G21" t="s">
        <v>213</v>
      </c>
      <c r="H21" t="s">
        <v>213</v>
      </c>
      <c r="K21" s="77">
        <v>0</v>
      </c>
      <c r="L21" t="s">
        <v>213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</row>
    <row r="22" spans="2:20">
      <c r="B22" s="78" t="s">
        <v>308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S22" s="79">
        <v>0</v>
      </c>
      <c r="T22" s="79">
        <v>0</v>
      </c>
    </row>
    <row r="23" spans="2:20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7">
        <v>0</v>
      </c>
      <c r="L23" t="s">
        <v>213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</row>
    <row r="24" spans="2:20">
      <c r="B24" t="s">
        <v>220</v>
      </c>
      <c r="C24" s="16"/>
      <c r="D24" s="16"/>
      <c r="E24" s="16"/>
      <c r="F24" s="16"/>
      <c r="G24" s="16"/>
    </row>
    <row r="25" spans="2:20">
      <c r="B25" t="s">
        <v>302</v>
      </c>
      <c r="C25" s="16"/>
      <c r="D25" s="16"/>
      <c r="E25" s="16"/>
      <c r="F25" s="16"/>
      <c r="G25" s="16"/>
    </row>
    <row r="26" spans="2:20">
      <c r="B26" t="s">
        <v>303</v>
      </c>
      <c r="C26" s="16"/>
      <c r="D26" s="16"/>
      <c r="E26" s="16"/>
      <c r="F26" s="16"/>
      <c r="G26" s="16"/>
    </row>
    <row r="27" spans="2:20">
      <c r="B27" t="s">
        <v>304</v>
      </c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 C2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80" t="s">
        <v>196</v>
      </c>
    </row>
    <row r="2" spans="2:66">
      <c r="B2" s="2" t="s">
        <v>1</v>
      </c>
      <c r="C2" s="12" t="s">
        <v>501</v>
      </c>
    </row>
    <row r="3" spans="2:66">
      <c r="B3" s="2" t="s">
        <v>2</v>
      </c>
      <c r="C3" s="80" t="s">
        <v>197</v>
      </c>
    </row>
    <row r="4" spans="2:66">
      <c r="B4" s="2" t="s">
        <v>3</v>
      </c>
      <c r="C4" s="80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7"/>
    </row>
    <row r="7" spans="2:66" ht="26.25" customHeight="1">
      <c r="B7" s="95" t="s">
        <v>90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7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203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305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7">
        <v>0</v>
      </c>
      <c r="L14" t="s">
        <v>213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252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7">
        <v>0</v>
      </c>
      <c r="L16" t="s">
        <v>213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306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7">
        <v>0</v>
      </c>
      <c r="L18" t="s">
        <v>213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309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213</v>
      </c>
      <c r="C20" t="s">
        <v>213</v>
      </c>
      <c r="D20" s="16"/>
      <c r="E20" s="16"/>
      <c r="F20" s="16"/>
      <c r="G20" t="s">
        <v>213</v>
      </c>
      <c r="H20" t="s">
        <v>213</v>
      </c>
      <c r="K20" s="77">
        <v>0</v>
      </c>
      <c r="L20" t="s">
        <v>213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218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307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7">
        <v>0</v>
      </c>
      <c r="L23" t="s">
        <v>213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308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213</v>
      </c>
      <c r="C25" t="s">
        <v>213</v>
      </c>
      <c r="D25" s="16"/>
      <c r="E25" s="16"/>
      <c r="F25" s="16"/>
      <c r="G25" t="s">
        <v>213</v>
      </c>
      <c r="H25" t="s">
        <v>213</v>
      </c>
      <c r="K25" s="77">
        <v>0</v>
      </c>
      <c r="L25" t="s">
        <v>213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220</v>
      </c>
      <c r="C26" s="16"/>
      <c r="D26" s="16"/>
      <c r="E26" s="16"/>
      <c r="F26" s="16"/>
    </row>
    <row r="27" spans="2:21">
      <c r="B27" t="s">
        <v>302</v>
      </c>
      <c r="C27" s="16"/>
      <c r="D27" s="16"/>
      <c r="E27" s="16"/>
      <c r="F27" s="16"/>
    </row>
    <row r="28" spans="2:21">
      <c r="B28" t="s">
        <v>303</v>
      </c>
      <c r="C28" s="16"/>
      <c r="D28" s="16"/>
      <c r="E28" s="16"/>
      <c r="F28" s="16"/>
    </row>
    <row r="29" spans="2:21">
      <c r="B29" t="s">
        <v>304</v>
      </c>
      <c r="C29" s="16"/>
      <c r="D29" s="16"/>
      <c r="E29" s="16"/>
      <c r="F29" s="16"/>
    </row>
    <row r="30" spans="2:21">
      <c r="B30" t="s">
        <v>310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 C2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0" t="s">
        <v>196</v>
      </c>
    </row>
    <row r="2" spans="2:61">
      <c r="B2" s="2" t="s">
        <v>1</v>
      </c>
      <c r="C2" s="12" t="s">
        <v>501</v>
      </c>
    </row>
    <row r="3" spans="2:61">
      <c r="B3" s="2" t="s">
        <v>2</v>
      </c>
      <c r="C3" s="80" t="s">
        <v>197</v>
      </c>
    </row>
    <row r="4" spans="2:61">
      <c r="B4" s="2" t="s">
        <v>3</v>
      </c>
      <c r="C4" s="80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I6" s="19"/>
    </row>
    <row r="7" spans="2:61" ht="26.25" customHeight="1">
      <c r="B7" s="95" t="s">
        <v>92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57</v>
      </c>
      <c r="L8" s="38" t="s">
        <v>74</v>
      </c>
      <c r="M8" s="38" t="s">
        <v>58</v>
      </c>
      <c r="N8" s="46" t="s">
        <v>186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BE10" s="16"/>
      <c r="BF10" s="19"/>
      <c r="BG10" s="16"/>
      <c r="BI10" s="16"/>
    </row>
    <row r="11" spans="2:61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"/>
      <c r="M11" s="76">
        <v>0</v>
      </c>
      <c r="N11" s="76">
        <v>0</v>
      </c>
      <c r="BE11" s="16"/>
      <c r="BF11" s="19"/>
      <c r="BG11" s="16"/>
      <c r="BI11" s="16"/>
    </row>
    <row r="12" spans="2:61">
      <c r="B12" s="78" t="s">
        <v>203</v>
      </c>
      <c r="E12" s="16"/>
      <c r="F12" s="16"/>
      <c r="G12" s="16"/>
      <c r="I12" s="79">
        <v>0</v>
      </c>
      <c r="K12" s="79">
        <v>0</v>
      </c>
      <c r="M12" s="79">
        <v>0</v>
      </c>
      <c r="N12" s="79">
        <v>0</v>
      </c>
    </row>
    <row r="13" spans="2:61">
      <c r="B13" s="78" t="s">
        <v>311</v>
      </c>
      <c r="E13" s="16"/>
      <c r="F13" s="16"/>
      <c r="G13" s="16"/>
      <c r="I13" s="79">
        <v>0</v>
      </c>
      <c r="K13" s="79">
        <v>0</v>
      </c>
      <c r="M13" s="79">
        <v>0</v>
      </c>
      <c r="N13" s="79">
        <v>0</v>
      </c>
    </row>
    <row r="14" spans="2:61">
      <c r="B14" t="s">
        <v>213</v>
      </c>
      <c r="C14" t="s">
        <v>213</v>
      </c>
      <c r="E14" s="16"/>
      <c r="F14" s="16"/>
      <c r="G14" t="s">
        <v>213</v>
      </c>
      <c r="H14" t="s">
        <v>213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1">
      <c r="B15" s="78" t="s">
        <v>312</v>
      </c>
      <c r="E15" s="16"/>
      <c r="F15" s="16"/>
      <c r="G15" s="16"/>
      <c r="I15" s="79">
        <v>0</v>
      </c>
      <c r="K15" s="79">
        <v>0</v>
      </c>
      <c r="M15" s="79">
        <v>0</v>
      </c>
      <c r="N15" s="79">
        <v>0</v>
      </c>
    </row>
    <row r="16" spans="2:61">
      <c r="B16" t="s">
        <v>213</v>
      </c>
      <c r="C16" t="s">
        <v>213</v>
      </c>
      <c r="E16" s="16"/>
      <c r="F16" s="16"/>
      <c r="G16" t="s">
        <v>213</v>
      </c>
      <c r="H16" t="s">
        <v>213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313</v>
      </c>
      <c r="E17" s="16"/>
      <c r="F17" s="16"/>
      <c r="G17" s="16"/>
      <c r="I17" s="79">
        <v>0</v>
      </c>
      <c r="K17" s="79">
        <v>0</v>
      </c>
      <c r="M17" s="79">
        <v>0</v>
      </c>
      <c r="N17" s="79">
        <v>0</v>
      </c>
    </row>
    <row r="18" spans="2:14">
      <c r="B18" t="s">
        <v>213</v>
      </c>
      <c r="C18" t="s">
        <v>213</v>
      </c>
      <c r="E18" s="16"/>
      <c r="F18" s="16"/>
      <c r="G18" t="s">
        <v>213</v>
      </c>
      <c r="H18" t="s">
        <v>213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314</v>
      </c>
      <c r="E19" s="16"/>
      <c r="F19" s="16"/>
      <c r="G19" s="16"/>
      <c r="I19" s="79">
        <v>0</v>
      </c>
      <c r="K19" s="79">
        <v>0</v>
      </c>
      <c r="M19" s="79">
        <v>0</v>
      </c>
      <c r="N19" s="79">
        <v>0</v>
      </c>
    </row>
    <row r="20" spans="2:14">
      <c r="B20" t="s">
        <v>213</v>
      </c>
      <c r="C20" t="s">
        <v>213</v>
      </c>
      <c r="E20" s="16"/>
      <c r="F20" s="16"/>
      <c r="G20" t="s">
        <v>213</v>
      </c>
      <c r="H20" t="s">
        <v>213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218</v>
      </c>
      <c r="E21" s="16"/>
      <c r="F21" s="16"/>
      <c r="G21" s="16"/>
      <c r="I21" s="79">
        <v>0</v>
      </c>
      <c r="K21" s="79">
        <v>0</v>
      </c>
      <c r="M21" s="79">
        <v>0</v>
      </c>
      <c r="N21" s="79">
        <v>0</v>
      </c>
    </row>
    <row r="22" spans="2:14">
      <c r="B22" s="78" t="s">
        <v>307</v>
      </c>
      <c r="E22" s="16"/>
      <c r="F22" s="16"/>
      <c r="G22" s="16"/>
      <c r="I22" s="79">
        <v>0</v>
      </c>
      <c r="K22" s="79">
        <v>0</v>
      </c>
      <c r="M22" s="79">
        <v>0</v>
      </c>
      <c r="N22" s="79">
        <v>0</v>
      </c>
    </row>
    <row r="23" spans="2:14">
      <c r="B23" t="s">
        <v>213</v>
      </c>
      <c r="C23" t="s">
        <v>213</v>
      </c>
      <c r="E23" s="16"/>
      <c r="F23" s="16"/>
      <c r="G23" t="s">
        <v>213</v>
      </c>
      <c r="H23" t="s">
        <v>213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</row>
    <row r="24" spans="2:14">
      <c r="B24" s="78" t="s">
        <v>308</v>
      </c>
      <c r="E24" s="16"/>
      <c r="F24" s="16"/>
      <c r="G24" s="16"/>
      <c r="I24" s="79">
        <v>0</v>
      </c>
      <c r="K24" s="79">
        <v>0</v>
      </c>
      <c r="M24" s="79">
        <v>0</v>
      </c>
      <c r="N24" s="79">
        <v>0</v>
      </c>
    </row>
    <row r="25" spans="2:14">
      <c r="B25" t="s">
        <v>213</v>
      </c>
      <c r="C25" t="s">
        <v>213</v>
      </c>
      <c r="E25" s="16"/>
      <c r="F25" s="16"/>
      <c r="G25" t="s">
        <v>213</v>
      </c>
      <c r="H25" t="s">
        <v>213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</row>
    <row r="26" spans="2:14">
      <c r="B26" t="s">
        <v>220</v>
      </c>
      <c r="E26" s="16"/>
      <c r="F26" s="16"/>
      <c r="G26" s="16"/>
    </row>
    <row r="27" spans="2:14">
      <c r="B27" t="s">
        <v>302</v>
      </c>
      <c r="E27" s="16"/>
      <c r="F27" s="16"/>
      <c r="G27" s="16"/>
    </row>
    <row r="28" spans="2:14">
      <c r="B28" t="s">
        <v>303</v>
      </c>
      <c r="E28" s="16"/>
      <c r="F28" s="16"/>
      <c r="G28" s="16"/>
    </row>
    <row r="29" spans="2:14">
      <c r="B29" t="s">
        <v>304</v>
      </c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 C2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topLeftCell="C9" workbookViewId="0">
      <selection activeCell="J21" sqref="J2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5.28515625" style="15" bestFit="1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80" t="s">
        <v>196</v>
      </c>
    </row>
    <row r="2" spans="2:63">
      <c r="B2" s="2" t="s">
        <v>1</v>
      </c>
      <c r="C2" s="12" t="s">
        <v>501</v>
      </c>
    </row>
    <row r="3" spans="2:63">
      <c r="B3" s="2" t="s">
        <v>2</v>
      </c>
      <c r="C3" s="80" t="s">
        <v>197</v>
      </c>
    </row>
    <row r="4" spans="2:63">
      <c r="B4" s="2" t="s">
        <v>3</v>
      </c>
      <c r="C4" s="80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K6" s="19"/>
    </row>
    <row r="7" spans="2:63" ht="26.25" customHeight="1">
      <c r="B7" s="95" t="s">
        <v>94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3417293</v>
      </c>
      <c r="I11" s="7"/>
      <c r="J11" s="76">
        <v>0</v>
      </c>
      <c r="K11" s="76">
        <v>27616.035430267999</v>
      </c>
      <c r="L11" s="7"/>
      <c r="M11" s="76">
        <v>100</v>
      </c>
      <c r="N11" s="76">
        <f>K11/'סכום נכסי הקרן'!$C$42*100</f>
        <v>50.766305783809763</v>
      </c>
      <c r="O11" s="35"/>
      <c r="BH11" s="16"/>
      <c r="BI11" s="19"/>
      <c r="BK11" s="16"/>
    </row>
    <row r="12" spans="2:63">
      <c r="B12" s="78" t="s">
        <v>203</v>
      </c>
      <c r="D12" s="16"/>
      <c r="E12" s="16"/>
      <c r="F12" s="16"/>
      <c r="G12" s="16"/>
      <c r="H12" s="79">
        <v>3406612</v>
      </c>
      <c r="J12" s="79">
        <v>0</v>
      </c>
      <c r="K12" s="79">
        <v>24397.4427316</v>
      </c>
      <c r="M12" s="79">
        <v>88.35</v>
      </c>
      <c r="N12" s="79">
        <f>K12/'סכום נכסי הקרן'!$C$42*100</f>
        <v>44.849596213143798</v>
      </c>
    </row>
    <row r="13" spans="2:63">
      <c r="B13" s="78" t="s">
        <v>315</v>
      </c>
      <c r="D13" s="16"/>
      <c r="E13" s="16"/>
      <c r="F13" s="16"/>
      <c r="G13" s="16"/>
      <c r="H13" s="79">
        <v>116814</v>
      </c>
      <c r="J13" s="79">
        <v>0</v>
      </c>
      <c r="K13" s="79">
        <v>3779.8934100000001</v>
      </c>
      <c r="M13" s="79">
        <v>13.69</v>
      </c>
      <c r="N13" s="79">
        <f>K13/'סכום נכסי הקרן'!$C$42*100</f>
        <v>6.9485435433628142</v>
      </c>
    </row>
    <row r="14" spans="2:63">
      <c r="B14" t="s">
        <v>316</v>
      </c>
      <c r="C14" t="s">
        <v>317</v>
      </c>
      <c r="D14" t="s">
        <v>103</v>
      </c>
      <c r="E14" t="s">
        <v>318</v>
      </c>
      <c r="F14" t="s">
        <v>126</v>
      </c>
      <c r="G14" t="s">
        <v>105</v>
      </c>
      <c r="H14" s="77">
        <v>8395</v>
      </c>
      <c r="I14" s="77">
        <v>1281</v>
      </c>
      <c r="J14" s="77">
        <v>0</v>
      </c>
      <c r="K14" s="77">
        <v>107.53995</v>
      </c>
      <c r="L14" s="77">
        <v>0</v>
      </c>
      <c r="M14" s="77">
        <v>0.39</v>
      </c>
      <c r="N14" s="77">
        <f>K14/'סכום נכסי הקרן'!$C$42*100</f>
        <v>0.19768970819366566</v>
      </c>
    </row>
    <row r="15" spans="2:63">
      <c r="B15" t="s">
        <v>319</v>
      </c>
      <c r="C15" t="s">
        <v>320</v>
      </c>
      <c r="D15" t="s">
        <v>103</v>
      </c>
      <c r="E15" t="s">
        <v>321</v>
      </c>
      <c r="F15" t="s">
        <v>126</v>
      </c>
      <c r="G15" t="s">
        <v>105</v>
      </c>
      <c r="H15" s="77">
        <v>39426</v>
      </c>
      <c r="I15" s="77">
        <v>1286</v>
      </c>
      <c r="J15" s="77">
        <v>0</v>
      </c>
      <c r="K15" s="77">
        <v>507.01835999999997</v>
      </c>
      <c r="L15" s="77">
        <v>0.03</v>
      </c>
      <c r="M15" s="77">
        <v>1.84</v>
      </c>
      <c r="N15" s="77">
        <f>K15/'סכום נכסי הקרן'!$C$42*100</f>
        <v>0.93204722186713795</v>
      </c>
    </row>
    <row r="16" spans="2:63">
      <c r="B16" t="s">
        <v>322</v>
      </c>
      <c r="C16" t="s">
        <v>323</v>
      </c>
      <c r="D16" t="s">
        <v>103</v>
      </c>
      <c r="E16" t="s">
        <v>324</v>
      </c>
      <c r="F16" t="s">
        <v>126</v>
      </c>
      <c r="G16" t="s">
        <v>105</v>
      </c>
      <c r="H16" s="77">
        <v>4451</v>
      </c>
      <c r="I16" s="77">
        <v>12850</v>
      </c>
      <c r="J16" s="77">
        <v>0</v>
      </c>
      <c r="K16" s="77">
        <v>571.95349999999996</v>
      </c>
      <c r="L16" s="77">
        <v>0</v>
      </c>
      <c r="M16" s="77">
        <v>2.0699999999999998</v>
      </c>
      <c r="N16" s="77">
        <f>K16/'סכום נכסי הקרן'!$C$42*100</f>
        <v>1.051416896840158</v>
      </c>
    </row>
    <row r="17" spans="2:14">
      <c r="B17" t="s">
        <v>325</v>
      </c>
      <c r="C17" t="s">
        <v>326</v>
      </c>
      <c r="D17" t="s">
        <v>103</v>
      </c>
      <c r="E17" t="s">
        <v>327</v>
      </c>
      <c r="F17" t="s">
        <v>126</v>
      </c>
      <c r="G17" t="s">
        <v>105</v>
      </c>
      <c r="H17" s="77">
        <v>15262</v>
      </c>
      <c r="I17" s="77">
        <v>12840</v>
      </c>
      <c r="J17" s="77">
        <v>0</v>
      </c>
      <c r="K17" s="77">
        <v>1959.6407999999999</v>
      </c>
      <c r="L17" s="77">
        <v>0.04</v>
      </c>
      <c r="M17" s="77">
        <v>7.1</v>
      </c>
      <c r="N17" s="77">
        <f>K17/'סכום נכסי הקרן'!$C$42*100</f>
        <v>3.6023897901793847</v>
      </c>
    </row>
    <row r="18" spans="2:14">
      <c r="B18" t="s">
        <v>328</v>
      </c>
      <c r="C18" t="s">
        <v>329</v>
      </c>
      <c r="D18" t="s">
        <v>103</v>
      </c>
      <c r="E18" t="s">
        <v>330</v>
      </c>
      <c r="F18" t="s">
        <v>131</v>
      </c>
      <c r="G18" t="s">
        <v>105</v>
      </c>
      <c r="H18" s="77">
        <v>49280</v>
      </c>
      <c r="I18" s="77">
        <v>1286</v>
      </c>
      <c r="J18" s="77">
        <v>0</v>
      </c>
      <c r="K18" s="77">
        <v>633.74080000000004</v>
      </c>
      <c r="L18" s="77">
        <v>0.02</v>
      </c>
      <c r="M18" s="77">
        <v>2.29</v>
      </c>
      <c r="N18" s="77">
        <f>K18/'סכום נכסי הקרן'!$C$42*100</f>
        <v>1.1649999262824675</v>
      </c>
    </row>
    <row r="19" spans="2:14">
      <c r="B19" s="78" t="s">
        <v>331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f>K19/'סכום נכסי הקרן'!$C$42*100</f>
        <v>0</v>
      </c>
    </row>
    <row r="20" spans="2:14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f>K20/'סכום נכסי הקרן'!$C$42*100</f>
        <v>0</v>
      </c>
    </row>
    <row r="21" spans="2:14">
      <c r="B21" s="78" t="s">
        <v>332</v>
      </c>
      <c r="D21" s="16"/>
      <c r="E21" s="16"/>
      <c r="F21" s="16"/>
      <c r="G21" s="16"/>
      <c r="H21" s="79">
        <v>3289798</v>
      </c>
      <c r="J21" s="79">
        <v>0</v>
      </c>
      <c r="K21" s="79">
        <v>20617.5493216</v>
      </c>
      <c r="M21" s="79">
        <v>74.66</v>
      </c>
      <c r="N21" s="79">
        <f>K21/'סכום נכסי הקרן'!$C$42*100</f>
        <v>37.901052669780981</v>
      </c>
    </row>
    <row r="22" spans="2:14">
      <c r="B22" t="s">
        <v>333</v>
      </c>
      <c r="C22" t="s">
        <v>334</v>
      </c>
      <c r="D22" t="s">
        <v>103</v>
      </c>
      <c r="E22" t="s">
        <v>335</v>
      </c>
      <c r="F22" t="s">
        <v>126</v>
      </c>
      <c r="G22" t="s">
        <v>105</v>
      </c>
      <c r="H22" s="77">
        <v>5775</v>
      </c>
      <c r="I22" s="77">
        <v>3142.55</v>
      </c>
      <c r="J22" s="77">
        <v>0</v>
      </c>
      <c r="K22" s="77">
        <v>181.48226249999999</v>
      </c>
      <c r="L22" s="77">
        <v>0.01</v>
      </c>
      <c r="M22" s="77">
        <v>0.66</v>
      </c>
      <c r="N22" s="77">
        <f>K22/'סכום נכסי הקרן'!$C$42*100</f>
        <v>0.33361718613362973</v>
      </c>
    </row>
    <row r="23" spans="2:14">
      <c r="B23" t="s">
        <v>336</v>
      </c>
      <c r="C23" t="s">
        <v>337</v>
      </c>
      <c r="D23" t="s">
        <v>103</v>
      </c>
      <c r="E23" t="s">
        <v>338</v>
      </c>
      <c r="F23" t="s">
        <v>126</v>
      </c>
      <c r="G23" t="s">
        <v>105</v>
      </c>
      <c r="H23" s="77">
        <v>154993</v>
      </c>
      <c r="I23" s="77">
        <v>3173.4</v>
      </c>
      <c r="J23" s="77">
        <v>0</v>
      </c>
      <c r="K23" s="77">
        <v>4918.5478620000004</v>
      </c>
      <c r="L23" s="77">
        <v>0.1</v>
      </c>
      <c r="M23" s="77">
        <v>17.809999999999999</v>
      </c>
      <c r="N23" s="77">
        <f>K23/'סכום נכסי הקרן'!$C$42*100</f>
        <v>9.0417216260130129</v>
      </c>
    </row>
    <row r="24" spans="2:14">
      <c r="B24" t="s">
        <v>339</v>
      </c>
      <c r="C24" t="s">
        <v>340</v>
      </c>
      <c r="D24" t="s">
        <v>103</v>
      </c>
      <c r="E24" t="s">
        <v>330</v>
      </c>
      <c r="F24" t="s">
        <v>131</v>
      </c>
      <c r="G24" t="s">
        <v>105</v>
      </c>
      <c r="H24" s="77">
        <v>1546845</v>
      </c>
      <c r="I24" s="77">
        <v>316.27</v>
      </c>
      <c r="J24" s="77">
        <v>0</v>
      </c>
      <c r="K24" s="77">
        <v>4892.2066814999998</v>
      </c>
      <c r="L24" s="77">
        <v>0.59</v>
      </c>
      <c r="M24" s="77">
        <v>17.72</v>
      </c>
      <c r="N24" s="77">
        <f>K24/'סכום נכסי הקרן'!$C$42*100</f>
        <v>8.9932988744074773</v>
      </c>
    </row>
    <row r="25" spans="2:14">
      <c r="B25" t="s">
        <v>341</v>
      </c>
      <c r="C25" t="s">
        <v>342</v>
      </c>
      <c r="D25" t="s">
        <v>103</v>
      </c>
      <c r="E25" t="s">
        <v>330</v>
      </c>
      <c r="F25" t="s">
        <v>131</v>
      </c>
      <c r="G25" t="s">
        <v>105</v>
      </c>
      <c r="H25" s="77">
        <v>37800</v>
      </c>
      <c r="I25" s="77">
        <v>306.08</v>
      </c>
      <c r="J25" s="77">
        <v>0</v>
      </c>
      <c r="K25" s="77">
        <v>115.69824</v>
      </c>
      <c r="L25" s="77">
        <v>0.03</v>
      </c>
      <c r="M25" s="77">
        <v>0.42</v>
      </c>
      <c r="N25" s="77">
        <f>K25/'סכום נכסי הקרן'!$C$42*100</f>
        <v>0.21268701821156416</v>
      </c>
    </row>
    <row r="26" spans="2:14">
      <c r="B26" t="s">
        <v>343</v>
      </c>
      <c r="C26" t="s">
        <v>344</v>
      </c>
      <c r="D26" t="s">
        <v>103</v>
      </c>
      <c r="E26" t="s">
        <v>330</v>
      </c>
      <c r="F26" t="s">
        <v>131</v>
      </c>
      <c r="G26" t="s">
        <v>105</v>
      </c>
      <c r="H26" s="77">
        <v>38240</v>
      </c>
      <c r="I26" s="77">
        <v>356.13</v>
      </c>
      <c r="J26" s="77">
        <v>0</v>
      </c>
      <c r="K26" s="77">
        <v>136.184112</v>
      </c>
      <c r="L26" s="77">
        <v>0.03</v>
      </c>
      <c r="M26" s="77">
        <v>0.49</v>
      </c>
      <c r="N26" s="77">
        <f>K26/'סכום נכסי הקרן'!$C$42*100</f>
        <v>0.25034600966332493</v>
      </c>
    </row>
    <row r="27" spans="2:14">
      <c r="B27" t="s">
        <v>345</v>
      </c>
      <c r="C27" t="s">
        <v>346</v>
      </c>
      <c r="D27" t="s">
        <v>103</v>
      </c>
      <c r="E27" t="s">
        <v>318</v>
      </c>
      <c r="F27" t="s">
        <v>131</v>
      </c>
      <c r="G27" t="s">
        <v>105</v>
      </c>
      <c r="H27" s="77">
        <v>14325</v>
      </c>
      <c r="I27" s="77">
        <v>353.99</v>
      </c>
      <c r="J27" s="77">
        <v>0</v>
      </c>
      <c r="K27" s="77">
        <v>50.709067500000003</v>
      </c>
      <c r="L27" s="77">
        <v>0.01</v>
      </c>
      <c r="M27" s="77">
        <v>0.18</v>
      </c>
      <c r="N27" s="77">
        <f>K27/'סכום נכסי הקרן'!$C$42*100</f>
        <v>9.3218015787136746E-2</v>
      </c>
    </row>
    <row r="28" spans="2:14">
      <c r="B28" t="s">
        <v>347</v>
      </c>
      <c r="C28" t="s">
        <v>348</v>
      </c>
      <c r="D28" t="s">
        <v>103</v>
      </c>
      <c r="E28" t="s">
        <v>335</v>
      </c>
      <c r="F28" t="s">
        <v>131</v>
      </c>
      <c r="G28" t="s">
        <v>105</v>
      </c>
      <c r="H28" s="77">
        <v>26800</v>
      </c>
      <c r="I28" s="77">
        <v>322.39999999999998</v>
      </c>
      <c r="J28" s="77">
        <v>0</v>
      </c>
      <c r="K28" s="77">
        <v>86.403199999999998</v>
      </c>
      <c r="L28" s="77">
        <v>0</v>
      </c>
      <c r="M28" s="77">
        <v>0.31</v>
      </c>
      <c r="N28" s="77">
        <f>K28/'סכום נכסי הקרן'!$C$42*100</f>
        <v>0.15883421365733322</v>
      </c>
    </row>
    <row r="29" spans="2:14">
      <c r="B29" t="s">
        <v>349</v>
      </c>
      <c r="C29" t="s">
        <v>350</v>
      </c>
      <c r="D29" t="s">
        <v>103</v>
      </c>
      <c r="E29" t="s">
        <v>335</v>
      </c>
      <c r="F29" t="s">
        <v>131</v>
      </c>
      <c r="G29" t="s">
        <v>105</v>
      </c>
      <c r="H29" s="77">
        <v>1287550</v>
      </c>
      <c r="I29" s="77">
        <v>354.71</v>
      </c>
      <c r="J29" s="77">
        <v>0</v>
      </c>
      <c r="K29" s="77">
        <v>4567.0686050000004</v>
      </c>
      <c r="L29" s="77">
        <v>0.25</v>
      </c>
      <c r="M29" s="77">
        <v>16.54</v>
      </c>
      <c r="N29" s="77">
        <f>K29/'סכום נכסי הקרן'!$C$42*100</f>
        <v>8.3956005170441479</v>
      </c>
    </row>
    <row r="30" spans="2:14">
      <c r="B30" t="s">
        <v>351</v>
      </c>
      <c r="C30" t="s">
        <v>352</v>
      </c>
      <c r="D30" t="s">
        <v>103</v>
      </c>
      <c r="E30" t="s">
        <v>335</v>
      </c>
      <c r="F30" t="s">
        <v>131</v>
      </c>
      <c r="G30" t="s">
        <v>105</v>
      </c>
      <c r="H30" s="77">
        <v>1170</v>
      </c>
      <c r="I30" s="77">
        <v>3046.04</v>
      </c>
      <c r="J30" s="77">
        <v>0</v>
      </c>
      <c r="K30" s="77">
        <v>35.638668000000003</v>
      </c>
      <c r="L30" s="77">
        <v>0</v>
      </c>
      <c r="M30" s="77">
        <v>0.13</v>
      </c>
      <c r="N30" s="77">
        <f>K30/'סכום נכסי הקרן'!$C$42*100</f>
        <v>6.5514237986264004E-2</v>
      </c>
    </row>
    <row r="31" spans="2:14">
      <c r="B31" t="s">
        <v>353</v>
      </c>
      <c r="C31" t="s">
        <v>354</v>
      </c>
      <c r="D31" t="s">
        <v>103</v>
      </c>
      <c r="E31" t="s">
        <v>335</v>
      </c>
      <c r="F31" t="s">
        <v>131</v>
      </c>
      <c r="G31" t="s">
        <v>105</v>
      </c>
      <c r="H31" s="77">
        <v>7250</v>
      </c>
      <c r="I31" s="77">
        <v>3241.92</v>
      </c>
      <c r="J31" s="77">
        <v>0</v>
      </c>
      <c r="K31" s="77">
        <v>235.03919999999999</v>
      </c>
      <c r="L31" s="77">
        <v>0.02</v>
      </c>
      <c r="M31" s="77">
        <v>0.85</v>
      </c>
      <c r="N31" s="77">
        <f>K31/'סכום נכסי הקרן'!$C$42*100</f>
        <v>0.43207041533934715</v>
      </c>
    </row>
    <row r="32" spans="2:14">
      <c r="B32" t="s">
        <v>355</v>
      </c>
      <c r="C32" t="s">
        <v>356</v>
      </c>
      <c r="D32" t="s">
        <v>103</v>
      </c>
      <c r="E32" t="s">
        <v>324</v>
      </c>
      <c r="F32" t="s">
        <v>131</v>
      </c>
      <c r="G32" t="s">
        <v>105</v>
      </c>
      <c r="H32" s="77">
        <v>148106</v>
      </c>
      <c r="I32" s="77">
        <v>3156.65</v>
      </c>
      <c r="J32" s="77">
        <v>0</v>
      </c>
      <c r="K32" s="77">
        <v>4675.1880490000003</v>
      </c>
      <c r="L32" s="77">
        <v>0.11</v>
      </c>
      <c r="M32" s="77">
        <v>16.93</v>
      </c>
      <c r="N32" s="77">
        <f>K32/'סכום נכסי הקרן'!$C$42*100</f>
        <v>8.5943555037669555</v>
      </c>
    </row>
    <row r="33" spans="2:14">
      <c r="B33" t="s">
        <v>357</v>
      </c>
      <c r="C33" t="s">
        <v>358</v>
      </c>
      <c r="D33" t="s">
        <v>103</v>
      </c>
      <c r="E33" t="s">
        <v>324</v>
      </c>
      <c r="F33" t="s">
        <v>131</v>
      </c>
      <c r="G33" t="s">
        <v>105</v>
      </c>
      <c r="H33" s="77">
        <v>9255</v>
      </c>
      <c r="I33" s="77">
        <v>3554.87</v>
      </c>
      <c r="J33" s="77">
        <v>0</v>
      </c>
      <c r="K33" s="77">
        <v>329.0032185</v>
      </c>
      <c r="L33" s="77">
        <v>0.04</v>
      </c>
      <c r="M33" s="77">
        <v>1.19</v>
      </c>
      <c r="N33" s="77">
        <f>K33/'סכום נכסי הקרן'!$C$42*100</f>
        <v>0.60480361261133031</v>
      </c>
    </row>
    <row r="34" spans="2:14">
      <c r="B34" t="s">
        <v>359</v>
      </c>
      <c r="C34" t="s">
        <v>360</v>
      </c>
      <c r="D34" t="s">
        <v>103</v>
      </c>
      <c r="E34" t="s">
        <v>324</v>
      </c>
      <c r="F34" t="s">
        <v>131</v>
      </c>
      <c r="G34" t="s">
        <v>105</v>
      </c>
      <c r="H34" s="77">
        <v>6319</v>
      </c>
      <c r="I34" s="77">
        <v>3226.34</v>
      </c>
      <c r="J34" s="77">
        <v>0</v>
      </c>
      <c r="K34" s="77">
        <v>203.87242459999999</v>
      </c>
      <c r="L34" s="77">
        <v>0</v>
      </c>
      <c r="M34" s="77">
        <v>0.74</v>
      </c>
      <c r="N34" s="77">
        <f>K34/'סכום נכסי הקרן'!$C$42*100</f>
        <v>0.37477681668913831</v>
      </c>
    </row>
    <row r="35" spans="2:14">
      <c r="B35" t="s">
        <v>361</v>
      </c>
      <c r="C35" t="s">
        <v>362</v>
      </c>
      <c r="D35" t="s">
        <v>103</v>
      </c>
      <c r="E35" t="s">
        <v>363</v>
      </c>
      <c r="F35" t="s">
        <v>131</v>
      </c>
      <c r="G35" t="s">
        <v>105</v>
      </c>
      <c r="H35" s="77">
        <v>5370</v>
      </c>
      <c r="I35" s="77">
        <v>3547.63</v>
      </c>
      <c r="J35" s="77">
        <v>0</v>
      </c>
      <c r="K35" s="77">
        <v>190.50773100000001</v>
      </c>
      <c r="L35" s="77">
        <v>0.01</v>
      </c>
      <c r="M35" s="77">
        <v>0.69</v>
      </c>
      <c r="N35" s="77">
        <f>K35/'סכום נכסי הקרן'!$C$42*100</f>
        <v>0.35020862247032247</v>
      </c>
    </row>
    <row r="36" spans="2:14">
      <c r="B36" s="78" t="s">
        <v>364</v>
      </c>
      <c r="D36" s="16"/>
      <c r="E36" s="16"/>
      <c r="F36" s="16"/>
      <c r="G36" s="16"/>
      <c r="H36" s="79">
        <v>0</v>
      </c>
      <c r="J36" s="79">
        <v>0</v>
      </c>
      <c r="K36" s="79">
        <v>0</v>
      </c>
      <c r="M36" s="79">
        <v>0</v>
      </c>
      <c r="N36" s="79">
        <f>K36/'סכום נכסי הקרן'!$C$42*100</f>
        <v>0</v>
      </c>
    </row>
    <row r="37" spans="2:14">
      <c r="B37" t="s">
        <v>213</v>
      </c>
      <c r="C37" t="s">
        <v>213</v>
      </c>
      <c r="D37" s="16"/>
      <c r="E37" s="16"/>
      <c r="F37" t="s">
        <v>213</v>
      </c>
      <c r="G37" t="s">
        <v>213</v>
      </c>
      <c r="H37" s="77">
        <v>0</v>
      </c>
      <c r="I37" s="77">
        <v>0</v>
      </c>
      <c r="K37" s="77">
        <v>0</v>
      </c>
      <c r="L37" s="77">
        <v>0</v>
      </c>
      <c r="M37" s="77">
        <v>0</v>
      </c>
      <c r="N37" s="77">
        <f>K37/'סכום נכסי הקרן'!$C$42*100</f>
        <v>0</v>
      </c>
    </row>
    <row r="38" spans="2:14">
      <c r="B38" s="78" t="s">
        <v>309</v>
      </c>
      <c r="D38" s="16"/>
      <c r="E38" s="16"/>
      <c r="F38" s="16"/>
      <c r="G38" s="16"/>
      <c r="H38" s="79">
        <v>0</v>
      </c>
      <c r="J38" s="79">
        <v>0</v>
      </c>
      <c r="K38" s="79">
        <v>0</v>
      </c>
      <c r="M38" s="79">
        <v>0</v>
      </c>
      <c r="N38" s="79">
        <f>K38/'סכום נכסי הקרן'!$C$42*100</f>
        <v>0</v>
      </c>
    </row>
    <row r="39" spans="2:14">
      <c r="B39" t="s">
        <v>213</v>
      </c>
      <c r="C39" t="s">
        <v>213</v>
      </c>
      <c r="D39" s="16"/>
      <c r="E39" s="16"/>
      <c r="F39" t="s">
        <v>213</v>
      </c>
      <c r="G39" t="s">
        <v>213</v>
      </c>
      <c r="H39" s="77">
        <v>0</v>
      </c>
      <c r="I39" s="77">
        <v>0</v>
      </c>
      <c r="K39" s="77">
        <v>0</v>
      </c>
      <c r="L39" s="77">
        <v>0</v>
      </c>
      <c r="M39" s="77">
        <v>0</v>
      </c>
      <c r="N39" s="77">
        <f>K39/'סכום נכסי הקרן'!$C$42*100</f>
        <v>0</v>
      </c>
    </row>
    <row r="40" spans="2:14">
      <c r="B40" s="78" t="s">
        <v>365</v>
      </c>
      <c r="D40" s="16"/>
      <c r="E40" s="16"/>
      <c r="F40" s="16"/>
      <c r="G40" s="16"/>
      <c r="H40" s="79">
        <v>0</v>
      </c>
      <c r="J40" s="79">
        <v>0</v>
      </c>
      <c r="K40" s="79">
        <v>0</v>
      </c>
      <c r="M40" s="79">
        <v>0</v>
      </c>
      <c r="N40" s="79">
        <f>K40/'סכום נכסי הקרן'!$C$42*100</f>
        <v>0</v>
      </c>
    </row>
    <row r="41" spans="2:14">
      <c r="B41" t="s">
        <v>213</v>
      </c>
      <c r="C41" t="s">
        <v>213</v>
      </c>
      <c r="D41" s="16"/>
      <c r="E41" s="16"/>
      <c r="F41" t="s">
        <v>213</v>
      </c>
      <c r="G41" t="s">
        <v>213</v>
      </c>
      <c r="H41" s="77">
        <v>0</v>
      </c>
      <c r="I41" s="77">
        <v>0</v>
      </c>
      <c r="K41" s="77">
        <v>0</v>
      </c>
      <c r="L41" s="77">
        <v>0</v>
      </c>
      <c r="M41" s="77">
        <v>0</v>
      </c>
      <c r="N41" s="77">
        <f>K41/'סכום נכסי הקרן'!$C$42*100</f>
        <v>0</v>
      </c>
    </row>
    <row r="42" spans="2:14">
      <c r="B42" s="78" t="s">
        <v>218</v>
      </c>
      <c r="D42" s="16"/>
      <c r="E42" s="16"/>
      <c r="F42" s="16"/>
      <c r="G42" s="16"/>
      <c r="H42" s="79">
        <v>10681</v>
      </c>
      <c r="J42" s="79">
        <v>0</v>
      </c>
      <c r="K42" s="79">
        <v>3218.5926986680001</v>
      </c>
      <c r="M42" s="79">
        <v>11.65</v>
      </c>
      <c r="N42" s="79">
        <f>K42/'סכום נכסי הקרן'!$C$42*100</f>
        <v>5.9167095706659696</v>
      </c>
    </row>
    <row r="43" spans="2:14">
      <c r="B43" s="78" t="s">
        <v>366</v>
      </c>
      <c r="D43" s="16"/>
      <c r="E43" s="16"/>
      <c r="F43" s="16"/>
      <c r="G43" s="16"/>
      <c r="H43" s="79">
        <v>8860</v>
      </c>
      <c r="J43" s="79">
        <v>0</v>
      </c>
      <c r="K43" s="79">
        <v>2570.288327668</v>
      </c>
      <c r="M43" s="79">
        <v>9.31</v>
      </c>
      <c r="N43" s="79">
        <f>K43/'סכום נכסי הקרן'!$C$42*100</f>
        <v>4.7249375647865914</v>
      </c>
    </row>
    <row r="44" spans="2:14">
      <c r="B44" t="s">
        <v>367</v>
      </c>
      <c r="C44" t="s">
        <v>368</v>
      </c>
      <c r="D44" t="s">
        <v>369</v>
      </c>
      <c r="E44" t="s">
        <v>370</v>
      </c>
      <c r="F44" t="s">
        <v>371</v>
      </c>
      <c r="G44" t="s">
        <v>202</v>
      </c>
      <c r="H44" s="77">
        <v>27</v>
      </c>
      <c r="I44" s="77">
        <v>2091000</v>
      </c>
      <c r="J44" s="77">
        <v>0</v>
      </c>
      <c r="K44" s="77">
        <v>17.512961399999998</v>
      </c>
      <c r="L44" s="77">
        <v>0</v>
      </c>
      <c r="M44" s="77">
        <v>0.06</v>
      </c>
      <c r="N44" s="77">
        <f>K44/'סכום נכסי הקרן'!$C$42*100</f>
        <v>3.2193917039880809E-2</v>
      </c>
    </row>
    <row r="45" spans="2:14">
      <c r="B45" t="s">
        <v>372</v>
      </c>
      <c r="C45" t="s">
        <v>373</v>
      </c>
      <c r="D45" t="s">
        <v>369</v>
      </c>
      <c r="E45" t="s">
        <v>374</v>
      </c>
      <c r="F45" t="s">
        <v>371</v>
      </c>
      <c r="G45" t="s">
        <v>109</v>
      </c>
      <c r="H45" s="77">
        <v>1952</v>
      </c>
      <c r="I45" s="77">
        <v>2737</v>
      </c>
      <c r="J45" s="77">
        <v>0</v>
      </c>
      <c r="K45" s="77">
        <v>186.45757760000001</v>
      </c>
      <c r="L45" s="77">
        <v>0</v>
      </c>
      <c r="M45" s="77">
        <v>0.68</v>
      </c>
      <c r="N45" s="77">
        <f>K45/'סכום נכסי הקרן'!$C$42*100</f>
        <v>0.34276326245494604</v>
      </c>
    </row>
    <row r="46" spans="2:14">
      <c r="B46" t="s">
        <v>375</v>
      </c>
      <c r="C46" t="s">
        <v>376</v>
      </c>
      <c r="D46" t="s">
        <v>377</v>
      </c>
      <c r="E46" t="s">
        <v>378</v>
      </c>
      <c r="F46" t="s">
        <v>371</v>
      </c>
      <c r="G46" t="s">
        <v>113</v>
      </c>
      <c r="H46" s="77">
        <v>1328</v>
      </c>
      <c r="I46" s="77">
        <v>7640</v>
      </c>
      <c r="J46" s="77">
        <v>0</v>
      </c>
      <c r="K46" s="77">
        <v>404.06126399999999</v>
      </c>
      <c r="L46" s="77">
        <v>0.03</v>
      </c>
      <c r="M46" s="77">
        <v>1.46</v>
      </c>
      <c r="N46" s="77">
        <f>K46/'סכום נכסי הקרן'!$C$42*100</f>
        <v>0.74278213233801671</v>
      </c>
    </row>
    <row r="47" spans="2:14">
      <c r="B47" t="s">
        <v>379</v>
      </c>
      <c r="C47" t="s">
        <v>380</v>
      </c>
      <c r="D47" t="s">
        <v>369</v>
      </c>
      <c r="E47" t="s">
        <v>381</v>
      </c>
      <c r="F47" t="s">
        <v>371</v>
      </c>
      <c r="G47" t="s">
        <v>109</v>
      </c>
      <c r="H47" s="77">
        <v>80</v>
      </c>
      <c r="I47" s="77">
        <v>23126</v>
      </c>
      <c r="J47" s="77">
        <v>0</v>
      </c>
      <c r="K47" s="77">
        <v>64.567791999999997</v>
      </c>
      <c r="L47" s="77">
        <v>0</v>
      </c>
      <c r="M47" s="77">
        <v>0.23</v>
      </c>
      <c r="N47" s="77">
        <f>K47/'סכום נכסי הקרן'!$C$42*100</f>
        <v>0.11869438249868351</v>
      </c>
    </row>
    <row r="48" spans="2:14">
      <c r="B48" t="s">
        <v>382</v>
      </c>
      <c r="C48" t="s">
        <v>383</v>
      </c>
      <c r="D48" t="s">
        <v>369</v>
      </c>
      <c r="E48" t="s">
        <v>384</v>
      </c>
      <c r="F48" t="s">
        <v>371</v>
      </c>
      <c r="G48" t="s">
        <v>109</v>
      </c>
      <c r="H48" s="77">
        <v>648</v>
      </c>
      <c r="I48" s="77">
        <v>2407.84</v>
      </c>
      <c r="J48" s="77">
        <v>0</v>
      </c>
      <c r="K48" s="77">
        <v>54.453783168000001</v>
      </c>
      <c r="L48" s="77">
        <v>0.01</v>
      </c>
      <c r="M48" s="77">
        <v>0.2</v>
      </c>
      <c r="N48" s="77">
        <f>K48/'סכום נכסי הקרן'!$C$42*100</f>
        <v>0.10010189240857062</v>
      </c>
    </row>
    <row r="49" spans="2:14">
      <c r="B49" t="s">
        <v>385</v>
      </c>
      <c r="C49" t="s">
        <v>386</v>
      </c>
      <c r="D49" t="s">
        <v>369</v>
      </c>
      <c r="E49" t="s">
        <v>387</v>
      </c>
      <c r="F49" t="s">
        <v>371</v>
      </c>
      <c r="G49" t="s">
        <v>109</v>
      </c>
      <c r="H49" s="77">
        <v>2076</v>
      </c>
      <c r="I49" s="77">
        <v>2957</v>
      </c>
      <c r="J49" s="77">
        <v>0</v>
      </c>
      <c r="K49" s="77">
        <v>214.24174679999999</v>
      </c>
      <c r="L49" s="77">
        <v>0.01</v>
      </c>
      <c r="M49" s="77">
        <v>0.78</v>
      </c>
      <c r="N49" s="77">
        <f>K49/'סכום נכסי הקרן'!$C$42*100</f>
        <v>0.39383864701251214</v>
      </c>
    </row>
    <row r="50" spans="2:14">
      <c r="B50" t="s">
        <v>388</v>
      </c>
      <c r="C50" t="s">
        <v>389</v>
      </c>
      <c r="D50" t="s">
        <v>369</v>
      </c>
      <c r="E50" t="s">
        <v>390</v>
      </c>
      <c r="F50" t="s">
        <v>371</v>
      </c>
      <c r="G50" t="s">
        <v>109</v>
      </c>
      <c r="H50" s="77">
        <v>929</v>
      </c>
      <c r="I50" s="77">
        <v>42307</v>
      </c>
      <c r="J50" s="77">
        <v>0</v>
      </c>
      <c r="K50" s="77">
        <v>1371.6817847</v>
      </c>
      <c r="L50" s="77">
        <v>0.01</v>
      </c>
      <c r="M50" s="77">
        <v>4.97</v>
      </c>
      <c r="N50" s="77">
        <f>K50/'סכום נכסי הקרן'!$C$42*100</f>
        <v>2.5215501007012699</v>
      </c>
    </row>
    <row r="51" spans="2:14">
      <c r="B51" t="s">
        <v>391</v>
      </c>
      <c r="C51" t="s">
        <v>392</v>
      </c>
      <c r="D51" t="s">
        <v>393</v>
      </c>
      <c r="E51" t="s">
        <v>394</v>
      </c>
      <c r="F51" t="s">
        <v>371</v>
      </c>
      <c r="G51" t="s">
        <v>109</v>
      </c>
      <c r="H51" s="77">
        <v>1820</v>
      </c>
      <c r="I51" s="77">
        <v>4051</v>
      </c>
      <c r="J51" s="77">
        <v>0</v>
      </c>
      <c r="K51" s="77">
        <v>257.311418</v>
      </c>
      <c r="L51" s="77">
        <v>0</v>
      </c>
      <c r="M51" s="77">
        <v>0.93</v>
      </c>
      <c r="N51" s="77">
        <f>K51/'סכום נכסי הקרן'!$C$42*100</f>
        <v>0.47301323033271203</v>
      </c>
    </row>
    <row r="52" spans="2:14">
      <c r="B52" s="78" t="s">
        <v>395</v>
      </c>
      <c r="D52" s="16"/>
      <c r="E52" s="16"/>
      <c r="F52" s="16"/>
      <c r="G52" s="16"/>
      <c r="H52" s="79">
        <v>1821</v>
      </c>
      <c r="J52" s="79">
        <v>0</v>
      </c>
      <c r="K52" s="79">
        <v>648.30437099999995</v>
      </c>
      <c r="M52" s="79">
        <v>2.35</v>
      </c>
      <c r="N52" s="79">
        <f>K52/'סכום נכסי הקרן'!$C$42*100</f>
        <v>1.1917720058793775</v>
      </c>
    </row>
    <row r="53" spans="2:14">
      <c r="B53" t="s">
        <v>396</v>
      </c>
      <c r="C53" t="s">
        <v>397</v>
      </c>
      <c r="D53" t="s">
        <v>369</v>
      </c>
      <c r="E53" t="s">
        <v>398</v>
      </c>
      <c r="F53" t="s">
        <v>371</v>
      </c>
      <c r="G53" t="s">
        <v>113</v>
      </c>
      <c r="H53" s="77">
        <v>104</v>
      </c>
      <c r="I53" s="77">
        <v>21603</v>
      </c>
      <c r="J53" s="77">
        <v>0</v>
      </c>
      <c r="K53" s="77">
        <v>89.475305399999996</v>
      </c>
      <c r="L53" s="77">
        <v>0.01</v>
      </c>
      <c r="M53" s="77">
        <v>0.32</v>
      </c>
      <c r="N53" s="77">
        <f>K53/'סכום נכסי הקרן'!$C$42*100</f>
        <v>0.16448163696435714</v>
      </c>
    </row>
    <row r="54" spans="2:14">
      <c r="B54" t="s">
        <v>399</v>
      </c>
      <c r="C54" t="s">
        <v>400</v>
      </c>
      <c r="D54" t="s">
        <v>369</v>
      </c>
      <c r="E54" t="s">
        <v>401</v>
      </c>
      <c r="F54" t="s">
        <v>371</v>
      </c>
      <c r="G54" t="s">
        <v>113</v>
      </c>
      <c r="H54" s="77">
        <v>114</v>
      </c>
      <c r="I54" s="77">
        <v>19025</v>
      </c>
      <c r="J54" s="77">
        <v>0</v>
      </c>
      <c r="K54" s="77">
        <v>86.374451250000007</v>
      </c>
      <c r="L54" s="77">
        <v>0.01</v>
      </c>
      <c r="M54" s="77">
        <v>0.31</v>
      </c>
      <c r="N54" s="77">
        <f>K54/'סכום נכסי הקרן'!$C$42*100</f>
        <v>0.15878136509269813</v>
      </c>
    </row>
    <row r="55" spans="2:14">
      <c r="B55" t="s">
        <v>402</v>
      </c>
      <c r="C55" t="s">
        <v>403</v>
      </c>
      <c r="D55" t="s">
        <v>369</v>
      </c>
      <c r="E55" t="s">
        <v>404</v>
      </c>
      <c r="F55" t="s">
        <v>371</v>
      </c>
      <c r="G55" t="s">
        <v>109</v>
      </c>
      <c r="H55" s="77">
        <v>25</v>
      </c>
      <c r="I55" s="77">
        <v>11571</v>
      </c>
      <c r="J55" s="77">
        <v>0</v>
      </c>
      <c r="K55" s="77">
        <v>10.0956975</v>
      </c>
      <c r="L55" s="77">
        <v>0</v>
      </c>
      <c r="M55" s="77">
        <v>0.04</v>
      </c>
      <c r="N55" s="77">
        <f>K55/'סכום נכסי הקרן'!$C$42*100</f>
        <v>1.8558828535688552E-2</v>
      </c>
    </row>
    <row r="56" spans="2:14">
      <c r="B56" t="s">
        <v>405</v>
      </c>
      <c r="C56" t="s">
        <v>406</v>
      </c>
      <c r="D56" t="s">
        <v>369</v>
      </c>
      <c r="E56" t="s">
        <v>384</v>
      </c>
      <c r="F56" t="s">
        <v>371</v>
      </c>
      <c r="G56" t="s">
        <v>109</v>
      </c>
      <c r="H56" s="77">
        <v>169</v>
      </c>
      <c r="I56" s="77">
        <v>10106.5</v>
      </c>
      <c r="J56" s="77">
        <v>0</v>
      </c>
      <c r="K56" s="77">
        <v>59.609147649999997</v>
      </c>
      <c r="L56" s="77">
        <v>0.01</v>
      </c>
      <c r="M56" s="77">
        <v>0.22</v>
      </c>
      <c r="N56" s="77">
        <f>K56/'סכום נכסי הקרן'!$C$42*100</f>
        <v>0.10957895186488027</v>
      </c>
    </row>
    <row r="57" spans="2:14">
      <c r="B57" t="s">
        <v>407</v>
      </c>
      <c r="C57" t="s">
        <v>408</v>
      </c>
      <c r="D57" t="s">
        <v>369</v>
      </c>
      <c r="E57" t="s">
        <v>409</v>
      </c>
      <c r="F57" t="s">
        <v>371</v>
      </c>
      <c r="G57" t="s">
        <v>109</v>
      </c>
      <c r="H57" s="77">
        <v>191</v>
      </c>
      <c r="I57" s="77">
        <v>10482</v>
      </c>
      <c r="J57" s="77">
        <v>0</v>
      </c>
      <c r="K57" s="77">
        <v>69.871963800000003</v>
      </c>
      <c r="L57" s="77">
        <v>0</v>
      </c>
      <c r="M57" s="77">
        <v>0.25</v>
      </c>
      <c r="N57" s="77">
        <f>K57/'סכום נכסי הקרן'!$C$42*100</f>
        <v>0.12844499308899038</v>
      </c>
    </row>
    <row r="58" spans="2:14">
      <c r="B58" t="s">
        <v>410</v>
      </c>
      <c r="C58" t="s">
        <v>411</v>
      </c>
      <c r="D58" t="s">
        <v>369</v>
      </c>
      <c r="E58" t="s">
        <v>412</v>
      </c>
      <c r="F58" t="s">
        <v>371</v>
      </c>
      <c r="G58" t="s">
        <v>109</v>
      </c>
      <c r="H58" s="77">
        <v>35</v>
      </c>
      <c r="I58" s="77">
        <v>3712</v>
      </c>
      <c r="J58" s="77">
        <v>0</v>
      </c>
      <c r="K58" s="77">
        <v>4.5342079999999996</v>
      </c>
      <c r="L58" s="77">
        <v>0</v>
      </c>
      <c r="M58" s="77">
        <v>0.02</v>
      </c>
      <c r="N58" s="77">
        <f>K58/'סכום נכסי הקרן'!$C$42*100</f>
        <v>8.3351931669057334E-3</v>
      </c>
    </row>
    <row r="59" spans="2:14">
      <c r="B59" t="s">
        <v>413</v>
      </c>
      <c r="C59" t="s">
        <v>414</v>
      </c>
      <c r="D59" t="s">
        <v>369</v>
      </c>
      <c r="E59" t="s">
        <v>415</v>
      </c>
      <c r="F59" t="s">
        <v>371</v>
      </c>
      <c r="G59" t="s">
        <v>109</v>
      </c>
      <c r="H59" s="77">
        <v>126</v>
      </c>
      <c r="I59" s="77">
        <v>7523</v>
      </c>
      <c r="J59" s="77">
        <v>0</v>
      </c>
      <c r="K59" s="77">
        <v>33.081640200000002</v>
      </c>
      <c r="L59" s="77">
        <v>0</v>
      </c>
      <c r="M59" s="77">
        <v>0.12</v>
      </c>
      <c r="N59" s="77">
        <f>K59/'סכום נכסי הקרן'!$C$42*100</f>
        <v>6.0813677128414505E-2</v>
      </c>
    </row>
    <row r="60" spans="2:14">
      <c r="B60" t="s">
        <v>416</v>
      </c>
      <c r="C60" t="s">
        <v>417</v>
      </c>
      <c r="D60" t="s">
        <v>369</v>
      </c>
      <c r="E60" t="s">
        <v>418</v>
      </c>
      <c r="F60" t="s">
        <v>371</v>
      </c>
      <c r="G60" t="s">
        <v>109</v>
      </c>
      <c r="H60" s="77">
        <v>1057</v>
      </c>
      <c r="I60" s="77">
        <v>8004</v>
      </c>
      <c r="J60" s="77">
        <v>0</v>
      </c>
      <c r="K60" s="77">
        <v>295.26195719999998</v>
      </c>
      <c r="L60" s="77">
        <v>0</v>
      </c>
      <c r="M60" s="77">
        <v>1.07</v>
      </c>
      <c r="N60" s="77">
        <f>K60/'סכום נכסי הקרן'!$C$42*100</f>
        <v>0.54277736003744281</v>
      </c>
    </row>
    <row r="61" spans="2:14">
      <c r="B61" s="78" t="s">
        <v>309</v>
      </c>
      <c r="D61" s="16"/>
      <c r="E61" s="16"/>
      <c r="F61" s="16"/>
      <c r="G61" s="16"/>
      <c r="H61" s="79">
        <v>0</v>
      </c>
      <c r="J61" s="79">
        <v>0</v>
      </c>
      <c r="K61" s="79">
        <v>0</v>
      </c>
      <c r="M61" s="79">
        <v>0</v>
      </c>
      <c r="N61" s="79">
        <f>K61/'סכום נכסי הקרן'!$C$42*100</f>
        <v>0</v>
      </c>
    </row>
    <row r="62" spans="2:14">
      <c r="B62" t="s">
        <v>213</v>
      </c>
      <c r="C62" t="s">
        <v>213</v>
      </c>
      <c r="D62" s="16"/>
      <c r="E62" s="16"/>
      <c r="F62" t="s">
        <v>213</v>
      </c>
      <c r="G62" t="s">
        <v>213</v>
      </c>
      <c r="H62" s="77">
        <v>0</v>
      </c>
      <c r="I62" s="77">
        <v>0</v>
      </c>
      <c r="K62" s="77">
        <v>0</v>
      </c>
      <c r="L62" s="77">
        <v>0</v>
      </c>
      <c r="M62" s="77">
        <v>0</v>
      </c>
      <c r="N62" s="77">
        <f>K62/'סכום נכסי הקרן'!$C$42*100</f>
        <v>0</v>
      </c>
    </row>
    <row r="63" spans="2:14">
      <c r="B63" s="78" t="s">
        <v>365</v>
      </c>
      <c r="D63" s="16"/>
      <c r="E63" s="16"/>
      <c r="F63" s="16"/>
      <c r="G63" s="16"/>
      <c r="H63" s="79">
        <v>0</v>
      </c>
      <c r="J63" s="79">
        <v>0</v>
      </c>
      <c r="K63" s="79">
        <v>0</v>
      </c>
      <c r="M63" s="79">
        <v>0</v>
      </c>
      <c r="N63" s="79">
        <f>K63/'סכום נכסי הקרן'!$C$42*100</f>
        <v>0</v>
      </c>
    </row>
    <row r="64" spans="2:14">
      <c r="B64" t="s">
        <v>213</v>
      </c>
      <c r="C64" t="s">
        <v>213</v>
      </c>
      <c r="D64" s="16"/>
      <c r="E64" s="16"/>
      <c r="F64" t="s">
        <v>213</v>
      </c>
      <c r="G64" t="s">
        <v>213</v>
      </c>
      <c r="H64" s="77">
        <v>0</v>
      </c>
      <c r="I64" s="77">
        <v>0</v>
      </c>
      <c r="K64" s="77">
        <v>0</v>
      </c>
      <c r="L64" s="77">
        <v>0</v>
      </c>
      <c r="M64" s="77">
        <v>0</v>
      </c>
      <c r="N64" s="77">
        <f>K64/'סכום נכסי הקרן'!$C$42*100</f>
        <v>0</v>
      </c>
    </row>
    <row r="65" spans="2:7">
      <c r="B65" t="s">
        <v>220</v>
      </c>
      <c r="D65" s="16"/>
      <c r="E65" s="16"/>
      <c r="F65" s="16"/>
      <c r="G65" s="16"/>
    </row>
    <row r="66" spans="2:7">
      <c r="B66" t="s">
        <v>302</v>
      </c>
      <c r="D66" s="16"/>
      <c r="E66" s="16"/>
      <c r="F66" s="16"/>
      <c r="G66" s="16"/>
    </row>
    <row r="67" spans="2:7">
      <c r="B67" t="s">
        <v>303</v>
      </c>
      <c r="D67" s="16"/>
      <c r="E67" s="16"/>
      <c r="F67" s="16"/>
      <c r="G67" s="16"/>
    </row>
    <row r="68" spans="2:7">
      <c r="B68" t="s">
        <v>304</v>
      </c>
      <c r="D68" s="16"/>
      <c r="E68" s="16"/>
      <c r="F68" s="16"/>
      <c r="G68" s="16"/>
    </row>
    <row r="69" spans="2:7">
      <c r="B69" t="s">
        <v>310</v>
      </c>
      <c r="D69" s="16"/>
      <c r="E69" s="16"/>
      <c r="F69" s="16"/>
      <c r="G69" s="16"/>
    </row>
    <row r="70" spans="2:7">
      <c r="D70" s="16"/>
      <c r="E70" s="16"/>
      <c r="F70" s="16"/>
      <c r="G70" s="16"/>
    </row>
    <row r="71" spans="2:7">
      <c r="D71" s="16"/>
      <c r="E71" s="16"/>
      <c r="F71" s="16"/>
      <c r="G71" s="16"/>
    </row>
    <row r="72" spans="2:7">
      <c r="D72" s="16"/>
      <c r="E72" s="16"/>
      <c r="F72" s="16"/>
      <c r="G72" s="16"/>
    </row>
    <row r="73" spans="2:7">
      <c r="D73" s="16"/>
      <c r="E73" s="16"/>
      <c r="F73" s="16"/>
      <c r="G73" s="16"/>
    </row>
    <row r="74" spans="2:7">
      <c r="D74" s="16"/>
      <c r="E74" s="16"/>
      <c r="F74" s="16"/>
      <c r="G74" s="16"/>
    </row>
    <row r="75" spans="2:7">
      <c r="D75" s="16"/>
      <c r="E75" s="16"/>
      <c r="F75" s="16"/>
      <c r="G75" s="16"/>
    </row>
    <row r="76" spans="2:7">
      <c r="D76" s="16"/>
      <c r="E76" s="16"/>
      <c r="F76" s="16"/>
      <c r="G76" s="16"/>
    </row>
    <row r="77" spans="2:7">
      <c r="D77" s="16"/>
      <c r="E77" s="16"/>
      <c r="F77" s="16"/>
      <c r="G77" s="16"/>
    </row>
    <row r="78" spans="2:7">
      <c r="D78" s="16"/>
      <c r="E78" s="16"/>
      <c r="F78" s="16"/>
      <c r="G78" s="16"/>
    </row>
    <row r="79" spans="2:7">
      <c r="D79" s="16"/>
      <c r="E79" s="16"/>
      <c r="F79" s="16"/>
      <c r="G79" s="16"/>
    </row>
    <row r="80" spans="2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C2 J9:J1048576 O1:XFD1048576 J1:N7 A1:B1048576 D1:I1048576 C5:C1048576 K8:N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E6" workbookViewId="0">
      <selection activeCell="P15" sqref="P1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5.28515625" style="15" bestFit="1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0" t="s">
        <v>196</v>
      </c>
    </row>
    <row r="2" spans="2:65">
      <c r="B2" s="2" t="s">
        <v>1</v>
      </c>
      <c r="C2" s="12" t="s">
        <v>501</v>
      </c>
    </row>
    <row r="3" spans="2:65">
      <c r="B3" s="2" t="s">
        <v>2</v>
      </c>
      <c r="C3" s="80" t="s">
        <v>197</v>
      </c>
    </row>
    <row r="4" spans="2:65">
      <c r="B4" s="2" t="s">
        <v>3</v>
      </c>
      <c r="C4" s="80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770</v>
      </c>
      <c r="K11" s="7"/>
      <c r="L11" s="76">
        <v>60.514331499999997</v>
      </c>
      <c r="M11" s="7"/>
      <c r="N11" s="76">
        <v>100</v>
      </c>
      <c r="O11" s="76">
        <f>L11/'סכום נכסי הקרן'!$C$42*100</f>
        <v>0.11124294307157247</v>
      </c>
      <c r="P11" s="35"/>
      <c r="BG11" s="16"/>
      <c r="BH11" s="19"/>
      <c r="BI11" s="16"/>
      <c r="BM11" s="16"/>
    </row>
    <row r="12" spans="2:65">
      <c r="B12" s="78" t="s">
        <v>203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f>L12/'סכום נכסי הקרן'!$C$42*100</f>
        <v>0</v>
      </c>
    </row>
    <row r="13" spans="2:65">
      <c r="B13" s="78" t="s">
        <v>419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f>L13/'סכום נכסי הקרן'!$C$42*100</f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f>L14/'סכום נכסי הקרן'!$C$42*100</f>
        <v>0</v>
      </c>
    </row>
    <row r="15" spans="2:65">
      <c r="B15" s="78" t="s">
        <v>218</v>
      </c>
      <c r="C15" s="16"/>
      <c r="D15" s="16"/>
      <c r="E15" s="16"/>
      <c r="J15" s="79">
        <v>770</v>
      </c>
      <c r="L15" s="79">
        <v>60.514331499999997</v>
      </c>
      <c r="N15" s="79">
        <v>100</v>
      </c>
      <c r="O15" s="79">
        <f>L15/'סכום נכסי הקרן'!$C$42*100</f>
        <v>0.11124294307157247</v>
      </c>
    </row>
    <row r="16" spans="2:65">
      <c r="B16" s="78" t="s">
        <v>420</v>
      </c>
      <c r="C16" s="16"/>
      <c r="D16" s="16"/>
      <c r="E16" s="16"/>
      <c r="J16" s="79">
        <v>770</v>
      </c>
      <c r="L16" s="79">
        <v>60.514331499999997</v>
      </c>
      <c r="N16" s="79">
        <v>100</v>
      </c>
      <c r="O16" s="79">
        <f>L16/'סכום נכסי הקרן'!$C$42*100</f>
        <v>0.11124294307157247</v>
      </c>
    </row>
    <row r="17" spans="2:15">
      <c r="B17" t="s">
        <v>421</v>
      </c>
      <c r="C17" t="s">
        <v>422</v>
      </c>
      <c r="D17" t="s">
        <v>126</v>
      </c>
      <c r="E17" t="s">
        <v>423</v>
      </c>
      <c r="F17" t="s">
        <v>424</v>
      </c>
      <c r="G17" t="s">
        <v>425</v>
      </c>
      <c r="H17" t="s">
        <v>154</v>
      </c>
      <c r="I17" t="s">
        <v>109</v>
      </c>
      <c r="J17" s="77">
        <v>689</v>
      </c>
      <c r="K17" s="77">
        <v>1232</v>
      </c>
      <c r="L17" s="77">
        <v>29.624795200000001</v>
      </c>
      <c r="M17" s="77">
        <v>0</v>
      </c>
      <c r="N17" s="77">
        <v>48.96</v>
      </c>
      <c r="O17" s="77">
        <f>L17/'סכום נכסי הקרן'!$C$42*100</f>
        <v>5.4458990527567731E-2</v>
      </c>
    </row>
    <row r="18" spans="2:15">
      <c r="B18" t="s">
        <v>426</v>
      </c>
      <c r="C18" t="s">
        <v>427</v>
      </c>
      <c r="D18" t="s">
        <v>126</v>
      </c>
      <c r="E18" t="s">
        <v>428</v>
      </c>
      <c r="F18" t="s">
        <v>371</v>
      </c>
      <c r="G18" t="s">
        <v>213</v>
      </c>
      <c r="H18" t="s">
        <v>429</v>
      </c>
      <c r="I18" t="s">
        <v>109</v>
      </c>
      <c r="J18" s="77">
        <v>81</v>
      </c>
      <c r="K18" s="77">
        <v>10927</v>
      </c>
      <c r="L18" s="77">
        <v>30.8895363</v>
      </c>
      <c r="M18" s="77">
        <v>0</v>
      </c>
      <c r="N18" s="77">
        <v>51.04</v>
      </c>
      <c r="O18" s="77">
        <f>L18/'סכום נכסי הקרן'!$C$42*100</f>
        <v>5.678395254400475E-2</v>
      </c>
    </row>
    <row r="19" spans="2:15">
      <c r="B19" t="s">
        <v>220</v>
      </c>
      <c r="C19" s="16"/>
      <c r="D19" s="16"/>
      <c r="E19" s="16"/>
    </row>
    <row r="20" spans="2:15">
      <c r="B20" t="s">
        <v>302</v>
      </c>
      <c r="C20" s="16"/>
      <c r="D20" s="16"/>
      <c r="E20" s="16"/>
    </row>
    <row r="21" spans="2:15">
      <c r="B21" t="s">
        <v>303</v>
      </c>
      <c r="C21" s="16"/>
      <c r="D21" s="16"/>
      <c r="E21" s="16"/>
    </row>
    <row r="22" spans="2:15">
      <c r="B22" t="s">
        <v>304</v>
      </c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1:B1048576 C2 C5:C1048576 D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196</v>
      </c>
    </row>
    <row r="2" spans="2:60">
      <c r="B2" s="2" t="s">
        <v>1</v>
      </c>
      <c r="C2" s="12" t="s">
        <v>501</v>
      </c>
    </row>
    <row r="3" spans="2:60">
      <c r="B3" s="2" t="s">
        <v>2</v>
      </c>
      <c r="C3" s="80" t="s">
        <v>197</v>
      </c>
    </row>
    <row r="4" spans="2:60">
      <c r="B4" s="2" t="s">
        <v>3</v>
      </c>
      <c r="C4" s="80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98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203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430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213</v>
      </c>
      <c r="C14" t="s">
        <v>213</v>
      </c>
      <c r="D14" s="16"/>
      <c r="E14" t="s">
        <v>213</v>
      </c>
      <c r="F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218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431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213</v>
      </c>
      <c r="C17" t="s">
        <v>213</v>
      </c>
      <c r="D17" s="16"/>
      <c r="E17" t="s">
        <v>213</v>
      </c>
      <c r="F17" t="s">
        <v>213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220</v>
      </c>
      <c r="D18" s="16"/>
      <c r="E18" s="16"/>
    </row>
    <row r="19" spans="2:12">
      <c r="B19" t="s">
        <v>302</v>
      </c>
      <c r="D19" s="16"/>
      <c r="E19" s="16"/>
    </row>
    <row r="20" spans="2:12">
      <c r="B20" t="s">
        <v>303</v>
      </c>
      <c r="D20" s="16"/>
      <c r="E20" s="16"/>
    </row>
    <row r="21" spans="2:12">
      <c r="B21" t="s">
        <v>304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0" t="s">
        <v>196</v>
      </c>
    </row>
    <row r="2" spans="2:61">
      <c r="B2" s="2" t="s">
        <v>1</v>
      </c>
      <c r="C2" s="12" t="s">
        <v>501</v>
      </c>
    </row>
    <row r="3" spans="2:61">
      <c r="B3" s="2" t="s">
        <v>2</v>
      </c>
      <c r="C3" s="80" t="s">
        <v>197</v>
      </c>
    </row>
    <row r="4" spans="2:61">
      <c r="B4" s="2" t="s">
        <v>3</v>
      </c>
      <c r="C4" s="80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203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432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213</v>
      </c>
      <c r="C14" t="s">
        <v>213</v>
      </c>
      <c r="D14" s="16"/>
      <c r="E14" t="s">
        <v>213</v>
      </c>
      <c r="F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433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213</v>
      </c>
      <c r="C16" t="s">
        <v>213</v>
      </c>
      <c r="D16" s="16"/>
      <c r="E16" t="s">
        <v>213</v>
      </c>
      <c r="F16" t="s">
        <v>213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434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213</v>
      </c>
      <c r="C18" t="s">
        <v>213</v>
      </c>
      <c r="D18" s="16"/>
      <c r="E18" t="s">
        <v>213</v>
      </c>
      <c r="F18" t="s">
        <v>213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309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213</v>
      </c>
      <c r="C20" t="s">
        <v>213</v>
      </c>
      <c r="D20" s="16"/>
      <c r="E20" t="s">
        <v>213</v>
      </c>
      <c r="F20" t="s">
        <v>213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218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432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213</v>
      </c>
      <c r="C23" t="s">
        <v>213</v>
      </c>
      <c r="D23" s="16"/>
      <c r="E23" t="s">
        <v>213</v>
      </c>
      <c r="F23" t="s">
        <v>213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435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213</v>
      </c>
      <c r="C25" t="s">
        <v>213</v>
      </c>
      <c r="D25" s="16"/>
      <c r="E25" t="s">
        <v>213</v>
      </c>
      <c r="F25" t="s">
        <v>213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434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213</v>
      </c>
      <c r="C27" t="s">
        <v>213</v>
      </c>
      <c r="D27" s="16"/>
      <c r="E27" t="s">
        <v>213</v>
      </c>
      <c r="F27" t="s">
        <v>213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436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213</v>
      </c>
      <c r="C29" t="s">
        <v>213</v>
      </c>
      <c r="D29" s="16"/>
      <c r="E29" t="s">
        <v>213</v>
      </c>
      <c r="F29" t="s">
        <v>213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309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213</v>
      </c>
      <c r="C31" t="s">
        <v>213</v>
      </c>
      <c r="D31" s="16"/>
      <c r="E31" t="s">
        <v>213</v>
      </c>
      <c r="F31" t="s">
        <v>213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220</v>
      </c>
      <c r="C32" s="16"/>
      <c r="D32" s="16"/>
      <c r="E32" s="16"/>
    </row>
    <row r="33" spans="2:5">
      <c r="B33" t="s">
        <v>302</v>
      </c>
      <c r="C33" s="16"/>
      <c r="D33" s="16"/>
      <c r="E33" s="16"/>
    </row>
    <row r="34" spans="2:5">
      <c r="B34" t="s">
        <v>303</v>
      </c>
      <c r="C34" s="16"/>
      <c r="D34" s="16"/>
      <c r="E34" s="16"/>
    </row>
    <row r="35" spans="2:5">
      <c r="B35" t="s">
        <v>304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s="80" t="s">
        <v>196</v>
      </c>
    </row>
    <row r="2" spans="1:60">
      <c r="B2" s="2" t="s">
        <v>1</v>
      </c>
      <c r="C2" s="12" t="s">
        <v>501</v>
      </c>
    </row>
    <row r="3" spans="1:60">
      <c r="B3" s="2" t="s">
        <v>2</v>
      </c>
      <c r="C3" s="80" t="s">
        <v>197</v>
      </c>
    </row>
    <row r="4" spans="1:60">
      <c r="B4" s="2" t="s">
        <v>3</v>
      </c>
      <c r="C4" s="80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103</v>
      </c>
      <c r="BF6" s="16" t="s">
        <v>104</v>
      </c>
      <c r="BH6" s="19" t="s">
        <v>105</v>
      </c>
    </row>
    <row r="7" spans="1:60" ht="26.25" customHeight="1">
      <c r="B7" s="95" t="s">
        <v>106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203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213</v>
      </c>
      <c r="C13" t="s">
        <v>213</v>
      </c>
      <c r="D13" s="19"/>
      <c r="E13" t="s">
        <v>213</v>
      </c>
      <c r="F13" t="s">
        <v>213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218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213</v>
      </c>
      <c r="C15" t="s">
        <v>213</v>
      </c>
      <c r="D15" s="19"/>
      <c r="E15" t="s">
        <v>213</v>
      </c>
      <c r="F15" t="s">
        <v>213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220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302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303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304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0" t="s">
        <v>196</v>
      </c>
    </row>
    <row r="2" spans="2:81">
      <c r="B2" s="2" t="s">
        <v>1</v>
      </c>
      <c r="C2" s="12" t="s">
        <v>501</v>
      </c>
    </row>
    <row r="3" spans="2:81">
      <c r="B3" s="2" t="s">
        <v>2</v>
      </c>
      <c r="C3" s="80" t="s">
        <v>197</v>
      </c>
      <c r="E3" s="15"/>
    </row>
    <row r="4" spans="2:81">
      <c r="B4" s="2" t="s">
        <v>3</v>
      </c>
      <c r="C4" s="80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203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437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213</v>
      </c>
      <c r="C14" t="s">
        <v>213</v>
      </c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438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213</v>
      </c>
      <c r="C16" t="s">
        <v>213</v>
      </c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439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440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213</v>
      </c>
      <c r="C19" t="s">
        <v>213</v>
      </c>
      <c r="E19" t="s">
        <v>213</v>
      </c>
      <c r="H19" s="77">
        <v>0</v>
      </c>
      <c r="I19" t="s">
        <v>213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441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213</v>
      </c>
      <c r="C21" t="s">
        <v>213</v>
      </c>
      <c r="E21" t="s">
        <v>213</v>
      </c>
      <c r="H21" s="77">
        <v>0</v>
      </c>
      <c r="I21" t="s">
        <v>213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442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213</v>
      </c>
      <c r="C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443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213</v>
      </c>
      <c r="C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218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437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213</v>
      </c>
      <c r="C28" t="s">
        <v>213</v>
      </c>
      <c r="E28" t="s">
        <v>213</v>
      </c>
      <c r="H28" s="77">
        <v>0</v>
      </c>
      <c r="I28" t="s">
        <v>213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438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213</v>
      </c>
      <c r="C30" t="s">
        <v>213</v>
      </c>
      <c r="E30" t="s">
        <v>213</v>
      </c>
      <c r="H30" s="77">
        <v>0</v>
      </c>
      <c r="I30" t="s">
        <v>213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439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440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213</v>
      </c>
      <c r="C33" t="s">
        <v>213</v>
      </c>
      <c r="E33" t="s">
        <v>213</v>
      </c>
      <c r="H33" s="77">
        <v>0</v>
      </c>
      <c r="I33" t="s">
        <v>213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441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213</v>
      </c>
      <c r="C35" t="s">
        <v>213</v>
      </c>
      <c r="E35" t="s">
        <v>213</v>
      </c>
      <c r="H35" s="77">
        <v>0</v>
      </c>
      <c r="I35" t="s">
        <v>213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442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213</v>
      </c>
      <c r="C37" t="s">
        <v>213</v>
      </c>
      <c r="E37" t="s">
        <v>213</v>
      </c>
      <c r="H37" s="77">
        <v>0</v>
      </c>
      <c r="I37" t="s">
        <v>213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443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213</v>
      </c>
      <c r="C39" t="s">
        <v>213</v>
      </c>
      <c r="E39" t="s">
        <v>213</v>
      </c>
      <c r="H39" s="77">
        <v>0</v>
      </c>
      <c r="I39" t="s">
        <v>213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220</v>
      </c>
    </row>
    <row r="41" spans="2:17">
      <c r="B41" t="s">
        <v>302</v>
      </c>
    </row>
    <row r="42" spans="2:17">
      <c r="B42" t="s">
        <v>303</v>
      </c>
    </row>
    <row r="43" spans="2:17">
      <c r="B43" t="s">
        <v>304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1" sqref="C1: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0" t="s">
        <v>196</v>
      </c>
    </row>
    <row r="2" spans="2:72">
      <c r="B2" s="2" t="s">
        <v>1</v>
      </c>
      <c r="C2" s="12" t="s">
        <v>501</v>
      </c>
    </row>
    <row r="3" spans="2:72">
      <c r="B3" s="2" t="s">
        <v>2</v>
      </c>
      <c r="C3" s="80" t="s">
        <v>197</v>
      </c>
    </row>
    <row r="4" spans="2:72">
      <c r="B4" s="2" t="s">
        <v>3</v>
      </c>
      <c r="C4" s="80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203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444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213</v>
      </c>
      <c r="C14" t="s">
        <v>213</v>
      </c>
      <c r="D14" t="s">
        <v>213</v>
      </c>
      <c r="G14" s="77">
        <v>0</v>
      </c>
      <c r="H14" t="s">
        <v>213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445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213</v>
      </c>
      <c r="C16" t="s">
        <v>213</v>
      </c>
      <c r="D16" t="s">
        <v>213</v>
      </c>
      <c r="G16" s="77">
        <v>0</v>
      </c>
      <c r="H16" t="s">
        <v>213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446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213</v>
      </c>
      <c r="C18" t="s">
        <v>213</v>
      </c>
      <c r="D18" t="s">
        <v>213</v>
      </c>
      <c r="G18" s="77">
        <v>0</v>
      </c>
      <c r="H18" t="s">
        <v>213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447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213</v>
      </c>
      <c r="C20" t="s">
        <v>213</v>
      </c>
      <c r="D20" t="s">
        <v>213</v>
      </c>
      <c r="G20" s="77">
        <v>0</v>
      </c>
      <c r="H20" t="s">
        <v>213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309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213</v>
      </c>
      <c r="C22" t="s">
        <v>213</v>
      </c>
      <c r="D22" t="s">
        <v>213</v>
      </c>
      <c r="G22" s="77">
        <v>0</v>
      </c>
      <c r="H22" t="s">
        <v>213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218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300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213</v>
      </c>
      <c r="C25" t="s">
        <v>213</v>
      </c>
      <c r="D25" t="s">
        <v>213</v>
      </c>
      <c r="G25" s="77">
        <v>0</v>
      </c>
      <c r="H25" t="s">
        <v>213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448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213</v>
      </c>
      <c r="C27" t="s">
        <v>213</v>
      </c>
      <c r="D27" t="s">
        <v>213</v>
      </c>
      <c r="G27" s="77">
        <v>0</v>
      </c>
      <c r="H27" t="s">
        <v>213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302</v>
      </c>
    </row>
    <row r="29" spans="2:16">
      <c r="B29" t="s">
        <v>303</v>
      </c>
    </row>
    <row r="30" spans="2:16">
      <c r="B30" t="s">
        <v>304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0" t="s">
        <v>196</v>
      </c>
    </row>
    <row r="2" spans="2:65">
      <c r="B2" s="2" t="s">
        <v>1</v>
      </c>
      <c r="C2" s="12" t="s">
        <v>501</v>
      </c>
    </row>
    <row r="3" spans="2:65">
      <c r="B3" s="2" t="s">
        <v>2</v>
      </c>
      <c r="C3" s="80" t="s">
        <v>197</v>
      </c>
    </row>
    <row r="4" spans="2:65">
      <c r="B4" s="2" t="s">
        <v>3</v>
      </c>
      <c r="C4" s="80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203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449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7">
        <v>0</v>
      </c>
      <c r="K14" t="s">
        <v>213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450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7">
        <v>0</v>
      </c>
      <c r="K16" t="s">
        <v>213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306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7">
        <v>0</v>
      </c>
      <c r="K18" t="s">
        <v>213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309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7">
        <v>0</v>
      </c>
      <c r="K20" t="s">
        <v>213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218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451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7">
        <v>0</v>
      </c>
      <c r="K23" t="s">
        <v>213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452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7">
        <v>0</v>
      </c>
      <c r="K25" t="s">
        <v>213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220</v>
      </c>
      <c r="D26" s="16"/>
      <c r="E26" s="16"/>
      <c r="F26" s="16"/>
    </row>
    <row r="27" spans="2:19">
      <c r="B27" t="s">
        <v>302</v>
      </c>
      <c r="D27" s="16"/>
      <c r="E27" s="16"/>
      <c r="F27" s="16"/>
    </row>
    <row r="28" spans="2:19">
      <c r="B28" t="s">
        <v>303</v>
      </c>
      <c r="D28" s="16"/>
      <c r="E28" s="16"/>
      <c r="F28" s="16"/>
    </row>
    <row r="29" spans="2:19">
      <c r="B29" t="s">
        <v>304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0" t="s">
        <v>196</v>
      </c>
    </row>
    <row r="2" spans="2:81">
      <c r="B2" s="2" t="s">
        <v>1</v>
      </c>
      <c r="C2" s="12" t="s">
        <v>501</v>
      </c>
    </row>
    <row r="3" spans="2:81">
      <c r="B3" s="2" t="s">
        <v>2</v>
      </c>
      <c r="C3" s="80" t="s">
        <v>197</v>
      </c>
    </row>
    <row r="4" spans="2:81">
      <c r="B4" s="2" t="s">
        <v>3</v>
      </c>
      <c r="C4" s="80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203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449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7">
        <v>0</v>
      </c>
      <c r="K14" t="s">
        <v>213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450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7">
        <v>0</v>
      </c>
      <c r="K16" t="s">
        <v>213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306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7">
        <v>0</v>
      </c>
      <c r="K18" t="s">
        <v>213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309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7">
        <v>0</v>
      </c>
      <c r="K20" t="s">
        <v>213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218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307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7">
        <v>0</v>
      </c>
      <c r="K23" t="s">
        <v>213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308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7">
        <v>0</v>
      </c>
      <c r="K25" t="s">
        <v>213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220</v>
      </c>
      <c r="C26" s="16"/>
      <c r="D26" s="16"/>
      <c r="E26" s="16"/>
    </row>
    <row r="27" spans="2:19">
      <c r="B27" t="s">
        <v>302</v>
      </c>
      <c r="C27" s="16"/>
      <c r="D27" s="16"/>
      <c r="E27" s="16"/>
    </row>
    <row r="28" spans="2:19">
      <c r="B28" t="s">
        <v>303</v>
      </c>
      <c r="C28" s="16"/>
      <c r="D28" s="16"/>
      <c r="E28" s="16"/>
    </row>
    <row r="29" spans="2:19">
      <c r="B29" t="s">
        <v>304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0" t="s">
        <v>196</v>
      </c>
    </row>
    <row r="2" spans="2:98">
      <c r="B2" s="2" t="s">
        <v>1</v>
      </c>
      <c r="C2" s="12" t="s">
        <v>501</v>
      </c>
    </row>
    <row r="3" spans="2:98">
      <c r="B3" s="2" t="s">
        <v>2</v>
      </c>
      <c r="C3" s="80" t="s">
        <v>197</v>
      </c>
    </row>
    <row r="4" spans="2:98">
      <c r="B4" s="2" t="s">
        <v>3</v>
      </c>
      <c r="C4" s="80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203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213</v>
      </c>
      <c r="C13" t="s">
        <v>213</v>
      </c>
      <c r="D13" s="16"/>
      <c r="E13" s="16"/>
      <c r="F13" t="s">
        <v>213</v>
      </c>
      <c r="G13" t="s">
        <v>213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218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307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308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220</v>
      </c>
      <c r="C19" s="16"/>
      <c r="D19" s="16"/>
      <c r="E19" s="16"/>
    </row>
    <row r="20" spans="2:13">
      <c r="B20" t="s">
        <v>302</v>
      </c>
      <c r="C20" s="16"/>
      <c r="D20" s="16"/>
      <c r="E20" s="16"/>
    </row>
    <row r="21" spans="2:13">
      <c r="B21" t="s">
        <v>303</v>
      </c>
      <c r="C21" s="16"/>
      <c r="D21" s="16"/>
      <c r="E21" s="16"/>
    </row>
    <row r="22" spans="2:13">
      <c r="B22" t="s">
        <v>304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0" t="s">
        <v>196</v>
      </c>
    </row>
    <row r="2" spans="2:55">
      <c r="B2" s="2" t="s">
        <v>1</v>
      </c>
      <c r="C2" s="12" t="s">
        <v>501</v>
      </c>
    </row>
    <row r="3" spans="2:55">
      <c r="B3" s="2" t="s">
        <v>2</v>
      </c>
      <c r="C3" s="80" t="s">
        <v>197</v>
      </c>
    </row>
    <row r="4" spans="2:55">
      <c r="B4" s="2" t="s">
        <v>3</v>
      </c>
      <c r="C4" s="80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142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203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453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213</v>
      </c>
      <c r="C14" t="s">
        <v>213</v>
      </c>
      <c r="D14" t="s">
        <v>213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454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213</v>
      </c>
      <c r="C16" t="s">
        <v>213</v>
      </c>
      <c r="D16" t="s">
        <v>213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455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213</v>
      </c>
      <c r="C18" t="s">
        <v>213</v>
      </c>
      <c r="D18" t="s">
        <v>213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456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213</v>
      </c>
      <c r="C20" t="s">
        <v>213</v>
      </c>
      <c r="D20" t="s">
        <v>213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218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457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213</v>
      </c>
      <c r="C23" t="s">
        <v>213</v>
      </c>
      <c r="D23" t="s">
        <v>213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458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213</v>
      </c>
      <c r="C25" t="s">
        <v>213</v>
      </c>
      <c r="D25" t="s">
        <v>213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459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213</v>
      </c>
      <c r="C27" t="s">
        <v>213</v>
      </c>
      <c r="D27" t="s">
        <v>213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460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213</v>
      </c>
      <c r="C29" t="s">
        <v>213</v>
      </c>
      <c r="D29" t="s">
        <v>213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220</v>
      </c>
      <c r="C30" s="16"/>
    </row>
    <row r="31" spans="2:11">
      <c r="B31" t="s">
        <v>302</v>
      </c>
      <c r="C31" s="16"/>
    </row>
    <row r="32" spans="2:11">
      <c r="B32" t="s">
        <v>303</v>
      </c>
      <c r="C32" s="16"/>
    </row>
    <row r="33" spans="2:3">
      <c r="B33" t="s">
        <v>304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0" t="s">
        <v>196</v>
      </c>
    </row>
    <row r="2" spans="2:59">
      <c r="B2" s="2" t="s">
        <v>1</v>
      </c>
      <c r="C2" s="12" t="s">
        <v>501</v>
      </c>
    </row>
    <row r="3" spans="2:59">
      <c r="B3" s="2" t="s">
        <v>2</v>
      </c>
      <c r="C3" s="80" t="s">
        <v>197</v>
      </c>
    </row>
    <row r="4" spans="2:59">
      <c r="B4" s="2" t="s">
        <v>3</v>
      </c>
      <c r="C4" s="80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144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461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213</v>
      </c>
      <c r="C13" t="s">
        <v>213</v>
      </c>
      <c r="D13" t="s">
        <v>213</v>
      </c>
      <c r="E13" t="s">
        <v>213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431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213</v>
      </c>
      <c r="C15" t="s">
        <v>213</v>
      </c>
      <c r="D15" t="s">
        <v>213</v>
      </c>
      <c r="E15" t="s">
        <v>213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220</v>
      </c>
      <c r="C16" s="16"/>
      <c r="D16" s="16"/>
    </row>
    <row r="17" spans="2:4">
      <c r="B17" t="s">
        <v>302</v>
      </c>
      <c r="C17" s="16"/>
      <c r="D17" s="16"/>
    </row>
    <row r="18" spans="2:4">
      <c r="B18" t="s">
        <v>303</v>
      </c>
      <c r="C18" s="16"/>
      <c r="D18" s="16"/>
    </row>
    <row r="19" spans="2:4">
      <c r="B19" t="s">
        <v>304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0" t="s">
        <v>196</v>
      </c>
    </row>
    <row r="2" spans="2:52">
      <c r="B2" s="2" t="s">
        <v>1</v>
      </c>
      <c r="C2" s="12" t="s">
        <v>501</v>
      </c>
    </row>
    <row r="3" spans="2:52">
      <c r="B3" s="2" t="s">
        <v>2</v>
      </c>
      <c r="C3" s="80" t="s">
        <v>197</v>
      </c>
    </row>
    <row r="4" spans="2:52">
      <c r="B4" s="2" t="s">
        <v>3</v>
      </c>
      <c r="C4" s="80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203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432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213</v>
      </c>
      <c r="C14" t="s">
        <v>213</v>
      </c>
      <c r="D14" t="s">
        <v>213</v>
      </c>
      <c r="E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433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213</v>
      </c>
      <c r="C16" t="s">
        <v>213</v>
      </c>
      <c r="D16" t="s">
        <v>213</v>
      </c>
      <c r="E16" t="s">
        <v>213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462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213</v>
      </c>
      <c r="C18" t="s">
        <v>213</v>
      </c>
      <c r="D18" t="s">
        <v>213</v>
      </c>
      <c r="E18" t="s">
        <v>213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434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213</v>
      </c>
      <c r="C20" t="s">
        <v>213</v>
      </c>
      <c r="D20" t="s">
        <v>213</v>
      </c>
      <c r="E20" t="s">
        <v>213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309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213</v>
      </c>
      <c r="C22" t="s">
        <v>213</v>
      </c>
      <c r="D22" t="s">
        <v>213</v>
      </c>
      <c r="E22" t="s">
        <v>213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218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432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213</v>
      </c>
      <c r="C25" t="s">
        <v>213</v>
      </c>
      <c r="D25" t="s">
        <v>213</v>
      </c>
      <c r="E25" t="s">
        <v>213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435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213</v>
      </c>
      <c r="C27" t="s">
        <v>213</v>
      </c>
      <c r="D27" t="s">
        <v>213</v>
      </c>
      <c r="E27" t="s">
        <v>213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434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213</v>
      </c>
      <c r="C29" t="s">
        <v>213</v>
      </c>
      <c r="D29" t="s">
        <v>213</v>
      </c>
      <c r="E29" t="s">
        <v>213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436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213</v>
      </c>
      <c r="C31" t="s">
        <v>213</v>
      </c>
      <c r="D31" t="s">
        <v>213</v>
      </c>
      <c r="E31" t="s">
        <v>213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309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213</v>
      </c>
      <c r="C33" t="s">
        <v>213</v>
      </c>
      <c r="D33" t="s">
        <v>213</v>
      </c>
      <c r="E33" t="s">
        <v>213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220</v>
      </c>
      <c r="C34" s="16"/>
      <c r="D34" s="16"/>
    </row>
    <row r="35" spans="2:12">
      <c r="B35" t="s">
        <v>302</v>
      </c>
      <c r="C35" s="16"/>
      <c r="D35" s="16"/>
    </row>
    <row r="36" spans="2:12">
      <c r="B36" t="s">
        <v>303</v>
      </c>
      <c r="C36" s="16"/>
      <c r="D36" s="16"/>
    </row>
    <row r="37" spans="2:12">
      <c r="B37" t="s">
        <v>304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G12" sqref="G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5.28515625" style="15" bestFit="1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0" t="s">
        <v>196</v>
      </c>
    </row>
    <row r="2" spans="2:49">
      <c r="B2" s="2" t="s">
        <v>1</v>
      </c>
      <c r="C2" s="12" t="s">
        <v>501</v>
      </c>
    </row>
    <row r="3" spans="2:49">
      <c r="B3" s="2" t="s">
        <v>2</v>
      </c>
      <c r="C3" s="80" t="s">
        <v>197</v>
      </c>
    </row>
    <row r="4" spans="2:49">
      <c r="B4" s="2" t="s">
        <v>3</v>
      </c>
      <c r="C4" s="80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146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-151543</v>
      </c>
      <c r="H11" s="7"/>
      <c r="I11" s="76">
        <v>4.2968936111441778</v>
      </c>
      <c r="J11" s="76">
        <v>100</v>
      </c>
      <c r="K11" s="76">
        <f>I11/'סכום נכסי הקרן'!$C$42*100</f>
        <v>7.8989402926662958E-3</v>
      </c>
      <c r="AW11" s="16"/>
    </row>
    <row r="12" spans="2:49">
      <c r="B12" s="78" t="s">
        <v>203</v>
      </c>
      <c r="C12" s="16"/>
      <c r="D12" s="16"/>
      <c r="G12" s="79">
        <v>-151543</v>
      </c>
      <c r="I12" s="79">
        <v>4.2968936111441778</v>
      </c>
      <c r="J12" s="79">
        <v>100</v>
      </c>
      <c r="K12" s="79">
        <f>I12/'סכום נכסי הקרן'!$C$42*100</f>
        <v>7.8989402926662958E-3</v>
      </c>
    </row>
    <row r="13" spans="2:49">
      <c r="B13" s="78" t="s">
        <v>432</v>
      </c>
      <c r="C13" s="16"/>
      <c r="D13" s="16"/>
      <c r="G13" s="79">
        <v>0</v>
      </c>
      <c r="I13" s="79">
        <v>0</v>
      </c>
      <c r="J13" s="79">
        <v>0</v>
      </c>
      <c r="K13" s="79">
        <f>I13/'סכום נכסי הקרן'!$C$42*100</f>
        <v>0</v>
      </c>
    </row>
    <row r="14" spans="2:49">
      <c r="B14" t="s">
        <v>213</v>
      </c>
      <c r="C14" t="s">
        <v>213</v>
      </c>
      <c r="D14" t="s">
        <v>213</v>
      </c>
      <c r="E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f>I14/'סכום נכסי הקרן'!$C$42*100</f>
        <v>0</v>
      </c>
    </row>
    <row r="15" spans="2:49">
      <c r="B15" s="78" t="s">
        <v>433</v>
      </c>
      <c r="C15" s="16"/>
      <c r="D15" s="16"/>
      <c r="G15" s="79">
        <v>-143600</v>
      </c>
      <c r="I15" s="79">
        <v>4.7033548416636579</v>
      </c>
      <c r="J15" s="79">
        <v>109.46</v>
      </c>
      <c r="K15" s="79">
        <f>I15/'סכום נכסי הקרן'!$C$42*100</f>
        <v>8.646134261544227E-3</v>
      </c>
    </row>
    <row r="16" spans="2:49">
      <c r="B16" t="s">
        <v>463</v>
      </c>
      <c r="C16" t="s">
        <v>464</v>
      </c>
      <c r="D16" t="s">
        <v>126</v>
      </c>
      <c r="E16" t="s">
        <v>109</v>
      </c>
      <c r="F16" t="s">
        <v>274</v>
      </c>
      <c r="G16" s="77">
        <v>-73600</v>
      </c>
      <c r="H16" s="77">
        <v>-5.3026337134405299</v>
      </c>
      <c r="I16" s="77">
        <v>3.90273841309223</v>
      </c>
      <c r="J16" s="77">
        <v>90.83</v>
      </c>
      <c r="K16" s="77">
        <f>I16/'סכום נכסי הקרן'!$C$42*100</f>
        <v>7.1743683909134496E-3</v>
      </c>
    </row>
    <row r="17" spans="2:11">
      <c r="B17" t="s">
        <v>465</v>
      </c>
      <c r="C17" t="s">
        <v>466</v>
      </c>
      <c r="D17" t="s">
        <v>126</v>
      </c>
      <c r="E17" t="s">
        <v>109</v>
      </c>
      <c r="F17" t="s">
        <v>467</v>
      </c>
      <c r="G17" s="77">
        <v>-10000</v>
      </c>
      <c r="H17" s="77">
        <v>-2.5924499999999999</v>
      </c>
      <c r="I17" s="77">
        <v>0.259245</v>
      </c>
      <c r="J17" s="77">
        <v>6.03</v>
      </c>
      <c r="K17" s="77">
        <f>I17/'סכום נכסי הקרן'!$C$42*100</f>
        <v>4.7656771646878074E-4</v>
      </c>
    </row>
    <row r="18" spans="2:11">
      <c r="B18" t="s">
        <v>468</v>
      </c>
      <c r="C18" t="s">
        <v>469</v>
      </c>
      <c r="D18" t="s">
        <v>126</v>
      </c>
      <c r="E18" t="s">
        <v>109</v>
      </c>
      <c r="F18" t="s">
        <v>470</v>
      </c>
      <c r="G18" s="77">
        <v>-60000</v>
      </c>
      <c r="H18" s="77">
        <v>-0.90228571428571336</v>
      </c>
      <c r="I18" s="77">
        <v>0.54137142857142795</v>
      </c>
      <c r="J18" s="77">
        <v>12.6</v>
      </c>
      <c r="K18" s="77">
        <f>I18/'סכום נכסי הקרן'!$C$42*100</f>
        <v>9.9519815416199749E-4</v>
      </c>
    </row>
    <row r="19" spans="2:11">
      <c r="B19" s="78" t="s">
        <v>462</v>
      </c>
      <c r="C19" s="16"/>
      <c r="D19" s="16"/>
      <c r="G19" s="79">
        <v>-7943</v>
      </c>
      <c r="I19" s="79">
        <v>-0.40646123051948002</v>
      </c>
      <c r="J19" s="79">
        <v>-9.4600000000000009</v>
      </c>
      <c r="K19" s="79">
        <f>I19/'סכום נכסי הקרן'!$C$42*100</f>
        <v>-7.4719396887793117E-4</v>
      </c>
    </row>
    <row r="20" spans="2:11">
      <c r="B20" t="s">
        <v>471</v>
      </c>
      <c r="C20" t="s">
        <v>472</v>
      </c>
      <c r="D20" t="s">
        <v>126</v>
      </c>
      <c r="E20" t="s">
        <v>113</v>
      </c>
      <c r="F20" t="s">
        <v>473</v>
      </c>
      <c r="G20" s="77">
        <v>-6443</v>
      </c>
      <c r="H20" s="77">
        <v>4.6470779220779139</v>
      </c>
      <c r="I20" s="77">
        <v>-0.29941123051947999</v>
      </c>
      <c r="J20" s="77">
        <v>-6.97</v>
      </c>
      <c r="K20" s="77">
        <f>I20/'סכום נכסי הקרן'!$C$42*100</f>
        <v>-5.504049312957869E-4</v>
      </c>
    </row>
    <row r="21" spans="2:11">
      <c r="B21" t="s">
        <v>474</v>
      </c>
      <c r="C21" t="s">
        <v>475</v>
      </c>
      <c r="D21" t="s">
        <v>126</v>
      </c>
      <c r="E21" t="s">
        <v>113</v>
      </c>
      <c r="F21" t="s">
        <v>476</v>
      </c>
      <c r="G21" s="77">
        <v>-1500</v>
      </c>
      <c r="H21" s="77">
        <v>7.1366666666666667</v>
      </c>
      <c r="I21" s="77">
        <v>-0.10705000000000001</v>
      </c>
      <c r="J21" s="77">
        <v>-2.4900000000000002</v>
      </c>
      <c r="K21" s="77">
        <f>I21/'סכום נכסי הקרן'!$C$42*100</f>
        <v>-1.9678903758214421E-4</v>
      </c>
    </row>
    <row r="22" spans="2:11">
      <c r="B22" s="78" t="s">
        <v>434</v>
      </c>
      <c r="C22" s="16"/>
      <c r="D22" s="16"/>
      <c r="G22" s="79">
        <v>0</v>
      </c>
      <c r="I22" s="79">
        <v>0</v>
      </c>
      <c r="J22" s="79">
        <v>0</v>
      </c>
      <c r="K22" s="79">
        <f>I22/'סכום נכסי הקרן'!$C$42*100</f>
        <v>0</v>
      </c>
    </row>
    <row r="23" spans="2:11">
      <c r="B23" t="s">
        <v>213</v>
      </c>
      <c r="C23" t="s">
        <v>213</v>
      </c>
      <c r="D23" t="s">
        <v>213</v>
      </c>
      <c r="E23" t="s">
        <v>213</v>
      </c>
      <c r="G23" s="77">
        <v>0</v>
      </c>
      <c r="H23" s="77">
        <v>0</v>
      </c>
      <c r="I23" s="77">
        <v>0</v>
      </c>
      <c r="J23" s="77">
        <v>0</v>
      </c>
      <c r="K23" s="77">
        <f>I23/'סכום נכסי הקרן'!$C$42*100</f>
        <v>0</v>
      </c>
    </row>
    <row r="24" spans="2:11">
      <c r="B24" s="78" t="s">
        <v>309</v>
      </c>
      <c r="C24" s="16"/>
      <c r="D24" s="16"/>
      <c r="G24" s="79">
        <v>0</v>
      </c>
      <c r="I24" s="79">
        <v>0</v>
      </c>
      <c r="J24" s="79">
        <v>0</v>
      </c>
      <c r="K24" s="79">
        <f>I24/'סכום נכסי הקרן'!$C$42*100</f>
        <v>0</v>
      </c>
    </row>
    <row r="25" spans="2:11">
      <c r="B25" t="s">
        <v>213</v>
      </c>
      <c r="C25" t="s">
        <v>213</v>
      </c>
      <c r="D25" t="s">
        <v>213</v>
      </c>
      <c r="E25" t="s">
        <v>213</v>
      </c>
      <c r="G25" s="77">
        <v>0</v>
      </c>
      <c r="H25" s="77">
        <v>0</v>
      </c>
      <c r="I25" s="77">
        <v>0</v>
      </c>
      <c r="J25" s="77">
        <v>0</v>
      </c>
      <c r="K25" s="77">
        <f>I25/'סכום נכסי הקרן'!$C$42*100</f>
        <v>0</v>
      </c>
    </row>
    <row r="26" spans="2:11">
      <c r="B26" s="78" t="s">
        <v>218</v>
      </c>
      <c r="C26" s="16"/>
      <c r="D26" s="16"/>
      <c r="G26" s="79">
        <v>0</v>
      </c>
      <c r="I26" s="79">
        <v>0</v>
      </c>
      <c r="J26" s="79">
        <v>0</v>
      </c>
      <c r="K26" s="79">
        <f>I26/'סכום נכסי הקרן'!$C$42*100</f>
        <v>0</v>
      </c>
    </row>
    <row r="27" spans="2:11">
      <c r="B27" s="78" t="s">
        <v>432</v>
      </c>
      <c r="C27" s="16"/>
      <c r="D27" s="16"/>
      <c r="G27" s="79">
        <v>0</v>
      </c>
      <c r="I27" s="79">
        <v>0</v>
      </c>
      <c r="J27" s="79">
        <v>0</v>
      </c>
      <c r="K27" s="79">
        <f>I27/'סכום נכסי הקרן'!$C$42*100</f>
        <v>0</v>
      </c>
    </row>
    <row r="28" spans="2:11">
      <c r="B28" t="s">
        <v>213</v>
      </c>
      <c r="C28" t="s">
        <v>213</v>
      </c>
      <c r="D28" t="s">
        <v>213</v>
      </c>
      <c r="E28" t="s">
        <v>213</v>
      </c>
      <c r="G28" s="77">
        <v>0</v>
      </c>
      <c r="H28" s="77">
        <v>0</v>
      </c>
      <c r="I28" s="77">
        <v>0</v>
      </c>
      <c r="J28" s="77">
        <v>0</v>
      </c>
      <c r="K28" s="77">
        <f>I28/'סכום נכסי הקרן'!$C$42*100</f>
        <v>0</v>
      </c>
    </row>
    <row r="29" spans="2:11">
      <c r="B29" s="78" t="s">
        <v>435</v>
      </c>
      <c r="C29" s="16"/>
      <c r="D29" s="16"/>
      <c r="G29" s="79">
        <v>0</v>
      </c>
      <c r="I29" s="79">
        <v>0</v>
      </c>
      <c r="J29" s="79">
        <v>0</v>
      </c>
      <c r="K29" s="79">
        <f>I29/'סכום נכסי הקרן'!$C$42*100</f>
        <v>0</v>
      </c>
    </row>
    <row r="30" spans="2:11">
      <c r="B30" t="s">
        <v>213</v>
      </c>
      <c r="C30" t="s">
        <v>213</v>
      </c>
      <c r="D30" t="s">
        <v>213</v>
      </c>
      <c r="E30" t="s">
        <v>213</v>
      </c>
      <c r="G30" s="77">
        <v>0</v>
      </c>
      <c r="H30" s="77">
        <v>0</v>
      </c>
      <c r="I30" s="77">
        <v>0</v>
      </c>
      <c r="J30" s="77">
        <v>0</v>
      </c>
      <c r="K30" s="77">
        <f>I30/'סכום נכסי הקרן'!$C$42*100</f>
        <v>0</v>
      </c>
    </row>
    <row r="31" spans="2:11">
      <c r="B31" s="78" t="s">
        <v>434</v>
      </c>
      <c r="C31" s="16"/>
      <c r="D31" s="16"/>
      <c r="G31" s="79">
        <v>0</v>
      </c>
      <c r="I31" s="79">
        <v>0</v>
      </c>
      <c r="J31" s="79">
        <v>0</v>
      </c>
      <c r="K31" s="79">
        <f>I31/'סכום נכסי הקרן'!$C$42*100</f>
        <v>0</v>
      </c>
    </row>
    <row r="32" spans="2:11">
      <c r="B32" t="s">
        <v>213</v>
      </c>
      <c r="C32" t="s">
        <v>213</v>
      </c>
      <c r="D32" t="s">
        <v>213</v>
      </c>
      <c r="E32" t="s">
        <v>213</v>
      </c>
      <c r="G32" s="77">
        <v>0</v>
      </c>
      <c r="H32" s="77">
        <v>0</v>
      </c>
      <c r="I32" s="77">
        <v>0</v>
      </c>
      <c r="J32" s="77">
        <v>0</v>
      </c>
      <c r="K32" s="77">
        <f>I32/'סכום נכסי הקרן'!$C$42*100</f>
        <v>0</v>
      </c>
    </row>
    <row r="33" spans="2:11">
      <c r="B33" s="78" t="s">
        <v>309</v>
      </c>
      <c r="C33" s="16"/>
      <c r="D33" s="16"/>
      <c r="G33" s="79">
        <v>0</v>
      </c>
      <c r="I33" s="79">
        <v>0</v>
      </c>
      <c r="J33" s="79">
        <v>0</v>
      </c>
      <c r="K33" s="79">
        <f>I33/'סכום נכסי הקרן'!$C$42*100</f>
        <v>0</v>
      </c>
    </row>
    <row r="34" spans="2:11">
      <c r="B34" t="s">
        <v>213</v>
      </c>
      <c r="C34" t="s">
        <v>213</v>
      </c>
      <c r="D34" t="s">
        <v>213</v>
      </c>
      <c r="E34" t="s">
        <v>213</v>
      </c>
      <c r="G34" s="77">
        <v>0</v>
      </c>
      <c r="H34" s="77">
        <v>0</v>
      </c>
      <c r="I34" s="77">
        <v>0</v>
      </c>
      <c r="J34" s="77">
        <v>0</v>
      </c>
      <c r="K34" s="77">
        <f>I34/'סכום נכסי הקרן'!$C$42*100</f>
        <v>0</v>
      </c>
    </row>
    <row r="35" spans="2:11">
      <c r="B35" t="s">
        <v>220</v>
      </c>
      <c r="C35" s="16"/>
      <c r="D35" s="16"/>
    </row>
    <row r="36" spans="2:11">
      <c r="B36" t="s">
        <v>302</v>
      </c>
      <c r="C36" s="16"/>
      <c r="D36" s="16"/>
    </row>
    <row r="37" spans="2:11">
      <c r="B37" t="s">
        <v>303</v>
      </c>
      <c r="C37" s="16"/>
      <c r="D37" s="16"/>
    </row>
    <row r="38" spans="2:11">
      <c r="B38" t="s">
        <v>304</v>
      </c>
      <c r="C38" s="16"/>
      <c r="D38" s="16"/>
    </row>
    <row r="39" spans="2:11">
      <c r="C39" s="16"/>
      <c r="D39" s="16"/>
    </row>
    <row r="40" spans="2:11">
      <c r="C40" s="16"/>
      <c r="D40" s="16"/>
    </row>
    <row r="41" spans="2:11">
      <c r="C41" s="16"/>
      <c r="D41" s="16"/>
    </row>
    <row r="42" spans="2:11">
      <c r="C42" s="16"/>
      <c r="D42" s="16"/>
    </row>
    <row r="43" spans="2:11"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B1048576 C2 C5:C1048576 D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0" t="s">
        <v>196</v>
      </c>
    </row>
    <row r="2" spans="2:78">
      <c r="B2" s="2" t="s">
        <v>1</v>
      </c>
      <c r="C2" s="12" t="s">
        <v>501</v>
      </c>
    </row>
    <row r="3" spans="2:78">
      <c r="B3" s="2" t="s">
        <v>2</v>
      </c>
      <c r="C3" s="80" t="s">
        <v>197</v>
      </c>
    </row>
    <row r="4" spans="2:78">
      <c r="B4" s="2" t="s">
        <v>3</v>
      </c>
      <c r="C4" s="80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203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437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213</v>
      </c>
      <c r="C14" t="s">
        <v>213</v>
      </c>
      <c r="D14" s="16"/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438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213</v>
      </c>
      <c r="C16" t="s">
        <v>213</v>
      </c>
      <c r="D16" s="16"/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439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440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213</v>
      </c>
      <c r="C19" t="s">
        <v>213</v>
      </c>
      <c r="D19" s="16"/>
      <c r="E19" t="s">
        <v>213</v>
      </c>
      <c r="H19" s="77">
        <v>0</v>
      </c>
      <c r="I19" t="s">
        <v>213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441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213</v>
      </c>
      <c r="C21" t="s">
        <v>213</v>
      </c>
      <c r="D21" s="16"/>
      <c r="E21" t="s">
        <v>213</v>
      </c>
      <c r="H21" s="77">
        <v>0</v>
      </c>
      <c r="I21" t="s">
        <v>213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442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213</v>
      </c>
      <c r="C23" t="s">
        <v>213</v>
      </c>
      <c r="D23" s="16"/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443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213</v>
      </c>
      <c r="C25" t="s">
        <v>213</v>
      </c>
      <c r="D25" s="16"/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218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437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213</v>
      </c>
      <c r="C28" t="s">
        <v>213</v>
      </c>
      <c r="D28" s="16"/>
      <c r="E28" t="s">
        <v>213</v>
      </c>
      <c r="H28" s="77">
        <v>0</v>
      </c>
      <c r="I28" t="s">
        <v>213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438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213</v>
      </c>
      <c r="C30" t="s">
        <v>213</v>
      </c>
      <c r="D30" s="16"/>
      <c r="E30" t="s">
        <v>213</v>
      </c>
      <c r="H30" s="77">
        <v>0</v>
      </c>
      <c r="I30" t="s">
        <v>213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439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440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213</v>
      </c>
      <c r="C33" t="s">
        <v>213</v>
      </c>
      <c r="D33" s="16"/>
      <c r="E33" t="s">
        <v>213</v>
      </c>
      <c r="H33" s="77">
        <v>0</v>
      </c>
      <c r="I33" t="s">
        <v>213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441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213</v>
      </c>
      <c r="C35" t="s">
        <v>213</v>
      </c>
      <c r="D35" s="16"/>
      <c r="E35" t="s">
        <v>213</v>
      </c>
      <c r="H35" s="77">
        <v>0</v>
      </c>
      <c r="I35" t="s">
        <v>213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442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213</v>
      </c>
      <c r="C37" t="s">
        <v>213</v>
      </c>
      <c r="D37" s="16"/>
      <c r="E37" t="s">
        <v>213</v>
      </c>
      <c r="H37" s="77">
        <v>0</v>
      </c>
      <c r="I37" t="s">
        <v>213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443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213</v>
      </c>
      <c r="C39" t="s">
        <v>213</v>
      </c>
      <c r="D39" s="16"/>
      <c r="E39" t="s">
        <v>213</v>
      </c>
      <c r="H39" s="77">
        <v>0</v>
      </c>
      <c r="I39" t="s">
        <v>213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220</v>
      </c>
      <c r="D40" s="16"/>
    </row>
    <row r="41" spans="2:17">
      <c r="B41" t="s">
        <v>302</v>
      </c>
      <c r="D41" s="16"/>
    </row>
    <row r="42" spans="2:17">
      <c r="B42" t="s">
        <v>303</v>
      </c>
      <c r="D42" s="16"/>
    </row>
    <row r="43" spans="2:17">
      <c r="B43" t="s">
        <v>304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0" t="s">
        <v>196</v>
      </c>
    </row>
    <row r="2" spans="2:59">
      <c r="B2" s="2" t="s">
        <v>1</v>
      </c>
      <c r="C2" s="12" t="s">
        <v>501</v>
      </c>
    </row>
    <row r="3" spans="2:59">
      <c r="B3" s="2" t="s">
        <v>2</v>
      </c>
      <c r="C3" s="80" t="s">
        <v>197</v>
      </c>
    </row>
    <row r="4" spans="2:59">
      <c r="B4" s="2" t="s">
        <v>3</v>
      </c>
      <c r="C4" s="80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203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477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213</v>
      </c>
      <c r="D14" t="s">
        <v>213</v>
      </c>
      <c r="F14" t="s">
        <v>213</v>
      </c>
      <c r="I14" s="77">
        <v>0</v>
      </c>
      <c r="J14" t="s">
        <v>213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478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213</v>
      </c>
      <c r="D16" t="s">
        <v>213</v>
      </c>
      <c r="F16" t="s">
        <v>213</v>
      </c>
      <c r="I16" s="77">
        <v>0</v>
      </c>
      <c r="J16" t="s">
        <v>213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479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213</v>
      </c>
      <c r="D18" t="s">
        <v>213</v>
      </c>
      <c r="F18" t="s">
        <v>213</v>
      </c>
      <c r="I18" s="77">
        <v>0</v>
      </c>
      <c r="J18" t="s">
        <v>213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480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213</v>
      </c>
      <c r="D20" t="s">
        <v>213</v>
      </c>
      <c r="F20" t="s">
        <v>213</v>
      </c>
      <c r="I20" s="77">
        <v>0</v>
      </c>
      <c r="J20" t="s">
        <v>213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481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213</v>
      </c>
      <c r="D22" t="s">
        <v>213</v>
      </c>
      <c r="F22" t="s">
        <v>213</v>
      </c>
      <c r="I22" s="77">
        <v>0</v>
      </c>
      <c r="J22" t="s">
        <v>213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482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483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213</v>
      </c>
      <c r="D25" t="s">
        <v>213</v>
      </c>
      <c r="F25" t="s">
        <v>213</v>
      </c>
      <c r="I25" s="77">
        <v>0</v>
      </c>
      <c r="J25" t="s">
        <v>213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484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213</v>
      </c>
      <c r="D27" t="s">
        <v>213</v>
      </c>
      <c r="F27" t="s">
        <v>213</v>
      </c>
      <c r="I27" s="77">
        <v>0</v>
      </c>
      <c r="J27" t="s">
        <v>213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485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213</v>
      </c>
      <c r="D29" t="s">
        <v>213</v>
      </c>
      <c r="F29" t="s">
        <v>213</v>
      </c>
      <c r="I29" s="77">
        <v>0</v>
      </c>
      <c r="J29" t="s">
        <v>213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486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213</v>
      </c>
      <c r="D31" t="s">
        <v>213</v>
      </c>
      <c r="F31" t="s">
        <v>213</v>
      </c>
      <c r="I31" s="77">
        <v>0</v>
      </c>
      <c r="J31" t="s">
        <v>213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218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487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213</v>
      </c>
      <c r="D34" t="s">
        <v>213</v>
      </c>
      <c r="F34" t="s">
        <v>213</v>
      </c>
      <c r="I34" s="77">
        <v>0</v>
      </c>
      <c r="J34" t="s">
        <v>213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479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213</v>
      </c>
      <c r="D36" t="s">
        <v>213</v>
      </c>
      <c r="F36" t="s">
        <v>213</v>
      </c>
      <c r="I36" s="77">
        <v>0</v>
      </c>
      <c r="J36" t="s">
        <v>213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480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213</v>
      </c>
      <c r="D38" t="s">
        <v>213</v>
      </c>
      <c r="F38" t="s">
        <v>213</v>
      </c>
      <c r="I38" s="77">
        <v>0</v>
      </c>
      <c r="J38" t="s">
        <v>213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486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213</v>
      </c>
      <c r="D40" t="s">
        <v>213</v>
      </c>
      <c r="F40" t="s">
        <v>213</v>
      </c>
      <c r="I40" s="77">
        <v>0</v>
      </c>
      <c r="J40" t="s">
        <v>213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220</v>
      </c>
    </row>
    <row r="42" spans="2:17">
      <c r="B42" t="s">
        <v>302</v>
      </c>
    </row>
    <row r="43" spans="2:17">
      <c r="B43" t="s">
        <v>303</v>
      </c>
    </row>
    <row r="44" spans="2:17">
      <c r="B44" t="s">
        <v>304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0" t="s">
        <v>196</v>
      </c>
    </row>
    <row r="2" spans="2:64">
      <c r="B2" s="2" t="s">
        <v>1</v>
      </c>
      <c r="C2" s="12" t="s">
        <v>501</v>
      </c>
    </row>
    <row r="3" spans="2:64">
      <c r="B3" s="2" t="s">
        <v>2</v>
      </c>
      <c r="C3" s="80" t="s">
        <v>197</v>
      </c>
    </row>
    <row r="4" spans="2:64">
      <c r="B4" s="2" t="s">
        <v>3</v>
      </c>
      <c r="C4" s="80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5" t="s">
        <v>156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203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449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213</v>
      </c>
      <c r="C14" t="s">
        <v>213</v>
      </c>
      <c r="E14" t="s">
        <v>213</v>
      </c>
      <c r="G14" s="77">
        <v>0</v>
      </c>
      <c r="H14" t="s">
        <v>213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450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213</v>
      </c>
      <c r="C16" t="s">
        <v>213</v>
      </c>
      <c r="E16" t="s">
        <v>213</v>
      </c>
      <c r="G16" s="77">
        <v>0</v>
      </c>
      <c r="H16" t="s">
        <v>213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488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213</v>
      </c>
      <c r="C18" t="s">
        <v>213</v>
      </c>
      <c r="E18" t="s">
        <v>213</v>
      </c>
      <c r="G18" s="77">
        <v>0</v>
      </c>
      <c r="H18" t="s">
        <v>213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489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213</v>
      </c>
      <c r="C20" t="s">
        <v>213</v>
      </c>
      <c r="E20" t="s">
        <v>213</v>
      </c>
      <c r="G20" s="77">
        <v>0</v>
      </c>
      <c r="H20" t="s">
        <v>213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309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213</v>
      </c>
      <c r="C22" t="s">
        <v>213</v>
      </c>
      <c r="E22" t="s">
        <v>213</v>
      </c>
      <c r="G22" s="77">
        <v>0</v>
      </c>
      <c r="H22" t="s">
        <v>213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218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213</v>
      </c>
      <c r="C24" t="s">
        <v>213</v>
      </c>
      <c r="E24" t="s">
        <v>213</v>
      </c>
      <c r="G24" s="77">
        <v>0</v>
      </c>
      <c r="H24" t="s">
        <v>213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220</v>
      </c>
    </row>
    <row r="26" spans="2:15">
      <c r="B26" t="s">
        <v>302</v>
      </c>
    </row>
    <row r="27" spans="2:15">
      <c r="B27" t="s">
        <v>303</v>
      </c>
    </row>
    <row r="28" spans="2:15">
      <c r="B28" t="s">
        <v>304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0" t="s">
        <v>196</v>
      </c>
    </row>
    <row r="2" spans="2:55">
      <c r="B2" s="2" t="s">
        <v>1</v>
      </c>
      <c r="C2" s="12" t="s">
        <v>501</v>
      </c>
    </row>
    <row r="3" spans="2:55">
      <c r="B3" s="2" t="s">
        <v>2</v>
      </c>
      <c r="C3" s="80" t="s">
        <v>197</v>
      </c>
    </row>
    <row r="4" spans="2:55">
      <c r="B4" s="2" t="s">
        <v>3</v>
      </c>
      <c r="C4" s="80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7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203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490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213</v>
      </c>
      <c r="E14" s="77">
        <v>0</v>
      </c>
      <c r="F14" t="s">
        <v>213</v>
      </c>
      <c r="G14" s="77">
        <v>0</v>
      </c>
      <c r="H14" s="77">
        <v>0</v>
      </c>
      <c r="I14" s="77">
        <v>0</v>
      </c>
    </row>
    <row r="15" spans="2:55">
      <c r="B15" s="78" t="s">
        <v>491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213</v>
      </c>
      <c r="E16" s="77">
        <v>0</v>
      </c>
      <c r="F16" t="s">
        <v>213</v>
      </c>
      <c r="G16" s="77">
        <v>0</v>
      </c>
      <c r="H16" s="77">
        <v>0</v>
      </c>
      <c r="I16" s="77">
        <v>0</v>
      </c>
    </row>
    <row r="17" spans="2:9">
      <c r="B17" s="78" t="s">
        <v>218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490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213</v>
      </c>
      <c r="E19" s="77">
        <v>0</v>
      </c>
      <c r="F19" t="s">
        <v>213</v>
      </c>
      <c r="G19" s="77">
        <v>0</v>
      </c>
      <c r="H19" s="77">
        <v>0</v>
      </c>
      <c r="I19" s="77">
        <v>0</v>
      </c>
    </row>
    <row r="20" spans="2:9">
      <c r="B20" s="78" t="s">
        <v>491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213</v>
      </c>
      <c r="E21" s="77">
        <v>0</v>
      </c>
      <c r="F21" t="s">
        <v>213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196</v>
      </c>
    </row>
    <row r="2" spans="2:60">
      <c r="B2" s="2" t="s">
        <v>1</v>
      </c>
      <c r="C2" s="12" t="s">
        <v>501</v>
      </c>
    </row>
    <row r="3" spans="2:60">
      <c r="B3" s="2" t="s">
        <v>2</v>
      </c>
      <c r="C3" s="80" t="s">
        <v>197</v>
      </c>
    </row>
    <row r="4" spans="2:60">
      <c r="B4" s="2" t="s">
        <v>3</v>
      </c>
      <c r="C4" s="80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5" t="s">
        <v>165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213</v>
      </c>
      <c r="D13" t="s">
        <v>213</v>
      </c>
      <c r="E13" s="19"/>
      <c r="F13" s="77">
        <v>0</v>
      </c>
      <c r="G13" t="s">
        <v>213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218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213</v>
      </c>
      <c r="D15" t="s">
        <v>213</v>
      </c>
      <c r="E15" s="19"/>
      <c r="F15" s="77">
        <v>0</v>
      </c>
      <c r="G15" t="s">
        <v>213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topLeftCell="A4" workbookViewId="0">
      <selection activeCell="K11" sqref="K11:K17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196</v>
      </c>
    </row>
    <row r="2" spans="2:60">
      <c r="B2" s="2" t="s">
        <v>1</v>
      </c>
      <c r="C2" s="12" t="s">
        <v>501</v>
      </c>
    </row>
    <row r="3" spans="2:60">
      <c r="B3" s="2" t="s">
        <v>2</v>
      </c>
      <c r="C3" s="80" t="s">
        <v>197</v>
      </c>
    </row>
    <row r="4" spans="2:60">
      <c r="B4" s="2" t="s">
        <v>3</v>
      </c>
      <c r="C4" s="80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5" t="s">
        <v>170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-18324.420396099998</v>
      </c>
      <c r="J11" s="76">
        <v>100</v>
      </c>
      <c r="K11" s="76">
        <f>I11/'סכום נכסי הקרן'!$C$42*100</f>
        <v>-33.685614703401519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C12" s="15"/>
      <c r="D12" s="15"/>
      <c r="E12" s="15"/>
      <c r="F12" s="15"/>
      <c r="G12" s="15"/>
      <c r="H12" s="79">
        <v>0</v>
      </c>
      <c r="I12" s="79">
        <v>-18324.60226</v>
      </c>
      <c r="J12" s="79">
        <v>100</v>
      </c>
      <c r="K12" s="79">
        <f>I12/'סכום נכסי הקרן'!$C$42*100</f>
        <v>-33.685949022148385</v>
      </c>
    </row>
    <row r="13" spans="2:60">
      <c r="B13" t="s">
        <v>492</v>
      </c>
      <c r="C13" t="s">
        <v>493</v>
      </c>
      <c r="D13" t="s">
        <v>213</v>
      </c>
      <c r="E13" t="s">
        <v>429</v>
      </c>
      <c r="F13" s="77">
        <v>0</v>
      </c>
      <c r="G13" t="s">
        <v>105</v>
      </c>
      <c r="H13" s="77">
        <v>0</v>
      </c>
      <c r="I13" s="77">
        <v>-2.4499999999999999E-3</v>
      </c>
      <c r="J13" s="77">
        <v>0</v>
      </c>
      <c r="K13" s="77">
        <f>I13/'סכום נכסי הקרן'!$C$42*100</f>
        <v>-4.5038126303246451E-6</v>
      </c>
    </row>
    <row r="14" spans="2:60">
      <c r="B14" t="s">
        <v>494</v>
      </c>
      <c r="C14" t="s">
        <v>495</v>
      </c>
      <c r="D14" t="s">
        <v>213</v>
      </c>
      <c r="E14" t="s">
        <v>429</v>
      </c>
      <c r="F14" s="77">
        <v>0</v>
      </c>
      <c r="G14" t="s">
        <v>105</v>
      </c>
      <c r="H14" s="77">
        <v>0</v>
      </c>
      <c r="I14" s="77">
        <v>8.2159999999999997E-2</v>
      </c>
      <c r="J14" s="77">
        <v>0</v>
      </c>
      <c r="K14" s="77">
        <f>I14/'סכום נכסי הקרן'!$C$42*100</f>
        <v>1.5103397783978485E-4</v>
      </c>
    </row>
    <row r="15" spans="2:60">
      <c r="B15" t="s">
        <v>496</v>
      </c>
      <c r="C15" t="s">
        <v>497</v>
      </c>
      <c r="D15" t="s">
        <v>213</v>
      </c>
      <c r="E15" t="s">
        <v>152</v>
      </c>
      <c r="F15" s="77">
        <v>0</v>
      </c>
      <c r="G15" t="s">
        <v>105</v>
      </c>
      <c r="H15" s="77">
        <v>0</v>
      </c>
      <c r="I15" s="77">
        <v>-18324.681970000001</v>
      </c>
      <c r="J15" s="77">
        <v>100</v>
      </c>
      <c r="K15" s="77">
        <f>I15/'סכום נכסי הקרן'!$C$42*100</f>
        <v>-33.686095552313603</v>
      </c>
    </row>
    <row r="16" spans="2:60">
      <c r="B16" s="78" t="s">
        <v>218</v>
      </c>
      <c r="D16" s="19"/>
      <c r="E16" s="19"/>
      <c r="F16" s="19"/>
      <c r="G16" s="19"/>
      <c r="H16" s="79">
        <v>0</v>
      </c>
      <c r="I16" s="79">
        <v>0.1818639</v>
      </c>
      <c r="J16" s="79">
        <v>0</v>
      </c>
      <c r="K16" s="79">
        <f>I16/'סכום נכסי הקרן'!$C$42*100</f>
        <v>3.3431874686534627E-4</v>
      </c>
    </row>
    <row r="17" spans="2:11">
      <c r="B17" t="s">
        <v>498</v>
      </c>
      <c r="C17" t="s">
        <v>499</v>
      </c>
      <c r="D17" t="s">
        <v>213</v>
      </c>
      <c r="E17" t="s">
        <v>429</v>
      </c>
      <c r="F17" s="77">
        <v>0</v>
      </c>
      <c r="G17" t="s">
        <v>109</v>
      </c>
      <c r="H17" s="77">
        <v>0</v>
      </c>
      <c r="I17" s="77">
        <v>0.1818639</v>
      </c>
      <c r="J17" s="77">
        <v>0</v>
      </c>
      <c r="K17" s="77">
        <f>I17/'סכום נכסי הקרן'!$C$42*100</f>
        <v>3.3431874686534627E-4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B1048576 C2 C5:C1048576 D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0" t="s">
        <v>196</v>
      </c>
    </row>
    <row r="2" spans="2:17">
      <c r="B2" s="2" t="s">
        <v>1</v>
      </c>
      <c r="C2" s="12" t="s">
        <v>501</v>
      </c>
    </row>
    <row r="3" spans="2:17">
      <c r="B3" s="2" t="s">
        <v>2</v>
      </c>
      <c r="C3" s="80" t="s">
        <v>197</v>
      </c>
    </row>
    <row r="4" spans="2:17">
      <c r="B4" s="2" t="s">
        <v>3</v>
      </c>
      <c r="C4" s="80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5" t="s">
        <v>172</v>
      </c>
      <c r="C7" s="96"/>
      <c r="D7" s="96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203</v>
      </c>
      <c r="C12" s="79">
        <v>0</v>
      </c>
    </row>
    <row r="13" spans="2:17">
      <c r="B13" t="s">
        <v>213</v>
      </c>
      <c r="C13" s="77">
        <v>0</v>
      </c>
    </row>
    <row r="14" spans="2:17">
      <c r="B14" s="78" t="s">
        <v>218</v>
      </c>
      <c r="C14" s="79">
        <v>0</v>
      </c>
    </row>
    <row r="15" spans="2:17">
      <c r="B15" t="s">
        <v>213</v>
      </c>
      <c r="C15" s="77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196</v>
      </c>
    </row>
    <row r="2" spans="2:18">
      <c r="B2" s="2" t="s">
        <v>1</v>
      </c>
      <c r="C2" s="12" t="s">
        <v>501</v>
      </c>
    </row>
    <row r="3" spans="2:18">
      <c r="B3" s="2" t="s">
        <v>2</v>
      </c>
      <c r="C3" s="80" t="s">
        <v>197</v>
      </c>
    </row>
    <row r="4" spans="2:18">
      <c r="B4" s="2" t="s">
        <v>3</v>
      </c>
      <c r="C4" s="80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5" t="s">
        <v>176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305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252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306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7">
        <v>0</v>
      </c>
      <c r="I18" t="s">
        <v>213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309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7">
        <v>0</v>
      </c>
      <c r="I20" t="s">
        <v>213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218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307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308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220</v>
      </c>
      <c r="D26" s="16"/>
    </row>
    <row r="27" spans="2:16">
      <c r="B27" t="s">
        <v>302</v>
      </c>
      <c r="D27" s="16"/>
    </row>
    <row r="28" spans="2:16">
      <c r="B28" t="s">
        <v>304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B1048576 D1:XFD1048576 C5:C1048576 C2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196</v>
      </c>
    </row>
    <row r="2" spans="2:18">
      <c r="B2" s="2" t="s">
        <v>1</v>
      </c>
      <c r="C2" s="12" t="s">
        <v>501</v>
      </c>
    </row>
    <row r="3" spans="2:18">
      <c r="B3" s="2" t="s">
        <v>2</v>
      </c>
      <c r="C3" s="80" t="s">
        <v>197</v>
      </c>
    </row>
    <row r="4" spans="2:18">
      <c r="B4" s="2" t="s">
        <v>3</v>
      </c>
      <c r="C4" s="80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5" t="s">
        <v>180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449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450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306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7">
        <v>0</v>
      </c>
      <c r="I18" t="s">
        <v>213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309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7">
        <v>0</v>
      </c>
      <c r="I20" t="s">
        <v>213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218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307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308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220</v>
      </c>
      <c r="D26" s="16"/>
    </row>
    <row r="27" spans="2:16">
      <c r="B27" t="s">
        <v>302</v>
      </c>
      <c r="D27" s="16"/>
    </row>
    <row r="28" spans="2:16">
      <c r="B28" t="s">
        <v>304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B1048576 D1:XFD1048576 C5:C1048576 C2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0" t="s">
        <v>196</v>
      </c>
    </row>
    <row r="2" spans="2:23">
      <c r="B2" s="2" t="s">
        <v>1</v>
      </c>
      <c r="C2" s="12" t="s">
        <v>501</v>
      </c>
    </row>
    <row r="3" spans="2:23">
      <c r="B3" s="2" t="s">
        <v>2</v>
      </c>
      <c r="C3" s="80" t="s">
        <v>197</v>
      </c>
    </row>
    <row r="4" spans="2:23">
      <c r="B4" s="2" t="s">
        <v>3</v>
      </c>
      <c r="C4" s="80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5" t="s">
        <v>182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203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449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213</v>
      </c>
      <c r="C14" t="s">
        <v>213</v>
      </c>
      <c r="D14" t="s">
        <v>213</v>
      </c>
      <c r="E14" t="s">
        <v>213</v>
      </c>
      <c r="F14" s="15"/>
      <c r="G14" s="15"/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450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213</v>
      </c>
      <c r="C16" t="s">
        <v>213</v>
      </c>
      <c r="D16" t="s">
        <v>213</v>
      </c>
      <c r="E16" t="s">
        <v>213</v>
      </c>
      <c r="F16" s="15"/>
      <c r="G16" s="15"/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306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213</v>
      </c>
      <c r="C18" t="s">
        <v>213</v>
      </c>
      <c r="D18" t="s">
        <v>213</v>
      </c>
      <c r="E18" t="s">
        <v>213</v>
      </c>
      <c r="F18" s="15"/>
      <c r="G18" s="15"/>
      <c r="H18" s="77">
        <v>0</v>
      </c>
      <c r="I18" t="s">
        <v>213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309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213</v>
      </c>
      <c r="C20" t="s">
        <v>213</v>
      </c>
      <c r="D20" t="s">
        <v>213</v>
      </c>
      <c r="E20" t="s">
        <v>213</v>
      </c>
      <c r="F20" s="15"/>
      <c r="G20" s="15"/>
      <c r="H20" s="77">
        <v>0</v>
      </c>
      <c r="I20" t="s">
        <v>213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218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307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213</v>
      </c>
      <c r="C23" t="s">
        <v>213</v>
      </c>
      <c r="D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308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213</v>
      </c>
      <c r="C25" t="s">
        <v>213</v>
      </c>
      <c r="D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220</v>
      </c>
      <c r="D26" s="16"/>
    </row>
    <row r="27" spans="2:23">
      <c r="B27" t="s">
        <v>302</v>
      </c>
      <c r="D27" s="16"/>
    </row>
    <row r="28" spans="2:23">
      <c r="B28" t="s">
        <v>303</v>
      </c>
      <c r="D28" s="16"/>
    </row>
    <row r="29" spans="2:23">
      <c r="B29" t="s">
        <v>304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B1048576 D1:XFD1048576 C5:C1048576 C2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2017-09-05T04:41:37+00:00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AE9D42-FF82-4C81-B0A4-7B31C34B85D9}"/>
</file>

<file path=customXml/itemProps2.xml><?xml version="1.0" encoding="utf-8"?>
<ds:datastoreItem xmlns:ds="http://schemas.openxmlformats.org/officeDocument/2006/customXml" ds:itemID="{F4454D20-8DFB-41E2-A1F2-6522181770CD}"/>
</file>

<file path=customXml/itemProps3.xml><?xml version="1.0" encoding="utf-8"?>
<ds:datastoreItem xmlns:ds="http://schemas.openxmlformats.org/officeDocument/2006/customXml" ds:itemID="{8098B6AB-DE1E-4131-A31B-301B250A1F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2017-09-04T17:15:15Z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