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6" hidden="1">מניות!$I$1:$I$363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concurrentCalc="0"/>
</workbook>
</file>

<file path=xl/calcChain.xml><?xml version="1.0" encoding="utf-8"?>
<calcChain xmlns="http://schemas.openxmlformats.org/spreadsheetml/2006/main">
  <c r="H15" i="74" l="1"/>
  <c r="M126" i="62"/>
  <c r="M147" i="62"/>
  <c r="C11" i="88"/>
  <c r="C31" i="88"/>
  <c r="C29" i="88"/>
  <c r="C24" i="88"/>
  <c r="C20" i="88"/>
  <c r="C19" i="88"/>
  <c r="C18" i="88"/>
  <c r="C17" i="88"/>
  <c r="C16" i="88"/>
  <c r="C23" i="88"/>
  <c r="C12" i="88"/>
  <c r="C10" i="88"/>
  <c r="J21" i="63"/>
  <c r="J20" i="63"/>
  <c r="J11" i="63"/>
  <c r="C42" i="88"/>
  <c r="N185" i="62"/>
  <c r="K126" i="62"/>
  <c r="K147" i="62"/>
  <c r="N202" i="62"/>
  <c r="N136" i="62"/>
  <c r="N72" i="62"/>
  <c r="N39" i="62"/>
  <c r="N23" i="62"/>
  <c r="N88" i="62"/>
  <c r="N153" i="62"/>
  <c r="N218" i="62"/>
  <c r="N105" i="62"/>
  <c r="N169" i="62"/>
  <c r="N56" i="62"/>
  <c r="N121" i="62"/>
  <c r="N210" i="62"/>
  <c r="N11" i="62"/>
  <c r="N44" i="62"/>
  <c r="N76" i="62"/>
  <c r="N109" i="62"/>
  <c r="N125" i="62"/>
  <c r="N157" i="62"/>
  <c r="N173" i="62"/>
  <c r="N189" i="62"/>
  <c r="N222" i="62"/>
  <c r="N15" i="62"/>
  <c r="N31" i="62"/>
  <c r="N48" i="62"/>
  <c r="N64" i="62"/>
  <c r="N80" i="62"/>
  <c r="N97" i="62"/>
  <c r="N113" i="62"/>
  <c r="N129" i="62"/>
  <c r="N144" i="62"/>
  <c r="N161" i="62"/>
  <c r="N177" i="62"/>
  <c r="N193" i="62"/>
  <c r="D31" i="88"/>
  <c r="D20" i="88"/>
  <c r="D16" i="88"/>
  <c r="D24" i="88"/>
  <c r="D18" i="88"/>
  <c r="D29" i="88"/>
  <c r="D19" i="88"/>
  <c r="D12" i="88"/>
  <c r="D38" i="88"/>
  <c r="D23" i="88"/>
  <c r="D17" i="88"/>
  <c r="K42" i="76"/>
  <c r="K38" i="76"/>
  <c r="K34" i="76"/>
  <c r="K30" i="76"/>
  <c r="K26" i="76"/>
  <c r="K21" i="76"/>
  <c r="K17" i="76"/>
  <c r="K13" i="76"/>
  <c r="L14" i="74"/>
  <c r="P78" i="69"/>
  <c r="P74" i="69"/>
  <c r="P70" i="69"/>
  <c r="P66" i="69"/>
  <c r="P62" i="69"/>
  <c r="P58" i="69"/>
  <c r="P54" i="69"/>
  <c r="P50" i="69"/>
  <c r="P46" i="69"/>
  <c r="P42" i="69"/>
  <c r="P38" i="69"/>
  <c r="P34" i="69"/>
  <c r="P30" i="69"/>
  <c r="P26" i="69"/>
  <c r="P22" i="69"/>
  <c r="P18" i="69"/>
  <c r="P14" i="69"/>
  <c r="L15" i="66"/>
  <c r="L11" i="66"/>
  <c r="L13" i="65"/>
  <c r="O23" i="64"/>
  <c r="O19" i="64"/>
  <c r="O15" i="64"/>
  <c r="O11" i="64"/>
  <c r="K19" i="76"/>
  <c r="L12" i="74"/>
  <c r="P68" i="69"/>
  <c r="P60" i="69"/>
  <c r="P52" i="69"/>
  <c r="P44" i="69"/>
  <c r="P36" i="69"/>
  <c r="P24" i="69"/>
  <c r="P16" i="69"/>
  <c r="L13" i="66"/>
  <c r="L11" i="65"/>
  <c r="O17" i="64"/>
  <c r="K43" i="76"/>
  <c r="K39" i="76"/>
  <c r="K31" i="76"/>
  <c r="K27" i="76"/>
  <c r="L15" i="74"/>
  <c r="P75" i="69"/>
  <c r="P67" i="69"/>
  <c r="P59" i="69"/>
  <c r="P51" i="69"/>
  <c r="P39" i="69"/>
  <c r="P31" i="69"/>
  <c r="P23" i="69"/>
  <c r="P15" i="69"/>
  <c r="L12" i="66"/>
  <c r="O20" i="64"/>
  <c r="O12" i="64"/>
  <c r="K41" i="76"/>
  <c r="K37" i="76"/>
  <c r="K33" i="76"/>
  <c r="K29" i="76"/>
  <c r="K24" i="76"/>
  <c r="K20" i="76"/>
  <c r="K16" i="76"/>
  <c r="K12" i="76"/>
  <c r="L13" i="74"/>
  <c r="P77" i="69"/>
  <c r="P73" i="69"/>
  <c r="P69" i="69"/>
  <c r="P65" i="69"/>
  <c r="P61" i="69"/>
  <c r="P57" i="69"/>
  <c r="P53" i="69"/>
  <c r="P49" i="69"/>
  <c r="P45" i="69"/>
  <c r="P41" i="69"/>
  <c r="P37" i="69"/>
  <c r="P33" i="69"/>
  <c r="P29" i="69"/>
  <c r="P25" i="69"/>
  <c r="P21" i="69"/>
  <c r="P17" i="69"/>
  <c r="P13" i="69"/>
  <c r="L14" i="66"/>
  <c r="L16" i="65"/>
  <c r="L12" i="65"/>
  <c r="O22" i="64"/>
  <c r="O18" i="64"/>
  <c r="O14" i="64"/>
  <c r="K44" i="76"/>
  <c r="K40" i="76"/>
  <c r="K36" i="76"/>
  <c r="K32" i="76"/>
  <c r="K28" i="76"/>
  <c r="K23" i="76"/>
  <c r="K15" i="76"/>
  <c r="K11" i="76"/>
  <c r="P76" i="69"/>
  <c r="P72" i="69"/>
  <c r="P64" i="69"/>
  <c r="P56" i="69"/>
  <c r="P48" i="69"/>
  <c r="P40" i="69"/>
  <c r="P32" i="69"/>
  <c r="P28" i="69"/>
  <c r="P20" i="69"/>
  <c r="P12" i="69"/>
  <c r="L15" i="65"/>
  <c r="O21" i="64"/>
  <c r="O13" i="64"/>
  <c r="D11" i="88"/>
  <c r="K35" i="76"/>
  <c r="K22" i="76"/>
  <c r="K18" i="76"/>
  <c r="K14" i="76"/>
  <c r="L11" i="74"/>
  <c r="P71" i="69"/>
  <c r="P63" i="69"/>
  <c r="P55" i="69"/>
  <c r="P47" i="69"/>
  <c r="P43" i="69"/>
  <c r="P35" i="69"/>
  <c r="P27" i="69"/>
  <c r="P19" i="69"/>
  <c r="P11" i="69"/>
  <c r="L14" i="65"/>
  <c r="O24" i="64"/>
  <c r="O16" i="64"/>
  <c r="N59" i="63"/>
  <c r="N55" i="63"/>
  <c r="N51" i="63"/>
  <c r="N47" i="63"/>
  <c r="N43" i="63"/>
  <c r="N39" i="63"/>
  <c r="N35" i="63"/>
  <c r="N31" i="63"/>
  <c r="N27" i="63"/>
  <c r="N23" i="63"/>
  <c r="N18" i="63"/>
  <c r="N14" i="63"/>
  <c r="N57" i="63"/>
  <c r="N45" i="63"/>
  <c r="N37" i="63"/>
  <c r="N29" i="63"/>
  <c r="N16" i="63"/>
  <c r="N52" i="63"/>
  <c r="N40" i="63"/>
  <c r="N32" i="63"/>
  <c r="N24" i="63"/>
  <c r="N20" i="63"/>
  <c r="N11" i="63"/>
  <c r="N58" i="63"/>
  <c r="N54" i="63"/>
  <c r="N50" i="63"/>
  <c r="N46" i="63"/>
  <c r="N42" i="63"/>
  <c r="N38" i="63"/>
  <c r="N34" i="63"/>
  <c r="N30" i="63"/>
  <c r="N26" i="63"/>
  <c r="N22" i="63"/>
  <c r="N17" i="63"/>
  <c r="N13" i="63"/>
  <c r="N61" i="63"/>
  <c r="N53" i="63"/>
  <c r="N49" i="63"/>
  <c r="N41" i="63"/>
  <c r="N33" i="63"/>
  <c r="N25" i="63"/>
  <c r="N21" i="63"/>
  <c r="N12" i="63"/>
  <c r="N60" i="63"/>
  <c r="N56" i="63"/>
  <c r="N48" i="63"/>
  <c r="N44" i="63"/>
  <c r="N36" i="63"/>
  <c r="N28" i="63"/>
  <c r="N15" i="63"/>
  <c r="D10" i="88"/>
  <c r="N221" i="62"/>
  <c r="N217" i="62"/>
  <c r="N213" i="62"/>
  <c r="N209" i="62"/>
  <c r="N205" i="62"/>
  <c r="N201" i="62"/>
  <c r="N196" i="62"/>
  <c r="N192" i="62"/>
  <c r="N188" i="62"/>
  <c r="N184" i="62"/>
  <c r="N180" i="62"/>
  <c r="N176" i="62"/>
  <c r="N172" i="62"/>
  <c r="N168" i="62"/>
  <c r="N164" i="62"/>
  <c r="N160" i="62"/>
  <c r="N156" i="62"/>
  <c r="N152" i="62"/>
  <c r="N148" i="62"/>
  <c r="N143" i="62"/>
  <c r="N139" i="62"/>
  <c r="N197" i="62"/>
  <c r="N132" i="62"/>
  <c r="N128" i="62"/>
  <c r="N124" i="62"/>
  <c r="N120" i="62"/>
  <c r="N116" i="62"/>
  <c r="N112" i="62"/>
  <c r="N108" i="62"/>
  <c r="N104" i="62"/>
  <c r="N100" i="62"/>
  <c r="N96" i="62"/>
  <c r="N91" i="62"/>
  <c r="N87" i="62"/>
  <c r="N83" i="62"/>
  <c r="N79" i="62"/>
  <c r="N75" i="62"/>
  <c r="N71" i="62"/>
  <c r="N67" i="62"/>
  <c r="N63" i="62"/>
  <c r="N59" i="62"/>
  <c r="N55" i="62"/>
  <c r="N51" i="62"/>
  <c r="N47" i="62"/>
  <c r="N43" i="62"/>
  <c r="N38" i="62"/>
  <c r="N34" i="62"/>
  <c r="N30" i="62"/>
  <c r="N26" i="62"/>
  <c r="N22" i="62"/>
  <c r="N18" i="62"/>
  <c r="N14" i="62"/>
  <c r="N219" i="62"/>
  <c r="N215" i="62"/>
  <c r="N207" i="62"/>
  <c r="N199" i="62"/>
  <c r="N190" i="62"/>
  <c r="N182" i="62"/>
  <c r="N174" i="62"/>
  <c r="N166" i="62"/>
  <c r="N158" i="62"/>
  <c r="N150" i="62"/>
  <c r="N141" i="62"/>
  <c r="N134" i="62"/>
  <c r="N126" i="62"/>
  <c r="N118" i="62"/>
  <c r="N106" i="62"/>
  <c r="N98" i="62"/>
  <c r="N89" i="62"/>
  <c r="N81" i="62"/>
  <c r="N73" i="62"/>
  <c r="N65" i="62"/>
  <c r="N57" i="62"/>
  <c r="N49" i="62"/>
  <c r="N40" i="62"/>
  <c r="N32" i="62"/>
  <c r="N24" i="62"/>
  <c r="N16" i="62"/>
  <c r="N220" i="62"/>
  <c r="N216" i="62"/>
  <c r="N212" i="62"/>
  <c r="N208" i="62"/>
  <c r="N204" i="62"/>
  <c r="N200" i="62"/>
  <c r="N195" i="62"/>
  <c r="N191" i="62"/>
  <c r="N187" i="62"/>
  <c r="N183" i="62"/>
  <c r="N179" i="62"/>
  <c r="N175" i="62"/>
  <c r="N171" i="62"/>
  <c r="N167" i="62"/>
  <c r="N163" i="62"/>
  <c r="N159" i="62"/>
  <c r="N155" i="62"/>
  <c r="N151" i="62"/>
  <c r="N146" i="62"/>
  <c r="N142" i="62"/>
  <c r="N138" i="62"/>
  <c r="N135" i="62"/>
  <c r="N131" i="62"/>
  <c r="N127" i="62"/>
  <c r="N123" i="62"/>
  <c r="N119" i="62"/>
  <c r="N115" i="62"/>
  <c r="N111" i="62"/>
  <c r="N107" i="62"/>
  <c r="N103" i="62"/>
  <c r="N99" i="62"/>
  <c r="N95" i="62"/>
  <c r="N90" i="62"/>
  <c r="N86" i="62"/>
  <c r="N82" i="62"/>
  <c r="N78" i="62"/>
  <c r="N74" i="62"/>
  <c r="N70" i="62"/>
  <c r="N66" i="62"/>
  <c r="N62" i="62"/>
  <c r="N58" i="62"/>
  <c r="N54" i="62"/>
  <c r="N50" i="62"/>
  <c r="N46" i="62"/>
  <c r="N41" i="62"/>
  <c r="N37" i="62"/>
  <c r="N33" i="62"/>
  <c r="N29" i="62"/>
  <c r="N25" i="62"/>
  <c r="N21" i="62"/>
  <c r="N17" i="62"/>
  <c r="N13" i="62"/>
  <c r="N211" i="62"/>
  <c r="N203" i="62"/>
  <c r="N194" i="62"/>
  <c r="N186" i="62"/>
  <c r="N178" i="62"/>
  <c r="N170" i="62"/>
  <c r="N162" i="62"/>
  <c r="N154" i="62"/>
  <c r="N145" i="62"/>
  <c r="N137" i="62"/>
  <c r="N130" i="62"/>
  <c r="N122" i="62"/>
  <c r="N114" i="62"/>
  <c r="N110" i="62"/>
  <c r="N102" i="62"/>
  <c r="N94" i="62"/>
  <c r="N85" i="62"/>
  <c r="N77" i="62"/>
  <c r="N69" i="62"/>
  <c r="N61" i="62"/>
  <c r="N53" i="62"/>
  <c r="N45" i="62"/>
  <c r="N36" i="62"/>
  <c r="N28" i="62"/>
  <c r="N20" i="62"/>
  <c r="N12" i="62"/>
  <c r="N27" i="62"/>
  <c r="N60" i="62"/>
  <c r="N93" i="62"/>
  <c r="N140" i="62"/>
  <c r="N206" i="62"/>
  <c r="N19" i="62"/>
  <c r="N35" i="62"/>
  <c r="N52" i="62"/>
  <c r="N68" i="62"/>
  <c r="N84" i="62"/>
  <c r="N101" i="62"/>
  <c r="N117" i="62"/>
  <c r="N133" i="62"/>
  <c r="N149" i="62"/>
  <c r="N165" i="62"/>
  <c r="N181" i="62"/>
  <c r="N198" i="62"/>
  <c r="N214" i="62"/>
  <c r="N147" i="62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D42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70630]}"/>
    <s v="{[Medida].[Medida].&amp;[2]}"/>
    <s v="{[Keren].[Keren].[All]}"/>
    <s v="{[Cheshbon KM].[Hie Peilut].[Peilut 7].&amp;[Kod_Peilut_L7_622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8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4" si="29">
        <n x="1" s="1"/>
        <n x="2" s="1"/>
        <n x="27"/>
        <n x="28"/>
      </t>
    </mdx>
    <mdx n="0" f="v">
      <t c="4" si="29">
        <n x="1" s="1"/>
        <n x="2" s="1"/>
        <n x="30"/>
        <n x="28"/>
      </t>
    </mdx>
    <mdx n="0" f="v">
      <t c="4" si="29">
        <n x="1" s="1"/>
        <n x="2" s="1"/>
        <n x="31"/>
        <n x="28"/>
      </t>
    </mdx>
    <mdx n="0" f="v">
      <t c="4" si="29">
        <n x="1" s="1"/>
        <n x="2" s="1"/>
        <n x="32"/>
        <n x="28"/>
      </t>
    </mdx>
    <mdx n="0" f="v">
      <t c="4" si="29">
        <n x="1" s="1"/>
        <n x="2" s="1"/>
        <n x="33"/>
        <n x="28"/>
      </t>
    </mdx>
    <mdx n="0" f="v">
      <t c="4" si="29">
        <n x="1" s="1"/>
        <n x="2" s="1"/>
        <n x="34"/>
        <n x="28"/>
      </t>
    </mdx>
    <mdx n="0" f="v">
      <t c="4" si="29">
        <n x="1" s="1"/>
        <n x="2" s="1"/>
        <n x="35"/>
        <n x="28"/>
      </t>
    </mdx>
    <mdx n="0" f="v">
      <t c="4" si="29">
        <n x="1" s="1"/>
        <n x="2" s="1"/>
        <n x="36"/>
        <n x="28"/>
      </t>
    </mdx>
    <mdx n="0" f="v">
      <t c="4" si="29">
        <n x="1" s="1"/>
        <n x="2" s="1"/>
        <n x="37"/>
        <n x="28"/>
      </t>
    </mdx>
    <mdx n="0" f="v">
      <t c="4" si="29">
        <n x="1" s="1"/>
        <n x="2" s="1"/>
        <n x="38"/>
        <n x="28"/>
      </t>
    </mdx>
    <mdx n="0" f="v">
      <t c="4" si="29">
        <n x="1" s="1"/>
        <n x="2" s="1"/>
        <n x="39"/>
        <n x="28"/>
      </t>
    </mdx>
  </mdxMetadata>
  <valueMetadata count="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</valueMetadata>
</metadata>
</file>

<file path=xl/sharedStrings.xml><?xml version="1.0" encoding="utf-8"?>
<sst xmlns="http://schemas.openxmlformats.org/spreadsheetml/2006/main" count="3899" uniqueCount="1150">
  <si>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</si>
  <si>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</si>
  <si>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</si>
  <si>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</si>
  <si>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</si>
  <si>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</si>
  <si>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</si>
  <si>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</si>
  <si>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</si>
  <si>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</si>
  <si>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</si>
  <si>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</si>
  <si>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</si>
  <si>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</si>
  <si>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</si>
  <si>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</si>
  <si>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</si>
  <si>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</si>
  <si>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</si>
  <si>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</si>
  <si>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</si>
  <si>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</si>
  <si>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</si>
  <si>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</si>
  <si>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</si>
  <si>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</si>
  <si>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</si>
  <si>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</si>
  <si>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</si>
  <si>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</si>
  <si>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</si>
  <si>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</si>
  <si>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</si>
  <si>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</si>
  <si>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</si>
  <si>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</si>
  <si>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כתבי אופציה</t>
  </si>
  <si>
    <t>סה"כ חוזים עתידיים</t>
  </si>
  <si>
    <t>סה"כ אופציות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</si>
  <si>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</si>
  <si>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</si>
  <si>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</si>
  <si>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</si>
  <si>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</si>
  <si>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</si>
  <si>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</si>
  <si>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</si>
  <si>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</si>
  <si>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</si>
  <si>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</si>
  <si>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</si>
  <si>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</si>
  <si>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</si>
  <si>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</si>
  <si>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</si>
  <si>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</si>
  <si>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</si>
  <si>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</si>
  <si>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</si>
  <si>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</si>
  <si>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</si>
  <si>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</si>
  <si>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</si>
  <si>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</si>
  <si>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</si>
  <si>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</si>
  <si>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</si>
  <si>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</si>
  <si>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</si>
  <si>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</si>
  <si>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</si>
  <si>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</si>
  <si>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</si>
  <si>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</si>
  <si>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</si>
  <si>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</si>
  <si>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</si>
  <si>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</si>
  <si>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</si>
  <si>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</si>
  <si>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</si>
  <si>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</si>
  <si>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</si>
  <si>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</si>
  <si>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</si>
  <si>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</si>
  <si>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</si>
  <si>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</si>
  <si>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</si>
  <si>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</si>
  <si>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</si>
  <si>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</si>
  <si>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</si>
  <si>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</si>
  <si>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</si>
  <si>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</si>
  <si>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</si>
  <si>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</si>
  <si>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</si>
  <si>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</si>
  <si>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</si>
  <si>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</si>
  <si>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</si>
  <si>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</si>
  <si>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</si>
  <si>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</si>
  <si>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</si>
  <si>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</si>
  <si>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</si>
  <si>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</si>
  <si>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</si>
  <si>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</si>
  <si>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</si>
  <si>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</si>
  <si>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</si>
  <si>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</si>
  <si>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</si>
  <si>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</si>
  <si>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</si>
  <si>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</si>
  <si>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</si>
  <si>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</si>
  <si>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</si>
  <si>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</si>
  <si>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</si>
  <si>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</si>
  <si>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</si>
  <si>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</si>
  <si>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</si>
  <si>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</si>
  <si>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</si>
  <si>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</si>
  <si>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</si>
  <si>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</si>
  <si>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</si>
  <si>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</si>
  <si>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</si>
  <si>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</si>
  <si>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</si>
  <si>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</si>
  <si>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</si>
  <si>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</si>
  <si>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</si>
  <si>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</si>
  <si>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</si>
  <si>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</si>
  <si>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</si>
  <si>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</si>
  <si>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</si>
  <si>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</si>
  <si>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</si>
  <si>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</si>
  <si>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</si>
  <si>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</si>
  <si>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</si>
  <si>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</si>
  <si>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</si>
  <si>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</si>
  <si>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</si>
  <si>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</si>
  <si>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</si>
  <si>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</si>
  <si>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</si>
  <si>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</si>
  <si>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</si>
  <si>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</si>
  <si>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</si>
  <si>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</si>
  <si>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</si>
  <si>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</si>
  <si>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</si>
  <si>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</si>
  <si>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</si>
  <si>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</si>
  <si>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</si>
  <si>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</si>
  <si>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</si>
  <si>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</si>
  <si>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</si>
  <si>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</si>
  <si>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</si>
  <si>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</si>
  <si>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</si>
  <si>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</si>
  <si>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</si>
  <si>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</si>
  <si>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</si>
  <si>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</si>
  <si>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</si>
  <si>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</si>
  <si>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</si>
  <si>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</si>
  <si>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</si>
  <si>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</si>
  <si>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</si>
  <si>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</si>
  <si>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</si>
  <si>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</si>
  <si>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</si>
  <si>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</si>
  <si>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</si>
  <si>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</si>
  <si>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</si>
  <si>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</si>
  <si>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</si>
  <si>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</si>
  <si>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</si>
  <si>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</si>
  <si>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</si>
  <si>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</si>
  <si>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</si>
  <si>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</si>
  <si>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</si>
  <si>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</si>
  <si>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</si>
  <si>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</si>
  <si>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</si>
  <si>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</si>
  <si>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מט"ח/ מט"ח</t>
  </si>
  <si>
    <t>סה"כ בחו"ל:</t>
  </si>
  <si>
    <t>סה"כ בישראל:</t>
  </si>
  <si>
    <t>סה"כ כתבי אופציה בחו"ל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</si>
  <si>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</si>
  <si>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</si>
  <si>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</si>
  <si>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</si>
  <si>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</si>
  <si>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</si>
  <si>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</si>
  <si>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</si>
  <si>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</si>
  <si>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</si>
  <si>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</si>
  <si>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</si>
  <si>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</si>
  <si>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</si>
  <si>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</si>
  <si>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</si>
  <si>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30/06/2017</t>
  </si>
  <si>
    <t>מגדל מקפת קרנות פנסיה וקופות גמל בע"מ</t>
  </si>
  <si>
    <t>מקפת אישית - מסלול מניות</t>
  </si>
  <si>
    <t>סה"כ תל אביב 35</t>
  </si>
  <si>
    <t>אורמת טכנולוגיות*</t>
  </si>
  <si>
    <t>1134402</t>
  </si>
  <si>
    <t>מגמה</t>
  </si>
  <si>
    <t>520036716</t>
  </si>
  <si>
    <t>UTILITIES</t>
  </si>
  <si>
    <t>איירפורט סיטי</t>
  </si>
  <si>
    <t>1095835</t>
  </si>
  <si>
    <t>511659401</t>
  </si>
  <si>
    <t>נדלן ובינוי</t>
  </si>
  <si>
    <t>אלביט מערכות</t>
  </si>
  <si>
    <t>1081124</t>
  </si>
  <si>
    <t>520043027</t>
  </si>
  <si>
    <t>ביטחוניות</t>
  </si>
  <si>
    <t>אלוני חץ*</t>
  </si>
  <si>
    <t>390013</t>
  </si>
  <si>
    <t>520038506</t>
  </si>
  <si>
    <t>בזק</t>
  </si>
  <si>
    <t>230011</t>
  </si>
  <si>
    <t>520031931</t>
  </si>
  <si>
    <t>תקשורת מדיה</t>
  </si>
  <si>
    <t>בינלאומי 5</t>
  </si>
  <si>
    <t>593038</t>
  </si>
  <si>
    <t>513141879</t>
  </si>
  <si>
    <t>בנקים</t>
  </si>
  <si>
    <t>בתי זיקוק לנפט</t>
  </si>
  <si>
    <t>2590248</t>
  </si>
  <si>
    <t>520036658</t>
  </si>
  <si>
    <t>כימיה גומי ופלסטיק</t>
  </si>
  <si>
    <t>גזית גלוב</t>
  </si>
  <si>
    <t>126011</t>
  </si>
  <si>
    <t>520033234</t>
  </si>
  <si>
    <t>דיסקונט</t>
  </si>
  <si>
    <t>691212</t>
  </si>
  <si>
    <t>520007030</t>
  </si>
  <si>
    <t>דלק קדוחים</t>
  </si>
  <si>
    <t>475020</t>
  </si>
  <si>
    <t>550013098</t>
  </si>
  <si>
    <t>חיפוש נפט וגז</t>
  </si>
  <si>
    <t>הראל השקעות</t>
  </si>
  <si>
    <t>585018</t>
  </si>
  <si>
    <t>520033986</t>
  </si>
  <si>
    <t>ביטוח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</si>
  <si>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</si>
  <si>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</si>
  <si>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</si>
  <si>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</si>
  <si>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</si>
  <si>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</si>
  <si>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</si>
  <si>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</si>
  <si>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</si>
  <si>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</si>
  <si>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</si>
  <si>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</si>
  <si>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</si>
  <si>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</si>
  <si>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</si>
  <si>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520018078</t>
  </si>
  <si>
    <t>מזרחי</t>
  </si>
  <si>
    <t>695437</t>
  </si>
  <si>
    <t>520000522</t>
  </si>
  <si>
    <t>מיילן</t>
  </si>
  <si>
    <t>1136704</t>
  </si>
  <si>
    <t>Pharmaceuticals&amp; Biotechnology</t>
  </si>
  <si>
    <t>מליסרון*</t>
  </si>
  <si>
    <t>323014</t>
  </si>
  <si>
    <t>520037789</t>
  </si>
  <si>
    <t>נייס*</t>
  </si>
  <si>
    <t>273011</t>
  </si>
  <si>
    <t>520036872</t>
  </si>
  <si>
    <t>סלקום CEL</t>
  </si>
  <si>
    <t>1101534</t>
  </si>
  <si>
    <t>511930125</t>
  </si>
  <si>
    <t>פועלים</t>
  </si>
  <si>
    <t>662577</t>
  </si>
  <si>
    <t>520000118</t>
  </si>
  <si>
    <t>פז נפט*</t>
  </si>
  <si>
    <t>1100007</t>
  </si>
  <si>
    <t>510216054</t>
  </si>
  <si>
    <t>השקעה ואחזקות</t>
  </si>
  <si>
    <t>פרוטרום*</t>
  </si>
  <si>
    <t>1081082</t>
  </si>
  <si>
    <t>520042805</t>
  </si>
  <si>
    <t>מזון</t>
  </si>
  <si>
    <t>פרטנר</t>
  </si>
  <si>
    <t>1083484</t>
  </si>
  <si>
    <t>520044314</t>
  </si>
  <si>
    <t>פריגו</t>
  </si>
  <si>
    <t>1130699</t>
  </si>
  <si>
    <t>529592</t>
  </si>
  <si>
    <t>1119478</t>
  </si>
  <si>
    <t>510960719</t>
  </si>
  <si>
    <t>שטראוס עלית*</t>
  </si>
  <si>
    <t>746016</t>
  </si>
  <si>
    <t>520003781</t>
  </si>
  <si>
    <t>סה"כ תל אביב 90</t>
  </si>
  <si>
    <t>אבגול*</t>
  </si>
  <si>
    <t>1100957</t>
  </si>
  <si>
    <t>510119068</t>
  </si>
  <si>
    <t>עץ נייר ודפוס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</si>
  <si>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</si>
  <si>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</si>
  <si>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</si>
  <si>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</si>
  <si>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</si>
  <si>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</si>
  <si>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</si>
  <si>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</si>
  <si>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</si>
  <si>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</si>
  <si>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אלון דור</t>
  </si>
  <si>
    <t>1093202</t>
  </si>
  <si>
    <t>520043878</t>
  </si>
  <si>
    <t>שרותים</t>
  </si>
  <si>
    <t>אלקטרה מוצרי צריכה</t>
  </si>
  <si>
    <t>5010129</t>
  </si>
  <si>
    <t>520039967</t>
  </si>
  <si>
    <t>אלקטרה*</t>
  </si>
  <si>
    <t>739037</t>
  </si>
  <si>
    <t>520028911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</si>
  <si>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</si>
  <si>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</si>
  <si>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</si>
  <si>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</si>
  <si>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</si>
  <si>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</si>
  <si>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</si>
  <si>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</si>
  <si>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</si>
  <si>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</si>
  <si>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</si>
  <si>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</si>
  <si>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</si>
  <si>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520001736</t>
  </si>
  <si>
    <t>דלק רכב</t>
  </si>
  <si>
    <t>829010</t>
  </si>
  <si>
    <t>520033291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</si>
  <si>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</si>
  <si>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</si>
  <si>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</si>
  <si>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</si>
  <si>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</si>
  <si>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</si>
  <si>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</si>
  <si>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</si>
  <si>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</si>
  <si>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</si>
  <si>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</si>
  <si>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</si>
  <si>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הפניקס 1</t>
  </si>
  <si>
    <t>767012</t>
  </si>
  <si>
    <t>520017450</t>
  </si>
  <si>
    <t>וואן תוכנה</t>
  </si>
  <si>
    <t>161018</t>
  </si>
  <si>
    <t>520034695</t>
  </si>
  <si>
    <t>שרותי מידע</t>
  </si>
  <si>
    <t>וילאר אינטרנשיונל בע"מ</t>
  </si>
  <si>
    <t>416016</t>
  </si>
  <si>
    <t>520038910</t>
  </si>
  <si>
    <t>חילן טק*</t>
  </si>
  <si>
    <t>1084698</t>
  </si>
  <si>
    <t>520039942</t>
  </si>
  <si>
    <t>583013</t>
  </si>
  <si>
    <t>520033226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</si>
  <si>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</si>
  <si>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</si>
  <si>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</si>
  <si>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</si>
  <si>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</si>
  <si>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</si>
  <si>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</si>
  <si>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</si>
  <si>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</si>
  <si>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</si>
  <si>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</si>
  <si>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</si>
  <si>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</si>
  <si>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</si>
  <si>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</si>
  <si>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</si>
  <si>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</si>
  <si>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</si>
  <si>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</si>
  <si>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</si>
  <si>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</si>
  <si>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</si>
  <si>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נובה*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</si>
  <si>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</si>
  <si>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</si>
  <si>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</si>
  <si>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</si>
  <si>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</si>
  <si>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</si>
  <si>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</si>
  <si>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</si>
  <si>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ספאנטק*</t>
  </si>
  <si>
    <t>1090117</t>
  </si>
  <si>
    <t>512288713</t>
  </si>
  <si>
    <t>סקופ*</t>
  </si>
  <si>
    <t>288019</t>
  </si>
  <si>
    <t>520037425</t>
  </si>
  <si>
    <t>1085166</t>
  </si>
  <si>
    <t>512352444</t>
  </si>
  <si>
    <t>ציוד תקשורת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</si>
  <si>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</si>
  <si>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</si>
  <si>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</si>
  <si>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</si>
  <si>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</si>
  <si>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</si>
  <si>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</si>
  <si>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</si>
  <si>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</si>
  <si>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</si>
  <si>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</si>
  <si>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</si>
  <si>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</si>
  <si>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</si>
  <si>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</si>
  <si>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</si>
  <si>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</si>
  <si>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</si>
  <si>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</si>
  <si>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</si>
  <si>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</si>
  <si>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</si>
  <si>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</si>
  <si>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</si>
  <si>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</si>
  <si>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</si>
  <si>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513821488</t>
  </si>
  <si>
    <t>רמי לוי</t>
  </si>
  <si>
    <t>1104249</t>
  </si>
  <si>
    <t>513770669</t>
  </si>
  <si>
    <t>רציו יהש</t>
  </si>
  <si>
    <t>394015</t>
  </si>
  <si>
    <t>550012777</t>
  </si>
  <si>
    <t>שופרסל</t>
  </si>
  <si>
    <t>777037</t>
  </si>
  <si>
    <t>520022732</t>
  </si>
  <si>
    <t>שיכון ובינוי*</t>
  </si>
  <si>
    <t>1081942</t>
  </si>
  <si>
    <t>520036104</t>
  </si>
  <si>
    <t>שפיר הנדסה</t>
  </si>
  <si>
    <t>1133875</t>
  </si>
  <si>
    <t>514892801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</si>
  <si>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</si>
  <si>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</si>
  <si>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</si>
  <si>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</si>
  <si>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</si>
  <si>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</si>
  <si>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</si>
  <si>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</si>
  <si>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</si>
  <si>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</si>
  <si>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</si>
  <si>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</si>
  <si>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</si>
  <si>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</si>
  <si>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</si>
  <si>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</si>
  <si>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</si>
  <si>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</si>
  <si>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</si>
  <si>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</si>
  <si>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</si>
  <si>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</si>
  <si>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</si>
  <si>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</si>
  <si>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</si>
  <si>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</si>
  <si>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</si>
  <si>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</si>
  <si>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</si>
  <si>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</si>
  <si>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</si>
  <si>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</si>
  <si>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</si>
  <si>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</si>
  <si>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</si>
  <si>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</si>
  <si>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</si>
  <si>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</si>
  <si>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ארפורט זכויות 3</t>
  </si>
  <si>
    <t>1141043</t>
  </si>
  <si>
    <t>בריל*</t>
  </si>
  <si>
    <t>399014</t>
  </si>
  <si>
    <t>520038647</t>
  </si>
  <si>
    <t>גולן פלסטיק*</t>
  </si>
  <si>
    <t>1091933</t>
  </si>
  <si>
    <t>513029974</t>
  </si>
  <si>
    <t>גניגר*</t>
  </si>
  <si>
    <t>1095892</t>
  </si>
  <si>
    <t>512416991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</si>
  <si>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</si>
  <si>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</si>
  <si>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</si>
  <si>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</si>
  <si>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</si>
  <si>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</si>
  <si>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</si>
  <si>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</si>
  <si>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</si>
  <si>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</si>
  <si>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</si>
  <si>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</si>
  <si>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</si>
  <si>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</si>
  <si>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</si>
  <si>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</si>
  <si>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</si>
  <si>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על בד*</t>
  </si>
  <si>
    <t>625012</t>
  </si>
  <si>
    <t>520040205</t>
  </si>
  <si>
    <t>1090943</t>
  </si>
  <si>
    <t>512776964</t>
  </si>
  <si>
    <t>פלסטופיל*</t>
  </si>
  <si>
    <t>1092840</t>
  </si>
  <si>
    <t>513681247</t>
  </si>
  <si>
    <t>פריון נטוורק</t>
  </si>
  <si>
    <t>1095819</t>
  </si>
  <si>
    <t>512849498</t>
  </si>
  <si>
    <t>קסטרו*</t>
  </si>
  <si>
    <t>280016</t>
  </si>
  <si>
    <t>520037649</t>
  </si>
  <si>
    <t>רבל אי.סי.אס בעמ*</t>
  </si>
  <si>
    <t>1103878</t>
  </si>
  <si>
    <t>513506329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</si>
  <si>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</si>
  <si>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</si>
  <si>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</si>
  <si>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</si>
  <si>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</si>
  <si>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</si>
  <si>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</si>
  <si>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</si>
  <si>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</si>
  <si>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</si>
  <si>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</si>
  <si>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</si>
  <si>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</si>
  <si>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</si>
  <si>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</si>
  <si>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</si>
  <si>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</si>
  <si>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</si>
  <si>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</si>
  <si>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ISRAEL CHEMICALS LTD</t>
  </si>
  <si>
    <t>IL0002810146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</si>
  <si>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</si>
  <si>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</si>
  <si>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</si>
  <si>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</si>
  <si>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</si>
  <si>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</si>
  <si>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</si>
  <si>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</si>
  <si>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</si>
  <si>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</si>
  <si>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</si>
  <si>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</si>
  <si>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</si>
  <si>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MYLAN</t>
  </si>
  <si>
    <t>NL0011031208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</si>
  <si>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</si>
  <si>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</si>
  <si>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</si>
  <si>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</si>
  <si>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</si>
  <si>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</si>
  <si>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PERRIGO CO</t>
  </si>
  <si>
    <t>IE00BGH1M568</t>
  </si>
  <si>
    <t>REDHILL BIOPHARMA LTD ADR</t>
  </si>
  <si>
    <t>US7574681034</t>
  </si>
  <si>
    <t>SAPIENS INTERNATIONAL CORP</t>
  </si>
  <si>
    <t>ANN7716A1513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</si>
  <si>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</si>
  <si>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</si>
  <si>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</si>
  <si>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</si>
  <si>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</si>
  <si>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</si>
  <si>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</si>
  <si>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</si>
  <si>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</si>
  <si>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</si>
  <si>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</si>
  <si>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</si>
  <si>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</si>
  <si>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</si>
  <si>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</si>
  <si>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ABB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</si>
  <si>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</si>
  <si>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</si>
  <si>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</si>
  <si>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</si>
  <si>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</si>
  <si>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</si>
  <si>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</si>
  <si>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</si>
  <si>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</si>
  <si>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</si>
  <si>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</si>
  <si>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</si>
  <si>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</si>
  <si>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</si>
  <si>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ANHEUSER BUSCH INBEV SA/NV</t>
  </si>
  <si>
    <t>BE0974293251</t>
  </si>
  <si>
    <t>Food &amp; Beverage &amp; Tobacco</t>
  </si>
  <si>
    <t>AP MOLLER MAERSK A/S B</t>
  </si>
  <si>
    <t>DK0010244508</t>
  </si>
  <si>
    <t>Transportation</t>
  </si>
  <si>
    <t>ASOS</t>
  </si>
  <si>
    <t>GB0030927254</t>
  </si>
  <si>
    <t>AXEL SPRINGER</t>
  </si>
  <si>
    <t>DE0005501357</t>
  </si>
  <si>
    <t>Media</t>
  </si>
  <si>
    <t>BAE SYSTEMS</t>
  </si>
  <si>
    <t>GB0002634946</t>
  </si>
  <si>
    <t>BANCO BRADESCO ADR</t>
  </si>
  <si>
    <t>US0594603039</t>
  </si>
  <si>
    <t>Banks</t>
  </si>
  <si>
    <t>BANK OF AMERICA CORP</t>
  </si>
  <si>
    <t>US0605051046</t>
  </si>
  <si>
    <t>BANK OF CHINA LTD H</t>
  </si>
  <si>
    <t>CNE1000001Z5</t>
  </si>
  <si>
    <t>HKSE</t>
  </si>
  <si>
    <t>BHP BILLITON</t>
  </si>
  <si>
    <t>GB0000566504</t>
  </si>
  <si>
    <t>ENERGY</t>
  </si>
  <si>
    <t>BLACKROCK</t>
  </si>
  <si>
    <t>US09247X1019</t>
  </si>
  <si>
    <t>BNP PARIBAS</t>
  </si>
  <si>
    <t>FR0000131104</t>
  </si>
  <si>
    <t>BOSTON PROPERTIES INC</t>
  </si>
  <si>
    <t>US1011211018</t>
  </si>
  <si>
    <t>Real Estate</t>
  </si>
  <si>
    <t>BP PLC</t>
  </si>
  <si>
    <t>GB0007980591</t>
  </si>
  <si>
    <t>CAPGEMINI SA</t>
  </si>
  <si>
    <t>FR0000125338</t>
  </si>
  <si>
    <t>CHEVRON CORP</t>
  </si>
  <si>
    <t>US1667641005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</si>
  <si>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</si>
  <si>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</si>
  <si>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</si>
  <si>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</si>
  <si>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</si>
  <si>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</si>
  <si>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</si>
  <si>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</si>
  <si>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</si>
  <si>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</si>
  <si>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</si>
  <si>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</si>
  <si>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Automobiles &amp; Components</t>
  </si>
  <si>
    <t>DELTA AIR LINES</t>
  </si>
  <si>
    <t>US2473617023</t>
  </si>
  <si>
    <t>EASYJET</t>
  </si>
  <si>
    <t>GB00B7KR2P84</t>
  </si>
  <si>
    <t>EIFFAGE</t>
  </si>
  <si>
    <t>FR0000130452</t>
  </si>
  <si>
    <t>ENI SPA</t>
  </si>
  <si>
    <t>IT0003132476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</si>
  <si>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</si>
  <si>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</si>
  <si>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</si>
  <si>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</si>
  <si>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</si>
  <si>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</si>
  <si>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</si>
  <si>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</si>
  <si>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</si>
  <si>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</si>
  <si>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INDITEX</t>
  </si>
  <si>
    <t>ES0148396007</t>
  </si>
  <si>
    <t>BME</t>
  </si>
  <si>
    <t>INGENICO GROUP</t>
  </si>
  <si>
    <t>FR0000125346</t>
  </si>
  <si>
    <t>INPEX</t>
  </si>
  <si>
    <t>JP3294460005</t>
  </si>
  <si>
    <t>INTESA SANPAOLO</t>
  </si>
  <si>
    <t>IT0000072618</t>
  </si>
  <si>
    <t>ITAU UNIBANCO H SPON PRF ADR</t>
  </si>
  <si>
    <t>US4655621062</t>
  </si>
  <si>
    <t>JPMORGAN CHASE</t>
  </si>
  <si>
    <t>US46625H1005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</si>
  <si>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</si>
  <si>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</si>
  <si>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</si>
  <si>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</si>
  <si>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</si>
  <si>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</si>
  <si>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</si>
  <si>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</si>
  <si>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</si>
  <si>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</si>
  <si>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</si>
  <si>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</si>
  <si>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</si>
  <si>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</si>
  <si>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</si>
  <si>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</si>
  <si>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</si>
  <si>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</si>
  <si>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NETEASE INC ADR</t>
  </si>
  <si>
    <t>US64110W1027</t>
  </si>
  <si>
    <t>NEXT PLC</t>
  </si>
  <si>
    <t>GB0032089863</t>
  </si>
  <si>
    <t>NIKE INC CL B</t>
  </si>
  <si>
    <t>US6541061031</t>
  </si>
  <si>
    <t>ORACLE CORP</t>
  </si>
  <si>
    <t>US68389X1054</t>
  </si>
  <si>
    <t>ORANGE</t>
  </si>
  <si>
    <t>FR0000133308</t>
  </si>
  <si>
    <t>PFIZER INC</t>
  </si>
  <si>
    <t>US7170811035</t>
  </si>
  <si>
    <t>PRICELINE GROUP INC</t>
  </si>
  <si>
    <t>US7415034039</t>
  </si>
  <si>
    <t>PROLOGIS INC</t>
  </si>
  <si>
    <t>US74340W1036</t>
  </si>
  <si>
    <t>שרותים פיננסים</t>
  </si>
  <si>
    <t>RELX PLC</t>
  </si>
  <si>
    <t>GB00B2B0DG97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</si>
  <si>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</si>
  <si>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</si>
  <si>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</si>
  <si>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</si>
  <si>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</si>
  <si>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</si>
  <si>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</si>
  <si>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</si>
  <si>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SAP AG</t>
  </si>
  <si>
    <t>DE0007164600</t>
  </si>
  <si>
    <t>SL GREEN REALTY CORP</t>
  </si>
  <si>
    <t>US78440X1019</t>
  </si>
  <si>
    <t>SOUTHWEST AIRLINES</t>
  </si>
  <si>
    <t>US8447411088</t>
  </si>
  <si>
    <t>STERICYCLE</t>
  </si>
  <si>
    <t>US8589121081</t>
  </si>
  <si>
    <t>Commercial &amp; Professional Sevi</t>
  </si>
  <si>
    <t>STMICROELECTRONICS</t>
  </si>
  <si>
    <t>NL0000226223</t>
  </si>
  <si>
    <t>THALES SA</t>
  </si>
  <si>
    <t>FR0000121329</t>
  </si>
  <si>
    <t>US BANCORP</t>
  </si>
  <si>
    <t>US9029733048</t>
  </si>
  <si>
    <t>VINCI SA</t>
  </si>
  <si>
    <t>FR0000125486</t>
  </si>
  <si>
    <t>VISA</t>
  </si>
  <si>
    <t>US92826C8394</t>
  </si>
  <si>
    <t>VODAFONE GROUP</t>
  </si>
  <si>
    <t>GB00BH4HKS39</t>
  </si>
  <si>
    <t>WELLS FARGO &amp; CO</t>
  </si>
  <si>
    <t>US9497461015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</si>
  <si>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</si>
  <si>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</si>
  <si>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</si>
  <si>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</si>
  <si>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</si>
  <si>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</si>
  <si>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</si>
  <si>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</si>
  <si>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</si>
  <si>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תא 35 סד 2</t>
  </si>
  <si>
    <t>1125319</t>
  </si>
  <si>
    <t>קסם תא125</t>
  </si>
  <si>
    <t>1117266</t>
  </si>
  <si>
    <t>520041989</t>
  </si>
  <si>
    <t>תכלית תא 125</t>
  </si>
  <si>
    <t>1091818</t>
  </si>
  <si>
    <t>513540310</t>
  </si>
  <si>
    <t>AMUNDI ETF MSCI EM ASIA UCIT</t>
  </si>
  <si>
    <t>FR0011018316</t>
  </si>
  <si>
    <t>CONSUMER DISCRETIONARY SELT</t>
  </si>
  <si>
    <t>US81369Y4070</t>
  </si>
  <si>
    <t>DAIWA ETF TOPIX</t>
  </si>
  <si>
    <t>JP3027620008</t>
  </si>
  <si>
    <t>ENERGY SELECT SECTOR SPDR</t>
  </si>
  <si>
    <t>US81369Y5069</t>
  </si>
  <si>
    <t>HEALTH CARE SELECT SECTOR</t>
  </si>
  <si>
    <t>US81369Y2090</t>
  </si>
  <si>
    <t>INDUSTRIAL SELECT SECT SPDR</t>
  </si>
  <si>
    <t>US81369Y7040</t>
  </si>
  <si>
    <t>ISHARE EUR 600 AUTO&amp;PARTS DE</t>
  </si>
  <si>
    <t>DE000A0Q4R28</t>
  </si>
  <si>
    <t>ISHARES CORE EURO STOXX 50</t>
  </si>
  <si>
    <t>IE00B53L3W79</t>
  </si>
  <si>
    <t>ISHARES CORE S&amp;P 500 UCITS ETF</t>
  </si>
  <si>
    <t>IE00B5BMR087</t>
  </si>
  <si>
    <t>ISHARES CRNCY HEDGD MSCI EM</t>
  </si>
  <si>
    <t>US46434G5099</t>
  </si>
  <si>
    <t>ISHARES DJ CONSRU</t>
  </si>
  <si>
    <t>US4642887529</t>
  </si>
  <si>
    <t>ISHARES DJ EURO STOXX 50 DE</t>
  </si>
  <si>
    <t>DE0005933956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</si>
  <si>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</si>
  <si>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</si>
  <si>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</si>
  <si>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</si>
  <si>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</si>
  <si>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</si>
  <si>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</si>
  <si>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</si>
  <si>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EMU SML C ACC</t>
  </si>
  <si>
    <t>IE00B3VWMM18</t>
  </si>
  <si>
    <t>ISHARES NASDAQ BIOTECH INDX</t>
  </si>
  <si>
    <t>US4642875565</t>
  </si>
  <si>
    <t>ISHARES RESIDENTIAL REAL EST</t>
  </si>
  <si>
    <t>US4642885622</t>
  </si>
  <si>
    <t>ISHARES RUSSELL 2000</t>
  </si>
  <si>
    <t>US4642876555</t>
  </si>
  <si>
    <t>ISHARES S&amp;P LATIN AMERICA 40</t>
  </si>
  <si>
    <t>US4642873909</t>
  </si>
  <si>
    <t>ISHARES ST 600 UTIL DE</t>
  </si>
  <si>
    <t>DE000A0Q4R02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</si>
  <si>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</si>
  <si>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</si>
  <si>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</si>
  <si>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</si>
  <si>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</si>
  <si>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</si>
  <si>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</si>
  <si>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</si>
  <si>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</si>
  <si>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</si>
  <si>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SOURCE S&amp;P 500 UCITS ETF</t>
  </si>
  <si>
    <t>IE00B3YCGJ38</t>
  </si>
  <si>
    <t>SPDR FT EP EU EX UK REAL EST</t>
  </si>
  <si>
    <t>IE00BSJCQV56</t>
  </si>
  <si>
    <t>SPDR S AND P HOMEBUILDERS ETF</t>
  </si>
  <si>
    <t>US78464A8889</t>
  </si>
  <si>
    <t>SPDR S&amp;P 500 ETF TRUST</t>
  </si>
  <si>
    <t>US78462F1030</t>
  </si>
  <si>
    <t>Vanguard info tech ETF</t>
  </si>
  <si>
    <t>US92204A7028</t>
  </si>
  <si>
    <t>Vanguard MSCI emerging markets</t>
  </si>
  <si>
    <t>US9220428588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</si>
  <si>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</si>
  <si>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</si>
  <si>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</si>
  <si>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</si>
  <si>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</si>
  <si>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</si>
  <si>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VANGUARD SMALL CAP VALUE ETF</t>
  </si>
  <si>
    <t>US9229086114</t>
  </si>
  <si>
    <t>WISDOMTREE INDIA EARNINGS</t>
  </si>
  <si>
    <t>US97717W4226</t>
  </si>
  <si>
    <t>WISDOMTREE JPN S/C DVD FUND</t>
  </si>
  <si>
    <t>US97717W8367</t>
  </si>
  <si>
    <t>XACT NORDEN 30</t>
  </si>
  <si>
    <t>SE0001710914</t>
  </si>
  <si>
    <t>תעודות השתתפות בקרנות נאמנות בחו"ל</t>
  </si>
  <si>
    <t>AMUNDI IND MSCI EMU IEC</t>
  </si>
  <si>
    <t>LU0389810994</t>
  </si>
  <si>
    <t>NR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</si>
  <si>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</si>
  <si>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</si>
  <si>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</si>
  <si>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</si>
  <si>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</si>
  <si>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</si>
  <si>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EB EUR</t>
  </si>
  <si>
    <t>LU1390074414</t>
  </si>
  <si>
    <t>KOTAK FUNDS IND MIDCP  JA USD</t>
  </si>
  <si>
    <t>LU0675383409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</si>
  <si>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</si>
  <si>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</si>
  <si>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</si>
  <si>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</si>
  <si>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</si>
  <si>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</si>
  <si>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Tokio Marine Japan</t>
  </si>
  <si>
    <t>IE00BYYTL417</t>
  </si>
  <si>
    <t>VANGUARD EMR MK ST IN USD PL</t>
  </si>
  <si>
    <t>IE00BFPM9H50</t>
  </si>
  <si>
    <t>כתבי אופציה בישראל</t>
  </si>
  <si>
    <t>אלוני חץ אופציה 15*</t>
  </si>
  <si>
    <t>3900396</t>
  </si>
  <si>
    <t>איתמר אופציה 4*</t>
  </si>
  <si>
    <t>1137017</t>
  </si>
  <si>
    <t>מדיגוס אופציה 9</t>
  </si>
  <si>
    <t>1135979</t>
  </si>
  <si>
    <t>bC 1660 JUL 2017</t>
  </si>
  <si>
    <t>81965030</t>
  </si>
  <si>
    <t>bP 1660 JUL 2017</t>
  </si>
  <si>
    <t>81965535</t>
  </si>
  <si>
    <t>ערד 2024 סדרה 8761</t>
  </si>
  <si>
    <t>8287617</t>
  </si>
  <si>
    <t>RF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</si>
  <si>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</si>
  <si>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</si>
  <si>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</si>
  <si>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</si>
  <si>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</si>
  <si>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</si>
  <si>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</si>
  <si>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</si>
  <si>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</si>
  <si>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</si>
  <si>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</si>
  <si>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</si>
  <si>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</si>
  <si>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</si>
  <si>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</si>
  <si>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</si>
  <si>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</si>
  <si>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</si>
  <si>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</si>
  <si>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</si>
  <si>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</si>
  <si>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</si>
  <si>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</si>
  <si>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</si>
  <si>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</si>
  <si>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</si>
  <si>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</si>
  <si>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</si>
  <si>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</si>
  <si>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</si>
  <si>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</si>
  <si>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</si>
  <si>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</si>
  <si>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</si>
  <si>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</si>
  <si>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</si>
  <si>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</si>
  <si>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</si>
  <si>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</si>
  <si>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</si>
  <si>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</si>
  <si>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</si>
  <si>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</si>
  <si>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</si>
  <si>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</si>
  <si>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</si>
  <si>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</si>
  <si>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</si>
  <si>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</si>
  <si>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</si>
  <si>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</si>
  <si>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</si>
  <si>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</si>
  <si>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</si>
  <si>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</si>
  <si>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</si>
  <si>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</si>
  <si>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</si>
  <si>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</si>
  <si>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</si>
  <si>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</si>
  <si>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</si>
  <si>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</si>
  <si>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</si>
  <si>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</si>
  <si>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</si>
  <si>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</si>
  <si>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</si>
  <si>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</si>
  <si>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</si>
  <si>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</si>
  <si>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</si>
  <si>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</si>
  <si>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</si>
  <si>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</si>
  <si>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</si>
  <si>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</si>
  <si>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</si>
  <si>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</si>
  <si>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</si>
  <si>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</si>
  <si>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</si>
  <si>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</si>
  <si>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</si>
  <si>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</si>
  <si>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</si>
  <si>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</si>
  <si>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</si>
  <si>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</si>
  <si>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</si>
  <si>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</si>
  <si>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</si>
  <si>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</si>
  <si>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</si>
  <si>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</si>
  <si>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</si>
  <si>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</si>
  <si>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</si>
  <si>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</si>
  <si>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</si>
  <si>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</si>
  <si>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</si>
  <si>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</si>
  <si>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</si>
  <si>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</si>
  <si>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</si>
  <si>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</si>
  <si>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סדרה 2024  8758  4.8%</t>
  </si>
  <si>
    <t>8287583</t>
  </si>
  <si>
    <t>ערד סדרה 8756 2024 4.8%</t>
  </si>
  <si>
    <t>8287567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</si>
  <si>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</si>
  <si>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</si>
  <si>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</si>
  <si>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</si>
  <si>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</si>
  <si>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</si>
  <si>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</si>
  <si>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</si>
  <si>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</si>
  <si>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</si>
  <si>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</si>
  <si>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סה"כ כתבי אופציה בישראל:</t>
  </si>
  <si>
    <t>1133354</t>
  </si>
  <si>
    <t>REDHILL WARRANT</t>
  </si>
  <si>
    <t>52290</t>
  </si>
  <si>
    <t>₪ / מט"ח</t>
  </si>
  <si>
    <t>+ILS/-EUR 4 03-08-17 (10) +47</t>
  </si>
  <si>
    <t>10001398</t>
  </si>
  <si>
    <t>+ILS/-USD 3.4993 23-10-17 (10) --167.5</t>
  </si>
  <si>
    <t>10001437</t>
  </si>
  <si>
    <t>+ILS/-USD 3.513 07-09-17 (10) --109</t>
  </si>
  <si>
    <t>10001417</t>
  </si>
  <si>
    <t>+ILS/-USD 3.52 13-09-17 (10) --112</t>
  </si>
  <si>
    <t>10001435</t>
  </si>
  <si>
    <t>+ILS/-USD 3.5201 18-10-17 (10) --164</t>
  </si>
  <si>
    <t>10001433</t>
  </si>
  <si>
    <t>+ILS/-USD 3.524 07-09-17 (10) --110</t>
  </si>
  <si>
    <t>10001423</t>
  </si>
  <si>
    <t>+ILS/-USD 3.534 07-09-17 (10) --120</t>
  </si>
  <si>
    <t>10001400</t>
  </si>
  <si>
    <t>+ILS/-USD 3.535 07-09-17 (10) --120</t>
  </si>
  <si>
    <t>10001404</t>
  </si>
  <si>
    <t>+ILS/-USD 3.6022 07-08-17 (10) --158.5</t>
  </si>
  <si>
    <t>10001336</t>
  </si>
  <si>
    <t>+ILS/-USD 3.6066 07-08-17 (10) --164</t>
  </si>
  <si>
    <t>10001338</t>
  </si>
  <si>
    <t>+ILS/-USD 3.6288 07-08-17 (10) --127</t>
  </si>
  <si>
    <t>10001369</t>
  </si>
  <si>
    <t>+EUR/-USD 1.1199 13-09-17 (26) +50.6</t>
  </si>
  <si>
    <t>10001426</t>
  </si>
  <si>
    <t>+EUR/-USD 1.1206 13-09-17 (10) +50.9</t>
  </si>
  <si>
    <t>10001424</t>
  </si>
  <si>
    <t>+EUR/-USD 1.1207 13-09-17 (10) +50.2</t>
  </si>
  <si>
    <t>10001420</t>
  </si>
  <si>
    <t>+EUR/-USD 1.121 13-09-17 (10) +48</t>
  </si>
  <si>
    <t>10001431</t>
  </si>
  <si>
    <t>+EUR/-USD 1.1291 13-09-17 (10) +56.3</t>
  </si>
  <si>
    <t>10001409</t>
  </si>
  <si>
    <t>+GBP/-USD 1.2967 10-08-17 (10) +34.4</t>
  </si>
  <si>
    <t>10001379</t>
  </si>
  <si>
    <t>+USD/-EUR 1.1205 13-09-17 (26) +47.2</t>
  </si>
  <si>
    <t>10001430</t>
  </si>
  <si>
    <t>+USD/-EUR 1.1237 16-10-17 (10) +72.2</t>
  </si>
  <si>
    <t>10001412</t>
  </si>
  <si>
    <t>+USD/-EUR 1.1323 13-09-17 (10) +57.3</t>
  </si>
  <si>
    <t>10001402</t>
  </si>
  <si>
    <t>+USD/-GBP 1.2454 31-07-17 (10) +45.7</t>
  </si>
  <si>
    <t>10001329</t>
  </si>
  <si>
    <t>+USD/-GBP 1.2504 31-07-17 (10) +44.8</t>
  </si>
  <si>
    <t>10001332</t>
  </si>
  <si>
    <t>+USD/-GBP 1.254 10-08-17 (10) +39.7</t>
  </si>
  <si>
    <t>10001344</t>
  </si>
  <si>
    <t>+USD/-GBP 1.2774 02-10-17 (10) +44</t>
  </si>
  <si>
    <t>10001414</t>
  </si>
  <si>
    <t>+USD/-GBP 1.2795 10-08-17 (10) +19</t>
  </si>
  <si>
    <t>10001438</t>
  </si>
  <si>
    <t>+USD/-GBP 1.2951 02-10-17 (10) +46.4</t>
  </si>
  <si>
    <t>10001408</t>
  </si>
  <si>
    <t>+USD/-JPY 110.855 28-09-17 (10) --48.5</t>
  </si>
  <si>
    <t>10001419</t>
  </si>
  <si>
    <t>+USD/-JPY 111.118 28-09-17 (10) --58.2</t>
  </si>
  <si>
    <t>10001396</t>
  </si>
  <si>
    <t>+USD/-JPY 111.155 28-09-17 (10) --46.5</t>
  </si>
  <si>
    <t>10001428</t>
  </si>
  <si>
    <t/>
  </si>
  <si>
    <t>דולר ניו-זילנד</t>
  </si>
  <si>
    <t>כתר נורבגי</t>
  </si>
  <si>
    <t>בנק לאומי לישראל בע"מ</t>
  </si>
  <si>
    <t>30110000</t>
  </si>
  <si>
    <t>AAA</t>
  </si>
  <si>
    <t>יו בנק</t>
  </si>
  <si>
    <t>30026000</t>
  </si>
  <si>
    <t>AA+</t>
  </si>
  <si>
    <t>30210000</t>
  </si>
  <si>
    <t>30710000</t>
  </si>
  <si>
    <t>31710000</t>
  </si>
  <si>
    <t>32010000</t>
  </si>
  <si>
    <t>30310000</t>
  </si>
  <si>
    <t>31010000</t>
  </si>
  <si>
    <t>32626000</t>
  </si>
  <si>
    <t>30226000</t>
  </si>
  <si>
    <t>31726000</t>
  </si>
  <si>
    <t>30326000</t>
  </si>
  <si>
    <t>31126000</t>
  </si>
  <si>
    <t>31026000</t>
  </si>
  <si>
    <t>30826000</t>
  </si>
  <si>
    <t>32026000</t>
  </si>
  <si>
    <t>30726000</t>
  </si>
  <si>
    <t>קבוצת עזריאלי</t>
  </si>
  <si>
    <t>יואל</t>
  </si>
  <si>
    <t>סרגון</t>
  </si>
  <si>
    <t>קמהדע</t>
  </si>
  <si>
    <t>אייסקיור מדיקל</t>
  </si>
  <si>
    <t>מדיגוס</t>
  </si>
  <si>
    <t>רם און*</t>
  </si>
  <si>
    <t>מדיגוס אופציה ה לא סחירה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</si>
</sst>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_-* #,##0.00\ _D_M_-;\-* #,##0.00\ _D_M_-;_-* &quot;-&quot;??\ _D_M_-;_-@_-"/>
    <numFmt numFmtId="171" formatCode="_-&quot;€&quot;\ * #,##0.00_-;\-&quot;€&quot;\ * #,##0.00_-;_-&quot;€&quot;\ * &quot;-&quot;??_-;_-@_-"/>
  </numFmts>
  <fonts count="9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name val="David"/>
      <family val="2"/>
      <charset val="177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</fills>
  <borders count="5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auto="1"/>
      </left>
      <right/>
      <top/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582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32" applyNumberFormat="0" applyFill="0" applyAlignment="0" applyProtection="0"/>
    <xf numFmtId="0" fontId="35" fillId="0" borderId="33" applyNumberFormat="0" applyFill="0" applyAlignment="0" applyProtection="0"/>
    <xf numFmtId="0" fontId="36" fillId="0" borderId="34" applyNumberFormat="0" applyFill="0" applyAlignment="0" applyProtection="0"/>
    <xf numFmtId="0" fontId="36" fillId="0" borderId="0" applyNumberFormat="0" applyFill="0" applyBorder="0" applyAlignment="0" applyProtection="0"/>
    <xf numFmtId="0" fontId="37" fillId="8" borderId="0" applyNumberFormat="0" applyBorder="0" applyAlignment="0" applyProtection="0"/>
    <xf numFmtId="0" fontId="38" fillId="9" borderId="0" applyNumberFormat="0" applyBorder="0" applyAlignment="0" applyProtection="0"/>
    <xf numFmtId="0" fontId="39" fillId="10" borderId="0" applyNumberFormat="0" applyBorder="0" applyAlignment="0" applyProtection="0"/>
    <xf numFmtId="0" fontId="40" fillId="11" borderId="35" applyNumberFormat="0" applyAlignment="0" applyProtection="0"/>
    <xf numFmtId="0" fontId="41" fillId="12" borderId="36" applyNumberFormat="0" applyAlignment="0" applyProtection="0"/>
    <xf numFmtId="0" fontId="42" fillId="12" borderId="35" applyNumberFormat="0" applyAlignment="0" applyProtection="0"/>
    <xf numFmtId="0" fontId="43" fillId="0" borderId="37" applyNumberFormat="0" applyFill="0" applyAlignment="0" applyProtection="0"/>
    <xf numFmtId="0" fontId="44" fillId="13" borderId="38" applyNumberFormat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40" applyNumberFormat="0" applyFill="0" applyAlignment="0" applyProtection="0"/>
    <xf numFmtId="0" fontId="4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8" fillId="38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32" fillId="0" borderId="0"/>
    <xf numFmtId="164" fontId="2" fillId="0" borderId="0" applyFont="0" applyFill="0" applyBorder="0" applyAlignment="0" applyProtection="0"/>
    <xf numFmtId="0" fontId="2" fillId="0" borderId="0"/>
    <xf numFmtId="0" fontId="52" fillId="39" borderId="0" applyNumberFormat="0" applyBorder="0" applyAlignment="0" applyProtection="0"/>
    <xf numFmtId="0" fontId="52" fillId="40" borderId="0" applyNumberFormat="0" applyBorder="0" applyAlignment="0" applyProtection="0"/>
    <xf numFmtId="0" fontId="52" fillId="41" borderId="0" applyNumberFormat="0" applyBorder="0" applyAlignment="0" applyProtection="0"/>
    <xf numFmtId="0" fontId="52" fillId="42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2" fillId="47" borderId="0" applyNumberFormat="0" applyBorder="0" applyAlignment="0" applyProtection="0"/>
    <xf numFmtId="0" fontId="52" fillId="42" borderId="0" applyNumberFormat="0" applyBorder="0" applyAlignment="0" applyProtection="0"/>
    <xf numFmtId="0" fontId="52" fillId="45" borderId="0" applyNumberFormat="0" applyBorder="0" applyAlignment="0" applyProtection="0"/>
    <xf numFmtId="0" fontId="52" fillId="48" borderId="0" applyNumberFormat="0" applyBorder="0" applyAlignment="0" applyProtection="0"/>
    <xf numFmtId="0" fontId="53" fillId="49" borderId="0" applyNumberFormat="0" applyBorder="0" applyAlignment="0" applyProtection="0"/>
    <xf numFmtId="0" fontId="53" fillId="46" borderId="0" applyNumberFormat="0" applyBorder="0" applyAlignment="0" applyProtection="0"/>
    <xf numFmtId="0" fontId="53" fillId="47" borderId="0" applyNumberFormat="0" applyBorder="0" applyAlignment="0" applyProtection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53" fillId="52" borderId="0" applyNumberFormat="0" applyBorder="0" applyAlignment="0" applyProtection="0"/>
    <xf numFmtId="0" fontId="53" fillId="53" borderId="0" applyNumberFormat="0" applyBorder="0" applyAlignment="0" applyProtection="0"/>
    <xf numFmtId="0" fontId="53" fillId="54" borderId="0" applyNumberFormat="0" applyBorder="0" applyAlignment="0" applyProtection="0"/>
    <xf numFmtId="0" fontId="53" fillId="55" borderId="0" applyNumberFormat="0" applyBorder="0" applyAlignment="0" applyProtection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53" fillId="56" borderId="0" applyNumberFormat="0" applyBorder="0" applyAlignment="0" applyProtection="0"/>
    <xf numFmtId="0" fontId="54" fillId="40" borderId="0" applyNumberFormat="0" applyBorder="0" applyAlignment="0" applyProtection="0"/>
    <xf numFmtId="0" fontId="55" fillId="57" borderId="41" applyNumberFormat="0" applyAlignment="0" applyProtection="0"/>
    <xf numFmtId="0" fontId="56" fillId="58" borderId="42" applyNumberFormat="0" applyAlignment="0" applyProtection="0"/>
    <xf numFmtId="164" fontId="2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41" borderId="0" applyNumberFormat="0" applyBorder="0" applyAlignment="0" applyProtection="0"/>
    <xf numFmtId="0" fontId="59" fillId="0" borderId="43" applyNumberFormat="0" applyFill="0" applyAlignment="0" applyProtection="0"/>
    <xf numFmtId="0" fontId="60" fillId="0" borderId="44" applyNumberFormat="0" applyFill="0" applyAlignment="0" applyProtection="0"/>
    <xf numFmtId="0" fontId="61" fillId="0" borderId="45" applyNumberFormat="0" applyFill="0" applyAlignment="0" applyProtection="0"/>
    <xf numFmtId="0" fontId="61" fillId="0" borderId="0" applyNumberFormat="0" applyFill="0" applyBorder="0" applyAlignment="0" applyProtection="0"/>
    <xf numFmtId="0" fontId="62" fillId="44" borderId="41" applyNumberFormat="0" applyAlignment="0" applyProtection="0"/>
    <xf numFmtId="0" fontId="63" fillId="0" borderId="46" applyNumberFormat="0" applyFill="0" applyAlignment="0" applyProtection="0"/>
    <xf numFmtId="0" fontId="64" fillId="59" borderId="0" applyNumberFormat="0" applyBorder="0" applyAlignment="0" applyProtection="0"/>
    <xf numFmtId="0" fontId="2" fillId="60" borderId="47" applyNumberFormat="0" applyFont="0" applyAlignment="0" applyProtection="0"/>
    <xf numFmtId="0" fontId="65" fillId="57" borderId="48" applyNumberFormat="0" applyAlignment="0" applyProtection="0"/>
    <xf numFmtId="0" fontId="66" fillId="0" borderId="0" applyNumberFormat="0" applyFill="0" applyBorder="0" applyAlignment="0" applyProtection="0"/>
    <xf numFmtId="0" fontId="67" fillId="0" borderId="49" applyNumberFormat="0" applyFill="0" applyAlignment="0" applyProtection="0"/>
    <xf numFmtId="0" fontId="68" fillId="0" borderId="0" applyNumberFormat="0" applyFill="0" applyBorder="0" applyAlignment="0" applyProtection="0"/>
    <xf numFmtId="0" fontId="2" fillId="0" borderId="0"/>
    <xf numFmtId="0" fontId="50" fillId="61" borderId="0" applyNumberFormat="0" applyBorder="0" applyAlignment="0" applyProtection="0"/>
    <xf numFmtId="0" fontId="50" fillId="46" borderId="0" applyNumberFormat="0" applyBorder="0" applyAlignment="0" applyProtection="0"/>
    <xf numFmtId="0" fontId="50" fillId="60" borderId="0" applyNumberFormat="0" applyBorder="0" applyAlignment="0" applyProtection="0"/>
    <xf numFmtId="0" fontId="50" fillId="62" borderId="0" applyNumberFormat="0" applyBorder="0" applyAlignment="0" applyProtection="0"/>
    <xf numFmtId="0" fontId="50" fillId="45" borderId="0" applyNumberFormat="0" applyBorder="0" applyAlignment="0" applyProtection="0"/>
    <xf numFmtId="0" fontId="50" fillId="40" borderId="0" applyNumberFormat="0" applyBorder="0" applyAlignment="0" applyProtection="0"/>
    <xf numFmtId="0" fontId="50" fillId="63" borderId="0" applyNumberFormat="0" applyBorder="0" applyAlignment="0" applyProtection="0"/>
    <xf numFmtId="0" fontId="50" fillId="46" borderId="0" applyNumberFormat="0" applyBorder="0" applyAlignment="0" applyProtection="0"/>
    <xf numFmtId="0" fontId="50" fillId="55" borderId="0" applyNumberFormat="0" applyBorder="0" applyAlignment="0" applyProtection="0"/>
    <xf numFmtId="0" fontId="50" fillId="57" borderId="0" applyNumberFormat="0" applyBorder="0" applyAlignment="0" applyProtection="0"/>
    <xf numFmtId="0" fontId="50" fillId="63" borderId="0" applyNumberFormat="0" applyBorder="0" applyAlignment="0" applyProtection="0"/>
    <xf numFmtId="0" fontId="50" fillId="44" borderId="0" applyNumberFormat="0" applyBorder="0" applyAlignment="0" applyProtection="0"/>
    <xf numFmtId="0" fontId="69" fillId="63" borderId="0" applyNumberFormat="0" applyBorder="0" applyAlignment="0" applyProtection="0"/>
    <xf numFmtId="0" fontId="69" fillId="46" borderId="0" applyNumberFormat="0" applyBorder="0" applyAlignment="0" applyProtection="0"/>
    <xf numFmtId="0" fontId="69" fillId="55" borderId="0" applyNumberFormat="0" applyBorder="0" applyAlignment="0" applyProtection="0"/>
    <xf numFmtId="0" fontId="69" fillId="57" borderId="0" applyNumberFormat="0" applyBorder="0" applyAlignment="0" applyProtection="0"/>
    <xf numFmtId="0" fontId="69" fillId="63" borderId="0" applyNumberFormat="0" applyBorder="0" applyAlignment="0" applyProtection="0"/>
    <xf numFmtId="0" fontId="69" fillId="44" borderId="0" applyNumberFormat="0" applyBorder="0" applyAlignment="0" applyProtection="0"/>
    <xf numFmtId="0" fontId="70" fillId="64" borderId="0" applyNumberFormat="0" applyBorder="0" applyAlignment="0" applyProtection="0"/>
    <xf numFmtId="0" fontId="71" fillId="65" borderId="0" applyNumberFormat="0" applyBorder="0" applyAlignment="0" applyProtection="0"/>
    <xf numFmtId="0" fontId="71" fillId="66" borderId="0" applyNumberFormat="0" applyBorder="0" applyAlignment="0" applyProtection="0"/>
    <xf numFmtId="0" fontId="70" fillId="67" borderId="0" applyNumberFormat="0" applyBorder="0" applyAlignment="0" applyProtection="0"/>
    <xf numFmtId="0" fontId="70" fillId="68" borderId="0" applyNumberFormat="0" applyBorder="0" applyAlignment="0" applyProtection="0"/>
    <xf numFmtId="0" fontId="71" fillId="69" borderId="0" applyNumberFormat="0" applyBorder="0" applyAlignment="0" applyProtection="0"/>
    <xf numFmtId="0" fontId="71" fillId="70" borderId="0" applyNumberFormat="0" applyBorder="0" applyAlignment="0" applyProtection="0"/>
    <xf numFmtId="0" fontId="70" fillId="71" borderId="0" applyNumberFormat="0" applyBorder="0" applyAlignment="0" applyProtection="0"/>
    <xf numFmtId="0" fontId="70" fillId="71" borderId="0" applyNumberFormat="0" applyBorder="0" applyAlignment="0" applyProtection="0"/>
    <xf numFmtId="0" fontId="71" fillId="72" borderId="0" applyNumberFormat="0" applyBorder="0" applyAlignment="0" applyProtection="0"/>
    <xf numFmtId="0" fontId="71" fillId="73" borderId="0" applyNumberFormat="0" applyBorder="0" applyAlignment="0" applyProtection="0"/>
    <xf numFmtId="0" fontId="70" fillId="74" borderId="0" applyNumberFormat="0" applyBorder="0" applyAlignment="0" applyProtection="0"/>
    <xf numFmtId="0" fontId="70" fillId="75" borderId="0" applyNumberFormat="0" applyBorder="0" applyAlignment="0" applyProtection="0"/>
    <xf numFmtId="0" fontId="71" fillId="73" borderId="0" applyNumberFormat="0" applyBorder="0" applyAlignment="0" applyProtection="0"/>
    <xf numFmtId="0" fontId="71" fillId="74" borderId="0" applyNumberFormat="0" applyBorder="0" applyAlignment="0" applyProtection="0"/>
    <xf numFmtId="0" fontId="70" fillId="74" borderId="0" applyNumberFormat="0" applyBorder="0" applyAlignment="0" applyProtection="0"/>
    <xf numFmtId="0" fontId="70" fillId="76" borderId="0" applyNumberFormat="0" applyBorder="0" applyAlignment="0" applyProtection="0"/>
    <xf numFmtId="0" fontId="71" fillId="65" borderId="0" applyNumberFormat="0" applyBorder="0" applyAlignment="0" applyProtection="0"/>
    <xf numFmtId="0" fontId="71" fillId="66" borderId="0" applyNumberFormat="0" applyBorder="0" applyAlignment="0" applyProtection="0"/>
    <xf numFmtId="0" fontId="70" fillId="66" borderId="0" applyNumberFormat="0" applyBorder="0" applyAlignment="0" applyProtection="0"/>
    <xf numFmtId="0" fontId="70" fillId="77" borderId="0" applyNumberFormat="0" applyBorder="0" applyAlignment="0" applyProtection="0"/>
    <xf numFmtId="0" fontId="71" fillId="78" borderId="0" applyNumberFormat="0" applyBorder="0" applyAlignment="0" applyProtection="0"/>
    <xf numFmtId="0" fontId="71" fillId="70" borderId="0" applyNumberFormat="0" applyBorder="0" applyAlignment="0" applyProtection="0"/>
    <xf numFmtId="0" fontId="70" fillId="79" borderId="0" applyNumberFormat="0" applyBorder="0" applyAlignment="0" applyProtection="0"/>
    <xf numFmtId="0" fontId="72" fillId="70" borderId="0" applyNumberFormat="0" applyBorder="0" applyAlignment="0" applyProtection="0"/>
    <xf numFmtId="0" fontId="73" fillId="80" borderId="41" applyNumberFormat="0" applyAlignment="0" applyProtection="0"/>
    <xf numFmtId="0" fontId="74" fillId="71" borderId="42" applyNumberFormat="0" applyAlignment="0" applyProtection="0"/>
    <xf numFmtId="170" fontId="2" fillId="0" borderId="0" applyFont="0" applyFill="0" applyBorder="0" applyAlignment="0" applyProtection="0"/>
    <xf numFmtId="0" fontId="75" fillId="81" borderId="0" applyNumberFormat="0" applyBorder="0" applyAlignment="0" applyProtection="0"/>
    <xf numFmtId="0" fontId="75" fillId="82" borderId="0" applyNumberFormat="0" applyBorder="0" applyAlignment="0" applyProtection="0"/>
    <xf numFmtId="0" fontId="75" fillId="83" borderId="0" applyNumberFormat="0" applyBorder="0" applyAlignment="0" applyProtection="0"/>
    <xf numFmtId="0" fontId="76" fillId="0" borderId="0" applyNumberFormat="0" applyFill="0" applyBorder="0" applyAlignment="0" applyProtection="0"/>
    <xf numFmtId="0" fontId="77" fillId="84" borderId="0" applyNumberFormat="0" applyBorder="0" applyAlignment="0" applyProtection="0"/>
    <xf numFmtId="0" fontId="78" fillId="0" borderId="50" applyNumberFormat="0" applyFill="0" applyAlignment="0" applyProtection="0"/>
    <xf numFmtId="0" fontId="79" fillId="0" borderId="44" applyNumberFormat="0" applyFill="0" applyAlignment="0" applyProtection="0"/>
    <xf numFmtId="0" fontId="80" fillId="0" borderId="51" applyNumberFormat="0" applyFill="0" applyAlignment="0" applyProtection="0"/>
    <xf numFmtId="0" fontId="80" fillId="0" borderId="0" applyNumberFormat="0" applyFill="0" applyBorder="0" applyAlignment="0" applyProtection="0"/>
    <xf numFmtId="0" fontId="81" fillId="79" borderId="41" applyNumberFormat="0" applyAlignment="0" applyProtection="0"/>
    <xf numFmtId="0" fontId="82" fillId="0" borderId="52" applyNumberFormat="0" applyFill="0" applyAlignment="0" applyProtection="0"/>
    <xf numFmtId="0" fontId="83" fillId="79" borderId="0" applyNumberFormat="0" applyBorder="0" applyAlignment="0" applyProtection="0"/>
    <xf numFmtId="0" fontId="2" fillId="0" borderId="0"/>
    <xf numFmtId="0" fontId="2" fillId="78" borderId="47" applyNumberFormat="0" applyFont="0" applyAlignment="0" applyProtection="0"/>
    <xf numFmtId="0" fontId="84" fillId="80" borderId="48" applyNumberFormat="0" applyAlignment="0" applyProtection="0"/>
    <xf numFmtId="4" fontId="51" fillId="59" borderId="53" applyNumberFormat="0" applyProtection="0">
      <alignment vertical="center"/>
    </xf>
    <xf numFmtId="4" fontId="85" fillId="59" borderId="53" applyNumberFormat="0" applyProtection="0">
      <alignment vertical="center"/>
    </xf>
    <xf numFmtId="4" fontId="51" fillId="59" borderId="53" applyNumberFormat="0" applyProtection="0">
      <alignment horizontal="left" vertical="center" indent="1"/>
    </xf>
    <xf numFmtId="0" fontId="51" fillId="59" borderId="53" applyNumberFormat="0" applyProtection="0">
      <alignment horizontal="left" vertical="top" indent="1"/>
    </xf>
    <xf numFmtId="4" fontId="51" fillId="61" borderId="0" applyNumberFormat="0" applyProtection="0">
      <alignment horizontal="left" vertical="center" indent="1"/>
    </xf>
    <xf numFmtId="4" fontId="50" fillId="40" borderId="53" applyNumberFormat="0" applyProtection="0">
      <alignment horizontal="right" vertical="center"/>
    </xf>
    <xf numFmtId="4" fontId="50" fillId="46" borderId="53" applyNumberFormat="0" applyProtection="0">
      <alignment horizontal="right" vertical="center"/>
    </xf>
    <xf numFmtId="4" fontId="50" fillId="54" borderId="53" applyNumberFormat="0" applyProtection="0">
      <alignment horizontal="right" vertical="center"/>
    </xf>
    <xf numFmtId="4" fontId="50" fillId="48" borderId="53" applyNumberFormat="0" applyProtection="0">
      <alignment horizontal="right" vertical="center"/>
    </xf>
    <xf numFmtId="4" fontId="50" fillId="52" borderId="53" applyNumberFormat="0" applyProtection="0">
      <alignment horizontal="right" vertical="center"/>
    </xf>
    <xf numFmtId="4" fontId="50" fillId="56" borderId="53" applyNumberFormat="0" applyProtection="0">
      <alignment horizontal="right" vertical="center"/>
    </xf>
    <xf numFmtId="4" fontId="50" fillId="55" borderId="53" applyNumberFormat="0" applyProtection="0">
      <alignment horizontal="right" vertical="center"/>
    </xf>
    <xf numFmtId="4" fontId="50" fillId="85" borderId="53" applyNumberFormat="0" applyProtection="0">
      <alignment horizontal="right" vertical="center"/>
    </xf>
    <xf numFmtId="4" fontId="50" fillId="47" borderId="53" applyNumberFormat="0" applyProtection="0">
      <alignment horizontal="right" vertical="center"/>
    </xf>
    <xf numFmtId="4" fontId="51" fillId="86" borderId="54" applyNumberFormat="0" applyProtection="0">
      <alignment horizontal="left" vertical="center" indent="1"/>
    </xf>
    <xf numFmtId="4" fontId="50" fillId="87" borderId="0" applyNumberFormat="0" applyProtection="0">
      <alignment horizontal="left" vertical="center" indent="1"/>
    </xf>
    <xf numFmtId="4" fontId="86" fillId="63" borderId="0" applyNumberFormat="0" applyProtection="0">
      <alignment horizontal="left" vertical="center" indent="1"/>
    </xf>
    <xf numFmtId="4" fontId="50" fillId="61" borderId="53" applyNumberFormat="0" applyProtection="0">
      <alignment horizontal="right" vertical="center"/>
    </xf>
    <xf numFmtId="4" fontId="50" fillId="87" borderId="0" applyNumberFormat="0" applyProtection="0">
      <alignment horizontal="left" vertical="center" indent="1"/>
    </xf>
    <xf numFmtId="4" fontId="50" fillId="61" borderId="0" applyNumberFormat="0" applyProtection="0">
      <alignment horizontal="left" vertical="center" indent="1"/>
    </xf>
    <xf numFmtId="0" fontId="2" fillId="63" borderId="53" applyNumberFormat="0" applyProtection="0">
      <alignment horizontal="left" vertical="center" indent="1"/>
    </xf>
    <xf numFmtId="0" fontId="2" fillId="63" borderId="53" applyNumberFormat="0" applyProtection="0">
      <alignment horizontal="left" vertical="top" indent="1"/>
    </xf>
    <xf numFmtId="0" fontId="2" fillId="61" borderId="53" applyNumberFormat="0" applyProtection="0">
      <alignment horizontal="left" vertical="center" indent="1"/>
    </xf>
    <xf numFmtId="0" fontId="2" fillId="61" borderId="53" applyNumberFormat="0" applyProtection="0">
      <alignment horizontal="left" vertical="top" indent="1"/>
    </xf>
    <xf numFmtId="0" fontId="2" fillId="45" borderId="53" applyNumberFormat="0" applyProtection="0">
      <alignment horizontal="left" vertical="center" indent="1"/>
    </xf>
    <xf numFmtId="0" fontId="2" fillId="45" borderId="53" applyNumberFormat="0" applyProtection="0">
      <alignment horizontal="left" vertical="top" indent="1"/>
    </xf>
    <xf numFmtId="0" fontId="2" fillId="87" borderId="53" applyNumberFormat="0" applyProtection="0">
      <alignment horizontal="left" vertical="center" indent="1"/>
    </xf>
    <xf numFmtId="0" fontId="2" fillId="87" borderId="53" applyNumberFormat="0" applyProtection="0">
      <alignment horizontal="left" vertical="top" indent="1"/>
    </xf>
    <xf numFmtId="0" fontId="2" fillId="62" borderId="55" applyNumberFormat="0">
      <protection locked="0"/>
    </xf>
    <xf numFmtId="4" fontId="50" fillId="60" borderId="53" applyNumberFormat="0" applyProtection="0">
      <alignment vertical="center"/>
    </xf>
    <xf numFmtId="4" fontId="87" fillId="60" borderId="53" applyNumberFormat="0" applyProtection="0">
      <alignment vertical="center"/>
    </xf>
    <xf numFmtId="4" fontId="50" fillId="60" borderId="53" applyNumberFormat="0" applyProtection="0">
      <alignment horizontal="left" vertical="center" indent="1"/>
    </xf>
    <xf numFmtId="0" fontId="50" fillId="60" borderId="53" applyNumberFormat="0" applyProtection="0">
      <alignment horizontal="left" vertical="top" indent="1"/>
    </xf>
    <xf numFmtId="4" fontId="50" fillId="87" borderId="53" applyNumberFormat="0" applyProtection="0">
      <alignment horizontal="right" vertical="center"/>
    </xf>
    <xf numFmtId="4" fontId="87" fillId="87" borderId="53" applyNumberFormat="0" applyProtection="0">
      <alignment horizontal="right" vertical="center"/>
    </xf>
    <xf numFmtId="4" fontId="50" fillId="61" borderId="53" applyNumberFormat="0" applyProtection="0">
      <alignment horizontal="left" vertical="center" indent="1"/>
    </xf>
    <xf numFmtId="0" fontId="50" fillId="61" borderId="53" applyNumberFormat="0" applyProtection="0">
      <alignment horizontal="left" vertical="top" indent="1"/>
    </xf>
    <xf numFmtId="4" fontId="88" fillId="88" borderId="0" applyNumberFormat="0" applyProtection="0">
      <alignment horizontal="left" vertical="center" indent="1"/>
    </xf>
    <xf numFmtId="4" fontId="89" fillId="87" borderId="53" applyNumberFormat="0" applyProtection="0">
      <alignment horizontal="right" vertical="center"/>
    </xf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75" fillId="0" borderId="56" applyNumberFormat="0" applyFill="0" applyAlignment="0" applyProtection="0"/>
    <xf numFmtId="0" fontId="91" fillId="0" borderId="0" applyNumberFormat="0" applyFill="0" applyBorder="0" applyAlignment="0" applyProtection="0"/>
    <xf numFmtId="0" fontId="70" fillId="64" borderId="0" applyNumberFormat="0" applyBorder="0" applyAlignment="0" applyProtection="0"/>
    <xf numFmtId="0" fontId="70" fillId="68" borderId="0" applyNumberFormat="0" applyBorder="0" applyAlignment="0" applyProtection="0"/>
    <xf numFmtId="0" fontId="70" fillId="71" borderId="0" applyNumberFormat="0" applyBorder="0" applyAlignment="0" applyProtection="0"/>
    <xf numFmtId="0" fontId="70" fillId="75" borderId="0" applyNumberFormat="0" applyBorder="0" applyAlignment="0" applyProtection="0"/>
    <xf numFmtId="0" fontId="70" fillId="76" borderId="0" applyNumberFormat="0" applyBorder="0" applyAlignment="0" applyProtection="0"/>
    <xf numFmtId="0" fontId="70" fillId="77" borderId="0" applyNumberFormat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4" fillId="0" borderId="0" applyFill="0" applyBorder="0" applyProtection="0"/>
    <xf numFmtId="164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0" fillId="77" borderId="0" applyNumberFormat="0" applyBorder="0" applyAlignment="0" applyProtection="0"/>
    <xf numFmtId="0" fontId="70" fillId="64" borderId="0" applyNumberFormat="0" applyBorder="0" applyAlignment="0" applyProtection="0"/>
    <xf numFmtId="0" fontId="70" fillId="68" borderId="0" applyNumberFormat="0" applyBorder="0" applyAlignment="0" applyProtection="0"/>
    <xf numFmtId="0" fontId="70" fillId="71" borderId="0" applyNumberFormat="0" applyBorder="0" applyAlignment="0" applyProtection="0"/>
    <xf numFmtId="0" fontId="70" fillId="75" borderId="0" applyNumberFormat="0" applyBorder="0" applyAlignment="0" applyProtection="0"/>
    <xf numFmtId="0" fontId="70" fillId="71" borderId="0" applyNumberFormat="0" applyBorder="0" applyAlignment="0" applyProtection="0"/>
    <xf numFmtId="0" fontId="70" fillId="76" borderId="0" applyNumberFormat="0" applyBorder="0" applyAlignment="0" applyProtection="0"/>
    <xf numFmtId="0" fontId="1" fillId="0" borderId="0"/>
    <xf numFmtId="0" fontId="70" fillId="64" borderId="0" applyNumberFormat="0" applyBorder="0" applyAlignment="0" applyProtection="0"/>
    <xf numFmtId="0" fontId="70" fillId="68" borderId="0" applyNumberFormat="0" applyBorder="0" applyAlignment="0" applyProtection="0"/>
    <xf numFmtId="0" fontId="70" fillId="77" borderId="0" applyNumberFormat="0" applyBorder="0" applyAlignment="0" applyProtection="0"/>
    <xf numFmtId="0" fontId="70" fillId="75" borderId="0" applyNumberFormat="0" applyBorder="0" applyAlignment="0" applyProtection="0"/>
    <xf numFmtId="0" fontId="70" fillId="76" borderId="0" applyNumberFormat="0" applyBorder="0" applyAlignment="0" applyProtection="0"/>
    <xf numFmtId="9" fontId="2" fillId="0" borderId="0" applyFont="0" applyFill="0" applyBorder="0" applyAlignment="0" applyProtection="0"/>
    <xf numFmtId="0" fontId="70" fillId="71" borderId="0" applyNumberFormat="0" applyBorder="0" applyAlignment="0" applyProtection="0"/>
    <xf numFmtId="0" fontId="70" fillId="77" borderId="0" applyNumberFormat="0" applyBorder="0" applyAlignment="0" applyProtection="0"/>
    <xf numFmtId="0" fontId="70" fillId="76" borderId="0" applyNumberFormat="0" applyBorder="0" applyAlignment="0" applyProtection="0"/>
    <xf numFmtId="0" fontId="70" fillId="75" borderId="0" applyNumberFormat="0" applyBorder="0" applyAlignment="0" applyProtection="0"/>
    <xf numFmtId="0" fontId="70" fillId="68" borderId="0" applyNumberFormat="0" applyBorder="0" applyAlignment="0" applyProtection="0"/>
    <xf numFmtId="0" fontId="70" fillId="64" borderId="0" applyNumberFormat="0" applyBorder="0" applyAlignment="0" applyProtection="0"/>
    <xf numFmtId="0" fontId="2" fillId="0" borderId="0"/>
    <xf numFmtId="0" fontId="70" fillId="64" borderId="0" applyNumberFormat="0" applyBorder="0" applyAlignment="0" applyProtection="0"/>
    <xf numFmtId="0" fontId="70" fillId="68" borderId="0" applyNumberFormat="0" applyBorder="0" applyAlignment="0" applyProtection="0"/>
    <xf numFmtId="0" fontId="70" fillId="71" borderId="0" applyNumberFormat="0" applyBorder="0" applyAlignment="0" applyProtection="0"/>
    <xf numFmtId="0" fontId="70" fillId="75" borderId="0" applyNumberFormat="0" applyBorder="0" applyAlignment="0" applyProtection="0"/>
    <xf numFmtId="0" fontId="70" fillId="76" borderId="0" applyNumberFormat="0" applyBorder="0" applyAlignment="0" applyProtection="0"/>
    <xf numFmtId="0" fontId="70" fillId="77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2" fillId="0" borderId="0" applyFont="0" applyFill="0" applyBorder="0" applyAlignment="0" applyProtection="0"/>
    <xf numFmtId="0" fontId="48" fillId="18" borderId="0" applyNumberFormat="0" applyBorder="0" applyAlignment="0" applyProtection="0"/>
    <xf numFmtId="0" fontId="48" fillId="22" borderId="0" applyNumberFormat="0" applyBorder="0" applyAlignment="0" applyProtection="0"/>
    <xf numFmtId="0" fontId="48" fillId="26" borderId="0" applyNumberFormat="0" applyBorder="0" applyAlignment="0" applyProtection="0"/>
    <xf numFmtId="0" fontId="48" fillId="30" borderId="0" applyNumberFormat="0" applyBorder="0" applyAlignment="0" applyProtection="0"/>
    <xf numFmtId="0" fontId="48" fillId="34" borderId="0" applyNumberFormat="0" applyBorder="0" applyAlignment="0" applyProtection="0"/>
    <xf numFmtId="0" fontId="48" fillId="38" borderId="0" applyNumberFormat="0" applyBorder="0" applyAlignment="0" applyProtection="0"/>
    <xf numFmtId="0" fontId="55" fillId="57" borderId="41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2" fillId="44" borderId="41" applyNumberFormat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0" borderId="47" applyNumberFormat="0" applyFont="0" applyAlignment="0" applyProtection="0"/>
    <xf numFmtId="0" fontId="65" fillId="57" borderId="48" applyNumberFormat="0" applyAlignment="0" applyProtection="0"/>
    <xf numFmtId="0" fontId="67" fillId="0" borderId="49" applyNumberFormat="0" applyFill="0" applyAlignment="0" applyProtection="0"/>
    <xf numFmtId="0" fontId="48" fillId="15" borderId="0" applyNumberFormat="0" applyBorder="0" applyAlignment="0" applyProtection="0"/>
    <xf numFmtId="0" fontId="48" fillId="19" borderId="0" applyNumberFormat="0" applyBorder="0" applyAlignment="0" applyProtection="0"/>
    <xf numFmtId="0" fontId="48" fillId="23" borderId="0" applyNumberFormat="0" applyBorder="0" applyAlignment="0" applyProtection="0"/>
    <xf numFmtId="0" fontId="48" fillId="27" borderId="0" applyNumberFormat="0" applyBorder="0" applyAlignment="0" applyProtection="0"/>
    <xf numFmtId="0" fontId="48" fillId="31" borderId="0" applyNumberFormat="0" applyBorder="0" applyAlignment="0" applyProtection="0"/>
    <xf numFmtId="0" fontId="48" fillId="35" borderId="0" applyNumberFormat="0" applyBorder="0" applyAlignment="0" applyProtection="0"/>
    <xf numFmtId="0" fontId="1" fillId="14" borderId="39" applyNumberFormat="0" applyFont="0" applyAlignment="0" applyProtection="0"/>
    <xf numFmtId="0" fontId="1" fillId="14" borderId="39" applyNumberFormat="0" applyFont="0" applyAlignment="0" applyProtection="0"/>
    <xf numFmtId="0" fontId="1" fillId="14" borderId="39" applyNumberFormat="0" applyFont="0" applyAlignment="0" applyProtection="0"/>
    <xf numFmtId="0" fontId="1" fillId="14" borderId="39" applyNumberFormat="0" applyFont="0" applyAlignment="0" applyProtection="0"/>
    <xf numFmtId="0" fontId="52" fillId="60" borderId="47" applyNumberFormat="0" applyFont="0" applyAlignment="0" applyProtection="0"/>
    <xf numFmtId="0" fontId="1" fillId="14" borderId="39" applyNumberFormat="0" applyFont="0" applyAlignment="0" applyProtection="0"/>
    <xf numFmtId="0" fontId="42" fillId="12" borderId="35" applyNumberFormat="0" applyAlignment="0" applyProtection="0"/>
    <xf numFmtId="0" fontId="55" fillId="57" borderId="41" applyNumberFormat="0" applyAlignment="0" applyProtection="0"/>
    <xf numFmtId="0" fontId="37" fillId="8" borderId="0" applyNumberFormat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4" fillId="0" borderId="32" applyNumberFormat="0" applyFill="0" applyAlignment="0" applyProtection="0"/>
    <xf numFmtId="0" fontId="35" fillId="0" borderId="33" applyNumberFormat="0" applyFill="0" applyAlignment="0" applyProtection="0"/>
    <xf numFmtId="0" fontId="36" fillId="0" borderId="34" applyNumberFormat="0" applyFill="0" applyAlignment="0" applyProtection="0"/>
    <xf numFmtId="0" fontId="3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9" fillId="10" borderId="0" applyNumberFormat="0" applyBorder="0" applyAlignment="0" applyProtection="0"/>
    <xf numFmtId="0" fontId="47" fillId="0" borderId="40" applyNumberFormat="0" applyFill="0" applyAlignment="0" applyProtection="0"/>
    <xf numFmtId="0" fontId="67" fillId="0" borderId="49" applyNumberFormat="0" applyFill="0" applyAlignment="0" applyProtection="0"/>
    <xf numFmtId="0" fontId="41" fillId="12" borderId="36" applyNumberFormat="0" applyAlignment="0" applyProtection="0"/>
    <xf numFmtId="0" fontId="65" fillId="57" borderId="48" applyNumberFormat="0" applyAlignment="0" applyProtection="0"/>
    <xf numFmtId="0" fontId="40" fillId="11" borderId="35" applyNumberFormat="0" applyAlignment="0" applyProtection="0"/>
    <xf numFmtId="0" fontId="62" fillId="44" borderId="41" applyNumberFormat="0" applyAlignment="0" applyProtection="0"/>
    <xf numFmtId="0" fontId="38" fillId="9" borderId="0" applyNumberFormat="0" applyBorder="0" applyAlignment="0" applyProtection="0"/>
    <xf numFmtId="0" fontId="44" fillId="13" borderId="38" applyNumberFormat="0" applyAlignment="0" applyProtection="0"/>
    <xf numFmtId="0" fontId="43" fillId="0" borderId="37" applyNumberFormat="0" applyFill="0" applyAlignment="0" applyProtection="0"/>
    <xf numFmtId="0" fontId="2" fillId="0" borderId="0"/>
    <xf numFmtId="0" fontId="2" fillId="14" borderId="39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67" fillId="0" borderId="49" applyNumberFormat="0" applyFill="0" applyAlignment="0" applyProtection="0"/>
    <xf numFmtId="164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2" fillId="0" borderId="0"/>
    <xf numFmtId="0" fontId="70" fillId="64" borderId="0" applyNumberFormat="0" applyBorder="0" applyAlignment="0" applyProtection="0"/>
    <xf numFmtId="0" fontId="70" fillId="68" borderId="0" applyNumberFormat="0" applyBorder="0" applyAlignment="0" applyProtection="0"/>
    <xf numFmtId="0" fontId="70" fillId="71" borderId="0" applyNumberFormat="0" applyBorder="0" applyAlignment="0" applyProtection="0"/>
    <xf numFmtId="0" fontId="70" fillId="75" borderId="0" applyNumberFormat="0" applyBorder="0" applyAlignment="0" applyProtection="0"/>
    <xf numFmtId="0" fontId="70" fillId="76" borderId="0" applyNumberFormat="0" applyBorder="0" applyAlignment="0" applyProtection="0"/>
    <xf numFmtId="0" fontId="70" fillId="77" borderId="0" applyNumberFormat="0" applyBorder="0" applyAlignment="0" applyProtection="0"/>
    <xf numFmtId="0" fontId="54" fillId="40" borderId="0" applyNumberFormat="0" applyBorder="0" applyAlignment="0" applyProtection="0"/>
    <xf numFmtId="0" fontId="56" fillId="58" borderId="42" applyNumberFormat="0" applyAlignment="0" applyProtection="0"/>
    <xf numFmtId="0" fontId="70" fillId="64" borderId="0" applyNumberFormat="0" applyBorder="0" applyAlignment="0" applyProtection="0"/>
    <xf numFmtId="0" fontId="70" fillId="68" borderId="0" applyNumberFormat="0" applyBorder="0" applyAlignment="0" applyProtection="0"/>
    <xf numFmtId="0" fontId="70" fillId="75" borderId="0" applyNumberFormat="0" applyBorder="0" applyAlignment="0" applyProtection="0"/>
    <xf numFmtId="0" fontId="52" fillId="39" borderId="0" applyNumberFormat="0" applyBorder="0" applyAlignment="0" applyProtection="0"/>
    <xf numFmtId="0" fontId="52" fillId="41" borderId="0" applyNumberFormat="0" applyBorder="0" applyAlignment="0" applyProtection="0"/>
    <xf numFmtId="0" fontId="52" fillId="43" borderId="0" applyNumberFormat="0" applyBorder="0" applyAlignment="0" applyProtection="0"/>
    <xf numFmtId="0" fontId="52" fillId="47" borderId="0" applyNumberFormat="0" applyBorder="0" applyAlignment="0" applyProtection="0"/>
    <xf numFmtId="0" fontId="53" fillId="49" borderId="0" applyNumberFormat="0" applyBorder="0" applyAlignment="0" applyProtection="0"/>
    <xf numFmtId="0" fontId="53" fillId="51" borderId="0" applyNumberFormat="0" applyBorder="0" applyAlignment="0" applyProtection="0"/>
    <xf numFmtId="0" fontId="53" fillId="55" borderId="0" applyNumberFormat="0" applyBorder="0" applyAlignment="0" applyProtection="0"/>
    <xf numFmtId="0" fontId="61" fillId="0" borderId="0" applyNumberFormat="0" applyFill="0" applyBorder="0" applyAlignment="0" applyProtection="0"/>
    <xf numFmtId="0" fontId="2" fillId="60" borderId="47" applyNumberFormat="0" applyFont="0" applyAlignment="0" applyProtection="0"/>
    <xf numFmtId="0" fontId="65" fillId="57" borderId="48" applyNumberFormat="0" applyAlignment="0" applyProtection="0"/>
    <xf numFmtId="0" fontId="60" fillId="0" borderId="44" applyNumberFormat="0" applyFill="0" applyAlignment="0" applyProtection="0"/>
    <xf numFmtId="0" fontId="32" fillId="0" borderId="0"/>
    <xf numFmtId="0" fontId="70" fillId="71" borderId="0" applyNumberFormat="0" applyBorder="0" applyAlignment="0" applyProtection="0"/>
    <xf numFmtId="0" fontId="70" fillId="76" borderId="0" applyNumberFormat="0" applyBorder="0" applyAlignment="0" applyProtection="0"/>
    <xf numFmtId="0" fontId="70" fillId="77" borderId="0" applyNumberFormat="0" applyBorder="0" applyAlignment="0" applyProtection="0"/>
    <xf numFmtId="0" fontId="52" fillId="40" borderId="0" applyNumberFormat="0" applyBorder="0" applyAlignment="0" applyProtection="0"/>
    <xf numFmtId="0" fontId="52" fillId="45" borderId="0" applyNumberFormat="0" applyBorder="0" applyAlignment="0" applyProtection="0"/>
    <xf numFmtId="0" fontId="52" fillId="45" borderId="0" applyNumberFormat="0" applyBorder="0" applyAlignment="0" applyProtection="0"/>
    <xf numFmtId="0" fontId="53" fillId="47" borderId="0" applyNumberFormat="0" applyBorder="0" applyAlignment="0" applyProtection="0"/>
    <xf numFmtId="0" fontId="53" fillId="53" borderId="0" applyNumberFormat="0" applyBorder="0" applyAlignment="0" applyProtection="0"/>
    <xf numFmtId="0" fontId="53" fillId="51" borderId="0" applyNumberFormat="0" applyBorder="0" applyAlignment="0" applyProtection="0"/>
    <xf numFmtId="0" fontId="58" fillId="41" borderId="0" applyNumberFormat="0" applyBorder="0" applyAlignment="0" applyProtection="0"/>
    <xf numFmtId="0" fontId="63" fillId="0" borderId="46" applyNumberFormat="0" applyFill="0" applyAlignment="0" applyProtection="0"/>
    <xf numFmtId="0" fontId="66" fillId="0" borderId="0" applyNumberFormat="0" applyFill="0" applyBorder="0" applyAlignment="0" applyProtection="0"/>
    <xf numFmtId="0" fontId="52" fillId="42" borderId="0" applyNumberFormat="0" applyBorder="0" applyAlignment="0" applyProtection="0"/>
    <xf numFmtId="0" fontId="52" fillId="44" borderId="0" applyNumberFormat="0" applyBorder="0" applyAlignment="0" applyProtection="0"/>
    <xf numFmtId="0" fontId="52" fillId="46" borderId="0" applyNumberFormat="0" applyBorder="0" applyAlignment="0" applyProtection="0"/>
    <xf numFmtId="0" fontId="52" fillId="42" borderId="0" applyNumberFormat="0" applyBorder="0" applyAlignment="0" applyProtection="0"/>
    <xf numFmtId="0" fontId="52" fillId="48" borderId="0" applyNumberFormat="0" applyBorder="0" applyAlignment="0" applyProtection="0"/>
    <xf numFmtId="0" fontId="53" fillId="46" borderId="0" applyNumberFormat="0" applyBorder="0" applyAlignment="0" applyProtection="0"/>
    <xf numFmtId="0" fontId="53" fillId="50" borderId="0" applyNumberFormat="0" applyBorder="0" applyAlignment="0" applyProtection="0"/>
    <xf numFmtId="0" fontId="53" fillId="52" borderId="0" applyNumberFormat="0" applyBorder="0" applyAlignment="0" applyProtection="0"/>
    <xf numFmtId="0" fontId="53" fillId="54" borderId="0" applyNumberFormat="0" applyBorder="0" applyAlignment="0" applyProtection="0"/>
    <xf numFmtId="0" fontId="53" fillId="50" borderId="0" applyNumberFormat="0" applyBorder="0" applyAlignment="0" applyProtection="0"/>
    <xf numFmtId="0" fontId="53" fillId="56" borderId="0" applyNumberFormat="0" applyBorder="0" applyAlignment="0" applyProtection="0"/>
    <xf numFmtId="0" fontId="55" fillId="57" borderId="41" applyNumberFormat="0" applyAlignment="0" applyProtection="0"/>
    <xf numFmtId="0" fontId="57" fillId="0" borderId="0" applyNumberFormat="0" applyFill="0" applyBorder="0" applyAlignment="0" applyProtection="0"/>
    <xf numFmtId="0" fontId="59" fillId="0" borderId="43" applyNumberFormat="0" applyFill="0" applyAlignment="0" applyProtection="0"/>
    <xf numFmtId="0" fontId="61" fillId="0" borderId="45" applyNumberFormat="0" applyFill="0" applyAlignment="0" applyProtection="0"/>
    <xf numFmtId="0" fontId="62" fillId="44" borderId="41" applyNumberFormat="0" applyAlignment="0" applyProtection="0"/>
    <xf numFmtId="0" fontId="64" fillId="59" borderId="0" applyNumberFormat="0" applyBorder="0" applyAlignment="0" applyProtection="0"/>
    <xf numFmtId="0" fontId="67" fillId="0" borderId="49" applyNumberFormat="0" applyFill="0" applyAlignment="0" applyProtection="0"/>
    <xf numFmtId="0" fontId="68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0" fontId="53" fillId="53" borderId="0" applyNumberFormat="0" applyBorder="0" applyAlignment="0" applyProtection="0"/>
    <xf numFmtId="0" fontId="53" fillId="54" borderId="0" applyNumberFormat="0" applyBorder="0" applyAlignment="0" applyProtection="0"/>
    <xf numFmtId="0" fontId="53" fillId="55" borderId="0" applyNumberFormat="0" applyBorder="0" applyAlignment="0" applyProtection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53" fillId="56" borderId="0" applyNumberFormat="0" applyBorder="0" applyAlignment="0" applyProtection="0"/>
    <xf numFmtId="0" fontId="70" fillId="76" borderId="0" applyNumberFormat="0" applyBorder="0" applyAlignment="0" applyProtection="0"/>
    <xf numFmtId="0" fontId="70" fillId="64" borderId="0" applyNumberFormat="0" applyBorder="0" applyAlignment="0" applyProtection="0"/>
    <xf numFmtId="0" fontId="70" fillId="68" borderId="0" applyNumberFormat="0" applyBorder="0" applyAlignment="0" applyProtection="0"/>
    <xf numFmtId="0" fontId="70" fillId="71" borderId="0" applyNumberFormat="0" applyBorder="0" applyAlignment="0" applyProtection="0"/>
    <xf numFmtId="0" fontId="70" fillId="64" borderId="0" applyNumberFormat="0" applyBorder="0" applyAlignment="0" applyProtection="0"/>
    <xf numFmtId="0" fontId="70" fillId="68" borderId="0" applyNumberFormat="0" applyBorder="0" applyAlignment="0" applyProtection="0"/>
    <xf numFmtId="0" fontId="70" fillId="75" borderId="0" applyNumberFormat="0" applyBorder="0" applyAlignment="0" applyProtection="0"/>
    <xf numFmtId="0" fontId="70" fillId="71" borderId="0" applyNumberFormat="0" applyBorder="0" applyAlignment="0" applyProtection="0"/>
    <xf numFmtId="0" fontId="70" fillId="64" borderId="0" applyNumberFormat="0" applyBorder="0" applyAlignment="0" applyProtection="0"/>
    <xf numFmtId="0" fontId="70" fillId="76" borderId="0" applyNumberFormat="0" applyBorder="0" applyAlignment="0" applyProtection="0"/>
    <xf numFmtId="0" fontId="70" fillId="75" borderId="0" applyNumberFormat="0" applyBorder="0" applyAlignment="0" applyProtection="0"/>
    <xf numFmtId="0" fontId="70" fillId="68" borderId="0" applyNumberFormat="0" applyBorder="0" applyAlignment="0" applyProtection="0"/>
    <xf numFmtId="0" fontId="70" fillId="76" borderId="0" applyNumberFormat="0" applyBorder="0" applyAlignment="0" applyProtection="0"/>
    <xf numFmtId="0" fontId="70" fillId="77" borderId="0" applyNumberFormat="0" applyBorder="0" applyAlignment="0" applyProtection="0"/>
    <xf numFmtId="0" fontId="70" fillId="71" borderId="0" applyNumberFormat="0" applyBorder="0" applyAlignment="0" applyProtection="0"/>
    <xf numFmtId="0" fontId="70" fillId="77" borderId="0" applyNumberFormat="0" applyBorder="0" applyAlignment="0" applyProtection="0"/>
    <xf numFmtId="0" fontId="70" fillId="75" borderId="0" applyNumberFormat="0" applyBorder="0" applyAlignment="0" applyProtection="0"/>
    <xf numFmtId="0" fontId="70" fillId="77" borderId="0" applyNumberFormat="0" applyBorder="0" applyAlignment="0" applyProtection="0"/>
    <xf numFmtId="0" fontId="70" fillId="77" borderId="0" applyNumberFormat="0" applyBorder="0" applyAlignment="0" applyProtection="0"/>
    <xf numFmtId="0" fontId="70" fillId="77" borderId="0" applyNumberFormat="0" applyBorder="0" applyAlignment="0" applyProtection="0"/>
    <xf numFmtId="0" fontId="70" fillId="68" borderId="0" applyNumberFormat="0" applyBorder="0" applyAlignment="0" applyProtection="0"/>
    <xf numFmtId="0" fontId="70" fillId="76" borderId="0" applyNumberFormat="0" applyBorder="0" applyAlignment="0" applyProtection="0"/>
    <xf numFmtId="0" fontId="70" fillId="64" borderId="0" applyNumberFormat="0" applyBorder="0" applyAlignment="0" applyProtection="0"/>
    <xf numFmtId="0" fontId="70" fillId="75" borderId="0" applyNumberFormat="0" applyBorder="0" applyAlignment="0" applyProtection="0"/>
    <xf numFmtId="0" fontId="70" fillId="71" borderId="0" applyNumberFormat="0" applyBorder="0" applyAlignment="0" applyProtection="0"/>
    <xf numFmtId="0" fontId="70" fillId="68" borderId="0" applyNumberFormat="0" applyBorder="0" applyAlignment="0" applyProtection="0"/>
    <xf numFmtId="0" fontId="70" fillId="64" borderId="0" applyNumberFormat="0" applyBorder="0" applyAlignment="0" applyProtection="0"/>
    <xf numFmtId="0" fontId="70" fillId="76" borderId="0" applyNumberFormat="0" applyBorder="0" applyAlignment="0" applyProtection="0"/>
    <xf numFmtId="0" fontId="70" fillId="75" borderId="0" applyNumberFormat="0" applyBorder="0" applyAlignment="0" applyProtection="0"/>
    <xf numFmtId="0" fontId="70" fillId="71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2" fillId="39" borderId="0" applyNumberFormat="0" applyBorder="0" applyAlignment="0" applyProtection="0"/>
    <xf numFmtId="0" fontId="52" fillId="40" borderId="0" applyNumberFormat="0" applyBorder="0" applyAlignment="0" applyProtection="0"/>
    <xf numFmtId="0" fontId="52" fillId="41" borderId="0" applyNumberFormat="0" applyBorder="0" applyAlignment="0" applyProtection="0"/>
    <xf numFmtId="0" fontId="52" fillId="42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2" fillId="47" borderId="0" applyNumberFormat="0" applyBorder="0" applyAlignment="0" applyProtection="0"/>
    <xf numFmtId="0" fontId="52" fillId="42" borderId="0" applyNumberFormat="0" applyBorder="0" applyAlignment="0" applyProtection="0"/>
    <xf numFmtId="0" fontId="52" fillId="45" borderId="0" applyNumberFormat="0" applyBorder="0" applyAlignment="0" applyProtection="0"/>
    <xf numFmtId="0" fontId="52" fillId="48" borderId="0" applyNumberFormat="0" applyBorder="0" applyAlignment="0" applyProtection="0"/>
    <xf numFmtId="0" fontId="53" fillId="49" borderId="0" applyNumberFormat="0" applyBorder="0" applyAlignment="0" applyProtection="0"/>
    <xf numFmtId="0" fontId="53" fillId="46" borderId="0" applyNumberFormat="0" applyBorder="0" applyAlignment="0" applyProtection="0"/>
    <xf numFmtId="0" fontId="53" fillId="47" borderId="0" applyNumberFormat="0" applyBorder="0" applyAlignment="0" applyProtection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53" fillId="52" borderId="0" applyNumberFormat="0" applyBorder="0" applyAlignment="0" applyProtection="0"/>
    <xf numFmtId="0" fontId="70" fillId="64" borderId="0" applyNumberFormat="0" applyBorder="0" applyAlignment="0" applyProtection="0"/>
    <xf numFmtId="0" fontId="70" fillId="68" borderId="0" applyNumberFormat="0" applyBorder="0" applyAlignment="0" applyProtection="0"/>
    <xf numFmtId="0" fontId="70" fillId="71" borderId="0" applyNumberFormat="0" applyBorder="0" applyAlignment="0" applyProtection="0"/>
    <xf numFmtId="0" fontId="70" fillId="75" borderId="0" applyNumberFormat="0" applyBorder="0" applyAlignment="0" applyProtection="0"/>
    <xf numFmtId="0" fontId="70" fillId="76" borderId="0" applyNumberFormat="0" applyBorder="0" applyAlignment="0" applyProtection="0"/>
    <xf numFmtId="0" fontId="70" fillId="77" borderId="0" applyNumberFormat="0" applyBorder="0" applyAlignment="0" applyProtection="0"/>
    <xf numFmtId="171" fontId="2" fillId="0" borderId="0" applyFont="0" applyFill="0" applyBorder="0" applyAlignment="0" applyProtection="0"/>
    <xf numFmtId="0" fontId="70" fillId="77" borderId="0" applyNumberFormat="0" applyBorder="0" applyAlignment="0" applyProtection="0"/>
    <xf numFmtId="0" fontId="70" fillId="76" borderId="0" applyNumberFormat="0" applyBorder="0" applyAlignment="0" applyProtection="0"/>
    <xf numFmtId="0" fontId="70" fillId="75" borderId="0" applyNumberFormat="0" applyBorder="0" applyAlignment="0" applyProtection="0"/>
    <xf numFmtId="0" fontId="70" fillId="71" borderId="0" applyNumberFormat="0" applyBorder="0" applyAlignment="0" applyProtection="0"/>
    <xf numFmtId="0" fontId="53" fillId="53" borderId="0" applyNumberFormat="0" applyBorder="0" applyAlignment="0" applyProtection="0"/>
    <xf numFmtId="0" fontId="53" fillId="54" borderId="0" applyNumberFormat="0" applyBorder="0" applyAlignment="0" applyProtection="0"/>
    <xf numFmtId="0" fontId="53" fillId="55" borderId="0" applyNumberFormat="0" applyBorder="0" applyAlignment="0" applyProtection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53" fillId="56" borderId="0" applyNumberFormat="0" applyBorder="0" applyAlignment="0" applyProtection="0"/>
    <xf numFmtId="0" fontId="70" fillId="64" borderId="0" applyNumberFormat="0" applyBorder="0" applyAlignment="0" applyProtection="0"/>
    <xf numFmtId="0" fontId="58" fillId="41" borderId="0" applyNumberFormat="0" applyBorder="0" applyAlignment="0" applyProtection="0"/>
    <xf numFmtId="0" fontId="6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9" fillId="0" borderId="43" applyNumberFormat="0" applyFill="0" applyAlignment="0" applyProtection="0"/>
    <xf numFmtId="0" fontId="60" fillId="0" borderId="44" applyNumberFormat="0" applyFill="0" applyAlignment="0" applyProtection="0"/>
    <xf numFmtId="0" fontId="61" fillId="0" borderId="45" applyNumberFormat="0" applyFill="0" applyAlignment="0" applyProtection="0"/>
    <xf numFmtId="0" fontId="61" fillId="0" borderId="0" applyNumberFormat="0" applyFill="0" applyBorder="0" applyAlignment="0" applyProtection="0"/>
    <xf numFmtId="0" fontId="64" fillId="59" borderId="0" applyNumberFormat="0" applyBorder="0" applyAlignment="0" applyProtection="0"/>
    <xf numFmtId="0" fontId="54" fillId="40" borderId="0" applyNumberFormat="0" applyBorder="0" applyAlignment="0" applyProtection="0"/>
    <xf numFmtId="0" fontId="56" fillId="58" borderId="42" applyNumberFormat="0" applyAlignment="0" applyProtection="0"/>
    <xf numFmtId="0" fontId="63" fillId="0" borderId="46" applyNumberFormat="0" applyFill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" fontId="50" fillId="87" borderId="0" applyNumberFormat="0" applyProtection="0">
      <alignment horizontal="left" vertical="center" indent="1"/>
    </xf>
    <xf numFmtId="4" fontId="50" fillId="61" borderId="0" applyNumberFormat="0" applyProtection="0">
      <alignment horizontal="left" vertical="center" indent="1"/>
    </xf>
    <xf numFmtId="0" fontId="2" fillId="63" borderId="53" applyNumberFormat="0" applyProtection="0">
      <alignment horizontal="left" vertical="center" indent="1"/>
    </xf>
    <xf numFmtId="0" fontId="2" fillId="63" borderId="53" applyNumberFormat="0" applyProtection="0">
      <alignment horizontal="left" vertical="top" indent="1"/>
    </xf>
    <xf numFmtId="0" fontId="2" fillId="61" borderId="53" applyNumberFormat="0" applyProtection="0">
      <alignment horizontal="left" vertical="center" indent="1"/>
    </xf>
    <xf numFmtId="0" fontId="2" fillId="61" borderId="53" applyNumberFormat="0" applyProtection="0">
      <alignment horizontal="left" vertical="top" indent="1"/>
    </xf>
    <xf numFmtId="0" fontId="2" fillId="45" borderId="53" applyNumberFormat="0" applyProtection="0">
      <alignment horizontal="left" vertical="center" indent="1"/>
    </xf>
    <xf numFmtId="0" fontId="2" fillId="45" borderId="53" applyNumberFormat="0" applyProtection="0">
      <alignment horizontal="left" vertical="top" indent="1"/>
    </xf>
    <xf numFmtId="0" fontId="2" fillId="87" borderId="53" applyNumberFormat="0" applyProtection="0">
      <alignment horizontal="left" vertical="center" indent="1"/>
    </xf>
    <xf numFmtId="0" fontId="2" fillId="87" borderId="53" applyNumberFormat="0" applyProtection="0">
      <alignment horizontal="left" vertical="top" indent="1"/>
    </xf>
    <xf numFmtId="0" fontId="2" fillId="62" borderId="55" applyNumberFormat="0">
      <protection locked="0"/>
    </xf>
    <xf numFmtId="0" fontId="70" fillId="68" borderId="0" applyNumberFormat="0" applyBorder="0" applyAlignment="0" applyProtection="0"/>
    <xf numFmtId="0" fontId="70" fillId="64" borderId="0" applyNumberFormat="0" applyBorder="0" applyAlignment="0" applyProtection="0"/>
    <xf numFmtId="0" fontId="70" fillId="68" borderId="0" applyNumberFormat="0" applyBorder="0" applyAlignment="0" applyProtection="0"/>
    <xf numFmtId="0" fontId="70" fillId="71" borderId="0" applyNumberFormat="0" applyBorder="0" applyAlignment="0" applyProtection="0"/>
    <xf numFmtId="0" fontId="70" fillId="75" borderId="0" applyNumberFormat="0" applyBorder="0" applyAlignment="0" applyProtection="0"/>
    <xf numFmtId="0" fontId="70" fillId="76" borderId="0" applyNumberFormat="0" applyBorder="0" applyAlignment="0" applyProtection="0"/>
    <xf numFmtId="0" fontId="70" fillId="77" borderId="0" applyNumberFormat="0" applyBorder="0" applyAlignment="0" applyProtection="0"/>
    <xf numFmtId="0" fontId="70" fillId="77" borderId="0" applyNumberFormat="0" applyBorder="0" applyAlignment="0" applyProtection="0"/>
    <xf numFmtId="0" fontId="70" fillId="76" borderId="0" applyNumberFormat="0" applyBorder="0" applyAlignment="0" applyProtection="0"/>
    <xf numFmtId="0" fontId="70" fillId="75" borderId="0" applyNumberFormat="0" applyBorder="0" applyAlignment="0" applyProtection="0"/>
    <xf numFmtId="0" fontId="70" fillId="71" borderId="0" applyNumberFormat="0" applyBorder="0" applyAlignment="0" applyProtection="0"/>
    <xf numFmtId="0" fontId="70" fillId="68" borderId="0" applyNumberFormat="0" applyBorder="0" applyAlignment="0" applyProtection="0"/>
    <xf numFmtId="0" fontId="70" fillId="64" borderId="0" applyNumberFormat="0" applyBorder="0" applyAlignment="0" applyProtection="0"/>
    <xf numFmtId="0" fontId="70" fillId="64" borderId="0" applyNumberFormat="0" applyBorder="0" applyAlignment="0" applyProtection="0"/>
    <xf numFmtId="0" fontId="70" fillId="68" borderId="0" applyNumberFormat="0" applyBorder="0" applyAlignment="0" applyProtection="0"/>
    <xf numFmtId="0" fontId="70" fillId="71" borderId="0" applyNumberFormat="0" applyBorder="0" applyAlignment="0" applyProtection="0"/>
    <xf numFmtId="0" fontId="70" fillId="75" borderId="0" applyNumberFormat="0" applyBorder="0" applyAlignment="0" applyProtection="0"/>
    <xf numFmtId="0" fontId="70" fillId="76" borderId="0" applyNumberFormat="0" applyBorder="0" applyAlignment="0" applyProtection="0"/>
    <xf numFmtId="0" fontId="70" fillId="77" borderId="0" applyNumberFormat="0" applyBorder="0" applyAlignment="0" applyProtection="0"/>
    <xf numFmtId="0" fontId="70" fillId="77" borderId="0" applyNumberFormat="0" applyBorder="0" applyAlignment="0" applyProtection="0"/>
    <xf numFmtId="0" fontId="70" fillId="76" borderId="0" applyNumberFormat="0" applyBorder="0" applyAlignment="0" applyProtection="0"/>
    <xf numFmtId="0" fontId="70" fillId="75" borderId="0" applyNumberFormat="0" applyBorder="0" applyAlignment="0" applyProtection="0"/>
    <xf numFmtId="0" fontId="70" fillId="71" borderId="0" applyNumberFormat="0" applyBorder="0" applyAlignment="0" applyProtection="0"/>
    <xf numFmtId="0" fontId="70" fillId="68" borderId="0" applyNumberFormat="0" applyBorder="0" applyAlignment="0" applyProtection="0"/>
    <xf numFmtId="0" fontId="70" fillId="64" borderId="0" applyNumberFormat="0" applyBorder="0" applyAlignment="0" applyProtection="0"/>
  </cellStyleXfs>
  <cellXfs count="197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28" xfId="0" applyFont="1" applyFill="1" applyBorder="1" applyAlignment="1">
      <alignment horizontal="right"/>
    </xf>
    <xf numFmtId="0" fontId="29" fillId="0" borderId="30" xfId="0" applyFont="1" applyFill="1" applyBorder="1" applyAlignment="1">
      <alignment horizontal="right" indent="1"/>
    </xf>
    <xf numFmtId="0" fontId="29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0" fontId="29" fillId="0" borderId="29" xfId="0" applyNumberFormat="1" applyFont="1" applyFill="1" applyBorder="1" applyAlignment="1">
      <alignment horizontal="right"/>
    </xf>
    <xf numFmtId="4" fontId="29" fillId="0" borderId="29" xfId="0" applyNumberFormat="1" applyFont="1" applyFill="1" applyBorder="1" applyAlignment="1">
      <alignment horizontal="right"/>
    </xf>
    <xf numFmtId="2" fontId="29" fillId="0" borderId="29" xfId="0" applyNumberFormat="1" applyFont="1" applyFill="1" applyBorder="1" applyAlignment="1">
      <alignment horizontal="right"/>
    </xf>
    <xf numFmtId="10" fontId="29" fillId="0" borderId="29" xfId="0" applyNumberFormat="1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2"/>
    </xf>
    <xf numFmtId="167" fontId="29" fillId="0" borderId="29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64" fontId="6" fillId="0" borderId="31" xfId="13" applyFont="1" applyBorder="1" applyAlignment="1">
      <alignment horizontal="right"/>
    </xf>
    <xf numFmtId="10" fontId="6" fillId="0" borderId="31" xfId="14" applyNumberFormat="1" applyFont="1" applyBorder="1" applyAlignment="1">
      <alignment horizontal="center"/>
    </xf>
    <xf numFmtId="2" fontId="6" fillId="0" borderId="31" xfId="7" applyNumberFormat="1" applyFont="1" applyBorder="1" applyAlignment="1">
      <alignment horizontal="right"/>
    </xf>
    <xf numFmtId="169" fontId="6" fillId="0" borderId="31" xfId="7" applyNumberFormat="1" applyFont="1" applyBorder="1" applyAlignment="1">
      <alignment horizontal="center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164" fontId="5" fillId="0" borderId="0" xfId="13" applyFont="1" applyAlignment="1">
      <alignment horizontal="center"/>
    </xf>
    <xf numFmtId="164" fontId="6" fillId="2" borderId="2" xfId="13" applyFont="1" applyFill="1" applyBorder="1" applyAlignment="1">
      <alignment horizontal="center" vertical="center" wrapText="1"/>
    </xf>
    <xf numFmtId="164" fontId="10" fillId="2" borderId="2" xfId="13" applyFont="1" applyFill="1" applyBorder="1" applyAlignment="1">
      <alignment horizontal="center" vertical="center" wrapText="1"/>
    </xf>
    <xf numFmtId="164" fontId="6" fillId="2" borderId="2" xfId="13" applyFont="1" applyFill="1" applyBorder="1" applyAlignment="1">
      <alignment horizontal="center" wrapText="1"/>
    </xf>
    <xf numFmtId="164" fontId="29" fillId="0" borderId="0" xfId="13" applyFont="1" applyFill="1" applyBorder="1" applyAlignment="1">
      <alignment horizontal="right"/>
    </xf>
    <xf numFmtId="164" fontId="28" fillId="0" borderId="0" xfId="13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10" fontId="31" fillId="0" borderId="0" xfId="0" applyNumberFormat="1" applyFont="1" applyFill="1" applyBorder="1" applyAlignment="1">
      <alignment horizontal="right"/>
    </xf>
    <xf numFmtId="14" fontId="7" fillId="0" borderId="0" xfId="0" applyNumberFormat="1" applyFont="1" applyAlignment="1">
      <alignment horizontal="center" vertical="center" wrapText="1"/>
    </xf>
    <xf numFmtId="2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/>
    <xf numFmtId="0" fontId="29" fillId="0" borderId="0" xfId="0" applyFont="1" applyFill="1" applyBorder="1" applyAlignment="1"/>
    <xf numFmtId="0" fontId="28" fillId="0" borderId="0" xfId="0" applyFont="1" applyFill="1" applyBorder="1" applyAlignment="1"/>
    <xf numFmtId="0" fontId="30" fillId="0" borderId="0" xfId="0" applyNumberFormat="1" applyFont="1" applyFill="1" applyBorder="1" applyAlignment="1"/>
    <xf numFmtId="4" fontId="30" fillId="0" borderId="0" xfId="0" applyNumberFormat="1" applyFont="1" applyFill="1" applyBorder="1" applyAlignment="1"/>
    <xf numFmtId="2" fontId="30" fillId="0" borderId="0" xfId="0" applyNumberFormat="1" applyFont="1" applyFill="1" applyBorder="1" applyAlignment="1"/>
    <xf numFmtId="10" fontId="30" fillId="0" borderId="0" xfId="0" applyNumberFormat="1" applyFont="1" applyFill="1" applyBorder="1" applyAlignment="1"/>
    <xf numFmtId="169" fontId="6" fillId="0" borderId="31" xfId="7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10" fontId="5" fillId="0" borderId="0" xfId="14" applyNumberFormat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164" fontId="29" fillId="0" borderId="29" xfId="13" applyFont="1" applyFill="1" applyBorder="1" applyAlignment="1">
      <alignment horizontal="right"/>
    </xf>
    <xf numFmtId="0" fontId="6" fillId="0" borderId="0" xfId="0" applyFont="1" applyFill="1" applyAlignment="1">
      <alignment horizontal="center" wrapText="1"/>
    </xf>
    <xf numFmtId="164" fontId="5" fillId="0" borderId="0" xfId="13" applyFont="1" applyFill="1" applyAlignment="1">
      <alignment horizontal="center"/>
    </xf>
    <xf numFmtId="14" fontId="7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readingOrder="2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7" fontId="28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/>
    <xf numFmtId="0" fontId="29" fillId="0" borderId="0" xfId="0" applyFont="1" applyFill="1" applyBorder="1" applyAlignment="1"/>
    <xf numFmtId="0" fontId="28" fillId="0" borderId="0" xfId="0" applyFont="1" applyFill="1" applyBorder="1" applyAlignment="1"/>
    <xf numFmtId="4" fontId="5" fillId="0" borderId="0" xfId="0" applyNumberFormat="1" applyFont="1" applyAlignment="1">
      <alignment horizontal="center"/>
    </xf>
    <xf numFmtId="0" fontId="49" fillId="0" borderId="0" xfId="331" applyFont="1" applyFill="1"/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center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582">
    <cellStyle name="20% - Accent1" xfId="67"/>
    <cellStyle name="20% - Accent1 2" xfId="110"/>
    <cellStyle name="20% - Accent1 3" xfId="406"/>
    <cellStyle name="20% - Accent2" xfId="68"/>
    <cellStyle name="20% - Accent2 2" xfId="111"/>
    <cellStyle name="20% - Accent2 3" xfId="421"/>
    <cellStyle name="20% - Accent3" xfId="69"/>
    <cellStyle name="20% - Accent3 2" xfId="112"/>
    <cellStyle name="20% - Accent3 3" xfId="407"/>
    <cellStyle name="20% - Accent4" xfId="70"/>
    <cellStyle name="20% - Accent4 2" xfId="113"/>
    <cellStyle name="20% - Accent4 3" xfId="430"/>
    <cellStyle name="20% - Accent5" xfId="71"/>
    <cellStyle name="20% - Accent5 2" xfId="114"/>
    <cellStyle name="20% - Accent5 3" xfId="408"/>
    <cellStyle name="20% - Accent6" xfId="72"/>
    <cellStyle name="20% - Accent6 2" xfId="115"/>
    <cellStyle name="20% - Accent6 3" xfId="431"/>
    <cellStyle name="20% - הדגשה1" xfId="32" builtinId="30" customBuiltin="1"/>
    <cellStyle name="20% - הדגשה1 2" xfId="258"/>
    <cellStyle name="20% - הדגשה1 2 2" xfId="259"/>
    <cellStyle name="20% - הדגשה1 3" xfId="260"/>
    <cellStyle name="20% - הדגשה1 3 2" xfId="261"/>
    <cellStyle name="20% - הדגשה1 4" xfId="262"/>
    <cellStyle name="20% - הדגשה1 5" xfId="495"/>
    <cellStyle name="20% - הדגשה2" xfId="36" builtinId="34" customBuiltin="1"/>
    <cellStyle name="20% - הדגשה2 2" xfId="263"/>
    <cellStyle name="20% - הדגשה2 2 2" xfId="264"/>
    <cellStyle name="20% - הדגשה2 3" xfId="265"/>
    <cellStyle name="20% - הדגשה2 3 2" xfId="266"/>
    <cellStyle name="20% - הדגשה2 4" xfId="267"/>
    <cellStyle name="20% - הדגשה2 5" xfId="496"/>
    <cellStyle name="20% - הדגשה3" xfId="40" builtinId="38" customBuiltin="1"/>
    <cellStyle name="20% - הדגשה3 2" xfId="268"/>
    <cellStyle name="20% - הדגשה3 2 2" xfId="269"/>
    <cellStyle name="20% - הדגשה3 3" xfId="270"/>
    <cellStyle name="20% - הדגשה3 3 2" xfId="271"/>
    <cellStyle name="20% - הדגשה3 4" xfId="272"/>
    <cellStyle name="20% - הדגשה3 5" xfId="497"/>
    <cellStyle name="20% - הדגשה4" xfId="44" builtinId="42" customBuiltin="1"/>
    <cellStyle name="20% - הדגשה4 2" xfId="273"/>
    <cellStyle name="20% - הדגשה4 2 2" xfId="274"/>
    <cellStyle name="20% - הדגשה4 3" xfId="275"/>
    <cellStyle name="20% - הדגשה4 3 2" xfId="276"/>
    <cellStyle name="20% - הדגשה4 4" xfId="277"/>
    <cellStyle name="20% - הדגשה4 5" xfId="498"/>
    <cellStyle name="20% - הדגשה5" xfId="48" builtinId="46" customBuiltin="1"/>
    <cellStyle name="20% - הדגשה5 2" xfId="278"/>
    <cellStyle name="20% - הדגשה5 2 2" xfId="279"/>
    <cellStyle name="20% - הדגשה5 3" xfId="280"/>
    <cellStyle name="20% - הדגשה5 3 2" xfId="281"/>
    <cellStyle name="20% - הדגשה5 4" xfId="282"/>
    <cellStyle name="20% - הדגשה5 5" xfId="499"/>
    <cellStyle name="20% - הדגשה6" xfId="52" builtinId="50" customBuiltin="1"/>
    <cellStyle name="20% - הדגשה6 2" xfId="283"/>
    <cellStyle name="20% - הדגשה6 2 2" xfId="284"/>
    <cellStyle name="20% - הדגשה6 3" xfId="285"/>
    <cellStyle name="20% - הדגשה6 3 2" xfId="286"/>
    <cellStyle name="20% - הדגשה6 4" xfId="287"/>
    <cellStyle name="20% - הדגשה6 5" xfId="500"/>
    <cellStyle name="40% - Accent1" xfId="73"/>
    <cellStyle name="40% - Accent1 2" xfId="116"/>
    <cellStyle name="40% - Accent1 3" xfId="422"/>
    <cellStyle name="40% - Accent2" xfId="74"/>
    <cellStyle name="40% - Accent2 2" xfId="117"/>
    <cellStyle name="40% - Accent2 3" xfId="432"/>
    <cellStyle name="40% - Accent3" xfId="75"/>
    <cellStyle name="40% - Accent3 2" xfId="118"/>
    <cellStyle name="40% - Accent3 3" xfId="409"/>
    <cellStyle name="40% - Accent4" xfId="76"/>
    <cellStyle name="40% - Accent4 2" xfId="119"/>
    <cellStyle name="40% - Accent4 3" xfId="433"/>
    <cellStyle name="40% - Accent5" xfId="77"/>
    <cellStyle name="40% - Accent5 2" xfId="120"/>
    <cellStyle name="40% - Accent5 3" xfId="423"/>
    <cellStyle name="40% - Accent6" xfId="78"/>
    <cellStyle name="40% - Accent6 2" xfId="121"/>
    <cellStyle name="40% - Accent6 3" xfId="434"/>
    <cellStyle name="40% - הדגשה1" xfId="33" builtinId="31" customBuiltin="1"/>
    <cellStyle name="40% - הדגשה1 2" xfId="288"/>
    <cellStyle name="40% - הדגשה1 2 2" xfId="289"/>
    <cellStyle name="40% - הדגשה1 3" xfId="290"/>
    <cellStyle name="40% - הדגשה1 3 2" xfId="291"/>
    <cellStyle name="40% - הדגשה1 4" xfId="292"/>
    <cellStyle name="40% - הדגשה1 5" xfId="501"/>
    <cellStyle name="40% - הדגשה2" xfId="37" builtinId="35" customBuiltin="1"/>
    <cellStyle name="40% - הדגשה2 2" xfId="293"/>
    <cellStyle name="40% - הדגשה2 2 2" xfId="294"/>
    <cellStyle name="40% - הדגשה2 3" xfId="295"/>
    <cellStyle name="40% - הדגשה2 3 2" xfId="296"/>
    <cellStyle name="40% - הדגשה2 4" xfId="297"/>
    <cellStyle name="40% - הדגשה2 5" xfId="502"/>
    <cellStyle name="40% - הדגשה3" xfId="41" builtinId="39" customBuiltin="1"/>
    <cellStyle name="40% - הדגשה3 2" xfId="298"/>
    <cellStyle name="40% - הדגשה3 2 2" xfId="299"/>
    <cellStyle name="40% - הדגשה3 3" xfId="300"/>
    <cellStyle name="40% - הדגשה3 3 2" xfId="301"/>
    <cellStyle name="40% - הדגשה3 4" xfId="302"/>
    <cellStyle name="40% - הדגשה3 5" xfId="503"/>
    <cellStyle name="40% - הדגשה4" xfId="45" builtinId="43" customBuiltin="1"/>
    <cellStyle name="40% - הדגשה4 2" xfId="303"/>
    <cellStyle name="40% - הדגשה4 2 2" xfId="304"/>
    <cellStyle name="40% - הדגשה4 3" xfId="305"/>
    <cellStyle name="40% - הדגשה4 3 2" xfId="306"/>
    <cellStyle name="40% - הדגשה4 4" xfId="307"/>
    <cellStyle name="40% - הדגשה4 5" xfId="504"/>
    <cellStyle name="40% - הדגשה5" xfId="49" builtinId="47" customBuiltin="1"/>
    <cellStyle name="40% - הדגשה5 2" xfId="308"/>
    <cellStyle name="40% - הדגשה5 2 2" xfId="309"/>
    <cellStyle name="40% - הדגשה5 3" xfId="310"/>
    <cellStyle name="40% - הדגשה5 3 2" xfId="311"/>
    <cellStyle name="40% - הדגשה5 4" xfId="312"/>
    <cellStyle name="40% - הדגשה5 5" xfId="505"/>
    <cellStyle name="40% - הדגשה6" xfId="53" builtinId="51" customBuiltin="1"/>
    <cellStyle name="40% - הדגשה6 2" xfId="313"/>
    <cellStyle name="40% - הדגשה6 2 2" xfId="314"/>
    <cellStyle name="40% - הדגשה6 3" xfId="315"/>
    <cellStyle name="40% - הדגשה6 3 2" xfId="316"/>
    <cellStyle name="40% - הדגשה6 4" xfId="317"/>
    <cellStyle name="40% - הדגשה6 5" xfId="506"/>
    <cellStyle name="60% - Accent1" xfId="79"/>
    <cellStyle name="60% - Accent1 2" xfId="122"/>
    <cellStyle name="60% - Accent1 3" xfId="410"/>
    <cellStyle name="60% - Accent2" xfId="80"/>
    <cellStyle name="60% - Accent2 2" xfId="123"/>
    <cellStyle name="60% - Accent2 3" xfId="435"/>
    <cellStyle name="60% - Accent3" xfId="81"/>
    <cellStyle name="60% - Accent3 2" xfId="124"/>
    <cellStyle name="60% - Accent3 3" xfId="424"/>
    <cellStyle name="60% - Accent4" xfId="82"/>
    <cellStyle name="60% - Accent4 2" xfId="125"/>
    <cellStyle name="60% - Accent4 3" xfId="436"/>
    <cellStyle name="60% - Accent5" xfId="83"/>
    <cellStyle name="60% - Accent5 2" xfId="126"/>
    <cellStyle name="60% - Accent5 3" xfId="411"/>
    <cellStyle name="60% - Accent6" xfId="84"/>
    <cellStyle name="60% - Accent6 2" xfId="127"/>
    <cellStyle name="60% - Accent6 3" xfId="437"/>
    <cellStyle name="60% - הדגשה1" xfId="34" builtinId="32" customBuiltin="1"/>
    <cellStyle name="60% - הדגשה1 2" xfId="319"/>
    <cellStyle name="60% - הדגשה1 3" xfId="507"/>
    <cellStyle name="60% - הדגשה2" xfId="38" builtinId="36" customBuiltin="1"/>
    <cellStyle name="60% - הדגשה2 2" xfId="320"/>
    <cellStyle name="60% - הדגשה2 3" xfId="508"/>
    <cellStyle name="60% - הדגשה3" xfId="42" builtinId="40" customBuiltin="1"/>
    <cellStyle name="60% - הדגשה3 2" xfId="321"/>
    <cellStyle name="60% - הדגשה3 3" xfId="509"/>
    <cellStyle name="60% - הדגשה4" xfId="46" builtinId="44" customBuiltin="1"/>
    <cellStyle name="60% - הדגשה4 2" xfId="322"/>
    <cellStyle name="60% - הדגשה4 3" xfId="510"/>
    <cellStyle name="60% - הדגשה5" xfId="50" builtinId="48" customBuiltin="1"/>
    <cellStyle name="60% - הדגשה5 2" xfId="323"/>
    <cellStyle name="60% - הדגשה5 3" xfId="511"/>
    <cellStyle name="60% - הדגשה6" xfId="54" builtinId="52" customBuiltin="1"/>
    <cellStyle name="60% - הדגשה6 2" xfId="324"/>
    <cellStyle name="60% - הדגשה6 3" xfId="512"/>
    <cellStyle name="Accent1" xfId="85"/>
    <cellStyle name="Accent1 - 20%" xfId="129"/>
    <cellStyle name="Accent1 - 40%" xfId="130"/>
    <cellStyle name="Accent1 - 60%" xfId="131"/>
    <cellStyle name="Accent1 10" xfId="460"/>
    <cellStyle name="Accent1 11" xfId="482"/>
    <cellStyle name="Accent1 12" xfId="464"/>
    <cellStyle name="Accent1 13" xfId="478"/>
    <cellStyle name="Accent1 14" xfId="457"/>
    <cellStyle name="Accent1 15" xfId="513"/>
    <cellStyle name="Accent1 16" xfId="530"/>
    <cellStyle name="Accent1 17" xfId="558"/>
    <cellStyle name="Accent1 18" xfId="569"/>
    <cellStyle name="Accent1 19" xfId="570"/>
    <cellStyle name="Accent1 2" xfId="128"/>
    <cellStyle name="Accent1 20" xfId="581"/>
    <cellStyle name="Accent1 3" xfId="214"/>
    <cellStyle name="Accent1 4" xfId="230"/>
    <cellStyle name="Accent1 4 2" xfId="425"/>
    <cellStyle name="Accent1 5" xfId="248"/>
    <cellStyle name="Accent1 5 2" xfId="450"/>
    <cellStyle name="Accent1 6" xfId="237"/>
    <cellStyle name="Accent1 7" xfId="250"/>
    <cellStyle name="Accent1 8" xfId="395"/>
    <cellStyle name="Accent1 9" xfId="403"/>
    <cellStyle name="Accent2" xfId="86"/>
    <cellStyle name="Accent2 - 20%" xfId="133"/>
    <cellStyle name="Accent2 - 40%" xfId="134"/>
    <cellStyle name="Accent2 - 60%" xfId="135"/>
    <cellStyle name="Accent2 10" xfId="461"/>
    <cellStyle name="Accent2 11" xfId="481"/>
    <cellStyle name="Accent2 12" xfId="467"/>
    <cellStyle name="Accent2 13" xfId="476"/>
    <cellStyle name="Accent2 14" xfId="458"/>
    <cellStyle name="Accent2 15" xfId="514"/>
    <cellStyle name="Accent2 16" xfId="557"/>
    <cellStyle name="Accent2 17" xfId="559"/>
    <cellStyle name="Accent2 18" xfId="568"/>
    <cellStyle name="Accent2 19" xfId="571"/>
    <cellStyle name="Accent2 2" xfId="132"/>
    <cellStyle name="Accent2 20" xfId="580"/>
    <cellStyle name="Accent2 3" xfId="215"/>
    <cellStyle name="Accent2 4" xfId="231"/>
    <cellStyle name="Accent2 4 2" xfId="438"/>
    <cellStyle name="Accent2 5" xfId="247"/>
    <cellStyle name="Accent2 5 2" xfId="451"/>
    <cellStyle name="Accent2 6" xfId="238"/>
    <cellStyle name="Accent2 7" xfId="251"/>
    <cellStyle name="Accent2 8" xfId="396"/>
    <cellStyle name="Accent2 9" xfId="404"/>
    <cellStyle name="Accent3" xfId="87"/>
    <cellStyle name="Accent3 - 20%" xfId="137"/>
    <cellStyle name="Accent3 - 40%" xfId="138"/>
    <cellStyle name="Accent3 - 60%" xfId="139"/>
    <cellStyle name="Accent3 10" xfId="463"/>
    <cellStyle name="Accent3 11" xfId="480"/>
    <cellStyle name="Accent3 12" xfId="470"/>
    <cellStyle name="Accent3 13" xfId="485"/>
    <cellStyle name="Accent3 14" xfId="459"/>
    <cellStyle name="Accent3 15" xfId="515"/>
    <cellStyle name="Accent3 16" xfId="523"/>
    <cellStyle name="Accent3 17" xfId="560"/>
    <cellStyle name="Accent3 18" xfId="567"/>
    <cellStyle name="Accent3 19" xfId="572"/>
    <cellStyle name="Accent3 2" xfId="136"/>
    <cellStyle name="Accent3 20" xfId="579"/>
    <cellStyle name="Accent3 3" xfId="216"/>
    <cellStyle name="Accent3 4" xfId="232"/>
    <cellStyle name="Accent3 4 2" xfId="412"/>
    <cellStyle name="Accent3 5" xfId="243"/>
    <cellStyle name="Accent3 5 2" xfId="452"/>
    <cellStyle name="Accent3 6" xfId="234"/>
    <cellStyle name="Accent3 7" xfId="252"/>
    <cellStyle name="Accent3 8" xfId="397"/>
    <cellStyle name="Accent3 9" xfId="418"/>
    <cellStyle name="Accent4" xfId="88"/>
    <cellStyle name="Accent4 - 20%" xfId="141"/>
    <cellStyle name="Accent4 - 40%" xfId="142"/>
    <cellStyle name="Accent4 - 60%" xfId="143"/>
    <cellStyle name="Accent4 10" xfId="466"/>
    <cellStyle name="Accent4 11" xfId="479"/>
    <cellStyle name="Accent4 12" xfId="472"/>
    <cellStyle name="Accent4 13" xfId="484"/>
    <cellStyle name="Accent4 14" xfId="462"/>
    <cellStyle name="Accent4 15" xfId="516"/>
    <cellStyle name="Accent4 16" xfId="522"/>
    <cellStyle name="Accent4 17" xfId="561"/>
    <cellStyle name="Accent4 18" xfId="566"/>
    <cellStyle name="Accent4 19" xfId="573"/>
    <cellStyle name="Accent4 2" xfId="140"/>
    <cellStyle name="Accent4 20" xfId="578"/>
    <cellStyle name="Accent4 3" xfId="217"/>
    <cellStyle name="Accent4 4" xfId="233"/>
    <cellStyle name="Accent4 4 2" xfId="439"/>
    <cellStyle name="Accent4 5" xfId="246"/>
    <cellStyle name="Accent4 5 2" xfId="453"/>
    <cellStyle name="Accent4 6" xfId="240"/>
    <cellStyle name="Accent4 7" xfId="253"/>
    <cellStyle name="Accent4 8" xfId="398"/>
    <cellStyle name="Accent4 9" xfId="405"/>
    <cellStyle name="Accent5" xfId="89"/>
    <cellStyle name="Accent5 - 20%" xfId="145"/>
    <cellStyle name="Accent5 - 40%" xfId="146"/>
    <cellStyle name="Accent5 - 60%" xfId="147"/>
    <cellStyle name="Accent5 10" xfId="468"/>
    <cellStyle name="Accent5 11" xfId="477"/>
    <cellStyle name="Accent5 12" xfId="483"/>
    <cellStyle name="Accent5 13" xfId="456"/>
    <cellStyle name="Accent5 14" xfId="465"/>
    <cellStyle name="Accent5 15" xfId="517"/>
    <cellStyle name="Accent5 16" xfId="521"/>
    <cellStyle name="Accent5 17" xfId="562"/>
    <cellStyle name="Accent5 18" xfId="565"/>
    <cellStyle name="Accent5 19" xfId="574"/>
    <cellStyle name="Accent5 2" xfId="144"/>
    <cellStyle name="Accent5 20" xfId="577"/>
    <cellStyle name="Accent5 3" xfId="218"/>
    <cellStyle name="Accent5 4" xfId="235"/>
    <cellStyle name="Accent5 4 2" xfId="426"/>
    <cellStyle name="Accent5 5" xfId="245"/>
    <cellStyle name="Accent5 5 2" xfId="454"/>
    <cellStyle name="Accent5 6" xfId="241"/>
    <cellStyle name="Accent5 7" xfId="254"/>
    <cellStyle name="Accent5 8" xfId="399"/>
    <cellStyle name="Accent5 9" xfId="419"/>
    <cellStyle name="Accent6" xfId="90"/>
    <cellStyle name="Accent6 - 20%" xfId="149"/>
    <cellStyle name="Accent6 - 40%" xfId="150"/>
    <cellStyle name="Accent6 - 60%" xfId="151"/>
    <cellStyle name="Accent6 10" xfId="471"/>
    <cellStyle name="Accent6 11" xfId="475"/>
    <cellStyle name="Accent6 12" xfId="473"/>
    <cellStyle name="Accent6 13" xfId="474"/>
    <cellStyle name="Accent6 14" xfId="469"/>
    <cellStyle name="Accent6 15" xfId="518"/>
    <cellStyle name="Accent6 16" xfId="520"/>
    <cellStyle name="Accent6 17" xfId="563"/>
    <cellStyle name="Accent6 18" xfId="564"/>
    <cellStyle name="Accent6 19" xfId="575"/>
    <cellStyle name="Accent6 2" xfId="148"/>
    <cellStyle name="Accent6 20" xfId="576"/>
    <cellStyle name="Accent6 3" xfId="219"/>
    <cellStyle name="Accent6 4" xfId="239"/>
    <cellStyle name="Accent6 4 2" xfId="440"/>
    <cellStyle name="Accent6 5" xfId="244"/>
    <cellStyle name="Accent6 5 2" xfId="455"/>
    <cellStyle name="Accent6 6" xfId="229"/>
    <cellStyle name="Accent6 7" xfId="255"/>
    <cellStyle name="Accent6 8" xfId="400"/>
    <cellStyle name="Accent6 9" xfId="420"/>
    <cellStyle name="Bad" xfId="91"/>
    <cellStyle name="Bad 2" xfId="152"/>
    <cellStyle name="Bad 3" xfId="401"/>
    <cellStyle name="Calculation" xfId="92"/>
    <cellStyle name="Calculation 2" xfId="153"/>
    <cellStyle name="Calculation 2 2" xfId="325"/>
    <cellStyle name="Calculation 3" xfId="441"/>
    <cellStyle name="Check Cell" xfId="93"/>
    <cellStyle name="Check Cell 2" xfId="154"/>
    <cellStyle name="Check Cell 3" xfId="402"/>
    <cellStyle name="Comma" xfId="13" builtinId="3"/>
    <cellStyle name="Comma 2" xfId="1"/>
    <cellStyle name="Comma 2 2" xfId="221"/>
    <cellStyle name="Comma 2 2 2" xfId="327"/>
    <cellStyle name="Comma 2 2 2 2" xfId="488"/>
    <cellStyle name="Comma 2 3" xfId="326"/>
    <cellStyle name="Comma 2 3 2" xfId="487"/>
    <cellStyle name="Comma 2 4" xfId="386"/>
    <cellStyle name="Comma 2 5" xfId="543"/>
    <cellStyle name="Comma 2 6" xfId="94"/>
    <cellStyle name="Comma 2 7" xfId="55"/>
    <cellStyle name="Comma 3" xfId="155"/>
    <cellStyle name="Comma 3 2" xfId="228"/>
    <cellStyle name="Comma 3 2 2" xfId="449"/>
    <cellStyle name="Comma 3 3" xfId="318"/>
    <cellStyle name="Comma 3 4" xfId="544"/>
    <cellStyle name="Comma 4" xfId="65"/>
    <cellStyle name="Comma 5" xfId="226"/>
    <cellStyle name="Comma 5 2" xfId="393"/>
    <cellStyle name="Comma 5 3" xfId="391"/>
    <cellStyle name="Comma 6" xfId="256"/>
    <cellStyle name="Comma 7" xfId="388"/>
    <cellStyle name="Comma 8" xfId="63"/>
    <cellStyle name="Comma 9" xfId="60"/>
    <cellStyle name="Currency [0] _1" xfId="2"/>
    <cellStyle name="Emphasis 1" xfId="156"/>
    <cellStyle name="Emphasis 2" xfId="157"/>
    <cellStyle name="Emphasis 3" xfId="158"/>
    <cellStyle name="Euro" xfId="519"/>
    <cellStyle name="Euro 2" xfId="545"/>
    <cellStyle name="Explanatory Text" xfId="95"/>
    <cellStyle name="Explanatory Text 2" xfId="159"/>
    <cellStyle name="Explanatory Text 3" xfId="442"/>
    <cellStyle name="Good" xfId="96"/>
    <cellStyle name="Good 2" xfId="160"/>
    <cellStyle name="Good 3" xfId="427"/>
    <cellStyle name="Heading 1" xfId="97"/>
    <cellStyle name="Heading 1 2" xfId="161"/>
    <cellStyle name="Heading 1 3" xfId="443"/>
    <cellStyle name="Heading 2" xfId="98"/>
    <cellStyle name="Heading 2 2" xfId="162"/>
    <cellStyle name="Heading 2 3" xfId="416"/>
    <cellStyle name="Heading 3" xfId="99"/>
    <cellStyle name="Heading 3 2" xfId="163"/>
    <cellStyle name="Heading 3 3" xfId="444"/>
    <cellStyle name="Heading 4" xfId="100"/>
    <cellStyle name="Heading 4 2" xfId="164"/>
    <cellStyle name="Heading 4 3" xfId="413"/>
    <cellStyle name="Hyperlink 2" xfId="3"/>
    <cellStyle name="Input" xfId="101"/>
    <cellStyle name="Input 2" xfId="165"/>
    <cellStyle name="Input 2 2" xfId="328"/>
    <cellStyle name="Input 3" xfId="445"/>
    <cellStyle name="Linked Cell" xfId="102"/>
    <cellStyle name="Linked Cell 2" xfId="166"/>
    <cellStyle name="Linked Cell 3" xfId="428"/>
    <cellStyle name="Neutral" xfId="103"/>
    <cellStyle name="Neutral 2" xfId="167"/>
    <cellStyle name="Neutral 3" xfId="446"/>
    <cellStyle name="Normal" xfId="0" builtinId="0"/>
    <cellStyle name="Normal 10" xfId="329"/>
    <cellStyle name="Normal 10 2" xfId="330"/>
    <cellStyle name="Normal 11" xfId="4"/>
    <cellStyle name="Normal 11 2" xfId="236"/>
    <cellStyle name="Normal 11 2 2" xfId="490"/>
    <cellStyle name="Normal 11 3" xfId="331"/>
    <cellStyle name="Normal 11 3 2" xfId="489"/>
    <cellStyle name="Normal 11 4" xfId="390"/>
    <cellStyle name="Normal 11 5" xfId="222"/>
    <cellStyle name="Normal 11 6" xfId="56"/>
    <cellStyle name="Normal 12" xfId="332"/>
    <cellStyle name="Normal 13" xfId="380"/>
    <cellStyle name="Normal 14" xfId="383"/>
    <cellStyle name="Normal 15" xfId="382"/>
    <cellStyle name="Normal 16" xfId="394"/>
    <cellStyle name="Normal 17" xfId="62"/>
    <cellStyle name="Normal 2" xfId="5"/>
    <cellStyle name="Normal 2 2" xfId="168"/>
    <cellStyle name="Normal 2 2 2" xfId="333"/>
    <cellStyle name="Normal 2 3" xfId="387"/>
    <cellStyle name="Normal 2 4" xfId="66"/>
    <cellStyle name="Normal 2 5" xfId="57"/>
    <cellStyle name="Normal 3" xfId="6"/>
    <cellStyle name="Normal 3 2" xfId="223"/>
    <cellStyle name="Normal 3 2 2" xfId="492"/>
    <cellStyle name="Normal 3 3" xfId="384"/>
    <cellStyle name="Normal 3 3 2" xfId="491"/>
    <cellStyle name="Normal 3 4" xfId="109"/>
    <cellStyle name="Normal 3 5" xfId="58"/>
    <cellStyle name="Normal 4" xfId="12"/>
    <cellStyle name="Normal 4 2" xfId="249"/>
    <cellStyle name="Normal 4 2 2" xfId="334"/>
    <cellStyle name="Normal 4 3" xfId="257"/>
    <cellStyle name="Normal 4 4" xfId="64"/>
    <cellStyle name="Normal 5" xfId="335"/>
    <cellStyle name="Normal 5 2" xfId="336"/>
    <cellStyle name="Normal 5 3" xfId="417"/>
    <cellStyle name="Normal 5 4" xfId="486"/>
    <cellStyle name="Normal 6" xfId="337"/>
    <cellStyle name="Normal 6 2" xfId="338"/>
    <cellStyle name="Normal 7" xfId="339"/>
    <cellStyle name="Normal 7 2" xfId="340"/>
    <cellStyle name="Normal 8" xfId="341"/>
    <cellStyle name="Normal 8 2" xfId="342"/>
    <cellStyle name="Normal 9" xfId="343"/>
    <cellStyle name="Normal 9 2" xfId="344"/>
    <cellStyle name="Normal_2007-16618" xfId="7"/>
    <cellStyle name="Note" xfId="104"/>
    <cellStyle name="Note 2" xfId="169"/>
    <cellStyle name="Note 2 2" xfId="345"/>
    <cellStyle name="Note 3" xfId="414"/>
    <cellStyle name="Output" xfId="105"/>
    <cellStyle name="Output 2" xfId="170"/>
    <cellStyle name="Output 2 2" xfId="346"/>
    <cellStyle name="Output 3" xfId="415"/>
    <cellStyle name="Percent" xfId="14" builtinId="5"/>
    <cellStyle name="Percent 2" xfId="8"/>
    <cellStyle name="Percent 2 2" xfId="224"/>
    <cellStyle name="Percent 2 2 2" xfId="494"/>
    <cellStyle name="Percent 2 3" xfId="389"/>
    <cellStyle name="Percent 2 3 2" xfId="493"/>
    <cellStyle name="Percent 2 4" xfId="220"/>
    <cellStyle name="Percent 2 5" xfId="59"/>
    <cellStyle name="Percent 3" xfId="227"/>
    <cellStyle name="Percent 3 2" xfId="242"/>
    <cellStyle name="Percent 3 3" xfId="392"/>
    <cellStyle name="Percent 4" xfId="61"/>
    <cellStyle name="SAPBEXaggData" xfId="171"/>
    <cellStyle name="SAPBEXaggDataEmph" xfId="172"/>
    <cellStyle name="SAPBEXaggItem" xfId="173"/>
    <cellStyle name="SAPBEXaggItemX" xfId="174"/>
    <cellStyle name="SAPBEXchaText" xfId="175"/>
    <cellStyle name="SAPBEXexcBad7" xfId="176"/>
    <cellStyle name="SAPBEXexcBad8" xfId="177"/>
    <cellStyle name="SAPBEXexcBad9" xfId="178"/>
    <cellStyle name="SAPBEXexcCritical4" xfId="179"/>
    <cellStyle name="SAPBEXexcCritical5" xfId="180"/>
    <cellStyle name="SAPBEXexcCritical6" xfId="181"/>
    <cellStyle name="SAPBEXexcGood1" xfId="182"/>
    <cellStyle name="SAPBEXexcGood2" xfId="183"/>
    <cellStyle name="SAPBEXexcGood3" xfId="184"/>
    <cellStyle name="SAPBEXfilterDrill" xfId="185"/>
    <cellStyle name="SAPBEXfilterItem" xfId="186"/>
    <cellStyle name="SAPBEXfilterText" xfId="187"/>
    <cellStyle name="SAPBEXformats" xfId="188"/>
    <cellStyle name="SAPBEXheaderItem" xfId="189"/>
    <cellStyle name="SAPBEXheaderItem 2" xfId="546"/>
    <cellStyle name="SAPBEXheaderText" xfId="190"/>
    <cellStyle name="SAPBEXheaderText 2" xfId="547"/>
    <cellStyle name="SAPBEXHLevel0" xfId="191"/>
    <cellStyle name="SAPBEXHLevel0 2" xfId="548"/>
    <cellStyle name="SAPBEXHLevel0X" xfId="192"/>
    <cellStyle name="SAPBEXHLevel0X 2" xfId="549"/>
    <cellStyle name="SAPBEXHLevel1" xfId="193"/>
    <cellStyle name="SAPBEXHLevel1 2" xfId="550"/>
    <cellStyle name="SAPBEXHLevel1X" xfId="194"/>
    <cellStyle name="SAPBEXHLevel1X 2" xfId="551"/>
    <cellStyle name="SAPBEXHLevel2" xfId="195"/>
    <cellStyle name="SAPBEXHLevel2 2" xfId="552"/>
    <cellStyle name="SAPBEXHLevel2X" xfId="196"/>
    <cellStyle name="SAPBEXHLevel2X 2" xfId="553"/>
    <cellStyle name="SAPBEXHLevel3" xfId="197"/>
    <cellStyle name="SAPBEXHLevel3 2" xfId="554"/>
    <cellStyle name="SAPBEXHLevel3X" xfId="198"/>
    <cellStyle name="SAPBEXHLevel3X 2" xfId="555"/>
    <cellStyle name="SAPBEXinputData" xfId="199"/>
    <cellStyle name="SAPBEXinputData 2" xfId="556"/>
    <cellStyle name="SAPBEXresData" xfId="200"/>
    <cellStyle name="SAPBEXresDataEmph" xfId="201"/>
    <cellStyle name="SAPBEXresItem" xfId="202"/>
    <cellStyle name="SAPBEXresItemX" xfId="203"/>
    <cellStyle name="SAPBEXstdData" xfId="204"/>
    <cellStyle name="SAPBEXstdDataEmph" xfId="205"/>
    <cellStyle name="SAPBEXstdItem" xfId="206"/>
    <cellStyle name="SAPBEXstdItemX" xfId="207"/>
    <cellStyle name="SAPBEXtitle" xfId="208"/>
    <cellStyle name="SAPBEXundefined" xfId="209"/>
    <cellStyle name="Sheet Title" xfId="210"/>
    <cellStyle name="Text" xfId="9"/>
    <cellStyle name="Title" xfId="106"/>
    <cellStyle name="Title 2" xfId="211"/>
    <cellStyle name="Title 3" xfId="429"/>
    <cellStyle name="Total" xfId="10"/>
    <cellStyle name="Total 2" xfId="212"/>
    <cellStyle name="Total 2 2" xfId="347"/>
    <cellStyle name="Total 3" xfId="225"/>
    <cellStyle name="Total 3 2" xfId="447"/>
    <cellStyle name="Total 4" xfId="385"/>
    <cellStyle name="Total 5" xfId="107"/>
    <cellStyle name="Warning Text" xfId="108"/>
    <cellStyle name="Warning Text 2" xfId="213"/>
    <cellStyle name="Warning Text 3" xfId="448"/>
    <cellStyle name="הדגשה1" xfId="31" builtinId="29" customBuiltin="1"/>
    <cellStyle name="הדגשה1 2" xfId="348"/>
    <cellStyle name="הדגשה1 3" xfId="524"/>
    <cellStyle name="הדגשה2" xfId="35" builtinId="33" customBuiltin="1"/>
    <cellStyle name="הדגשה2 2" xfId="349"/>
    <cellStyle name="הדגשה2 3" xfId="525"/>
    <cellStyle name="הדגשה3" xfId="39" builtinId="37" customBuiltin="1"/>
    <cellStyle name="הדגשה3 2" xfId="350"/>
    <cellStyle name="הדגשה3 3" xfId="526"/>
    <cellStyle name="הדגשה4" xfId="43" builtinId="41" customBuiltin="1"/>
    <cellStyle name="הדגשה4 2" xfId="351"/>
    <cellStyle name="הדגשה4 3" xfId="527"/>
    <cellStyle name="הדגשה5" xfId="47" builtinId="45" customBuiltin="1"/>
    <cellStyle name="הדגשה5 2" xfId="352"/>
    <cellStyle name="הדגשה5 3" xfId="528"/>
    <cellStyle name="הדגשה6" xfId="51" builtinId="49" customBuiltin="1"/>
    <cellStyle name="הדגשה6 2" xfId="353"/>
    <cellStyle name="הדגשה6 3" xfId="529"/>
    <cellStyle name="היפר-קישור" xfId="11" builtinId="8"/>
    <cellStyle name="הערה 2" xfId="354"/>
    <cellStyle name="הערה 2 2" xfId="355"/>
    <cellStyle name="הערה 3" xfId="356"/>
    <cellStyle name="הערה 3 2" xfId="357"/>
    <cellStyle name="הערה 4" xfId="358"/>
    <cellStyle name="הערה 5" xfId="359"/>
    <cellStyle name="הערה 6" xfId="381"/>
    <cellStyle name="חישוב" xfId="25" builtinId="22" customBuiltin="1"/>
    <cellStyle name="חישוב 2" xfId="360"/>
    <cellStyle name="חישוב 3" xfId="361"/>
    <cellStyle name="טוב" xfId="20" builtinId="26" customBuiltin="1"/>
    <cellStyle name="טוב 2" xfId="362"/>
    <cellStyle name="טוב 3" xfId="531"/>
    <cellStyle name="טקסט אזהרה" xfId="28" builtinId="11" customBuiltin="1"/>
    <cellStyle name="טקסט אזהרה 2" xfId="363"/>
    <cellStyle name="טקסט אזהרה 3" xfId="532"/>
    <cellStyle name="טקסט הסברי" xfId="29" builtinId="53" customBuiltin="1"/>
    <cellStyle name="טקסט הסברי 2" xfId="364"/>
    <cellStyle name="טקסט הסברי 3" xfId="533"/>
    <cellStyle name="כותרת" xfId="15" builtinId="15" customBuiltin="1"/>
    <cellStyle name="כותרת 1" xfId="16" builtinId="16" customBuiltin="1"/>
    <cellStyle name="כותרת 1 2" xfId="365"/>
    <cellStyle name="כותרת 1 3" xfId="535"/>
    <cellStyle name="כותרת 2" xfId="17" builtinId="17" customBuiltin="1"/>
    <cellStyle name="כותרת 2 2" xfId="366"/>
    <cellStyle name="כותרת 2 3" xfId="536"/>
    <cellStyle name="כותרת 3" xfId="18" builtinId="18" customBuiltin="1"/>
    <cellStyle name="כותרת 3 2" xfId="367"/>
    <cellStyle name="כותרת 3 3" xfId="537"/>
    <cellStyle name="כותרת 4" xfId="19" builtinId="19" customBuiltin="1"/>
    <cellStyle name="כותרת 4 2" xfId="368"/>
    <cellStyle name="כותרת 4 3" xfId="538"/>
    <cellStyle name="כותרת 5" xfId="369"/>
    <cellStyle name="כותרת 6" xfId="534"/>
    <cellStyle name="ניטראלי" xfId="22" builtinId="28" customBuiltin="1"/>
    <cellStyle name="ניטראלי 2" xfId="370"/>
    <cellStyle name="ניטראלי 3" xfId="539"/>
    <cellStyle name="סה&quot;כ" xfId="30" builtinId="25" customBuiltin="1"/>
    <cellStyle name="סה&quot;כ 2" xfId="371"/>
    <cellStyle name="סה&quot;כ 3" xfId="372"/>
    <cellStyle name="פלט" xfId="24" builtinId="21" customBuiltin="1"/>
    <cellStyle name="פלט 2" xfId="373"/>
    <cellStyle name="פלט 3" xfId="374"/>
    <cellStyle name="קלט" xfId="23" builtinId="20" customBuiltin="1"/>
    <cellStyle name="קלט 2" xfId="375"/>
    <cellStyle name="קלט 3" xfId="376"/>
    <cellStyle name="רע" xfId="21" builtinId="27" customBuiltin="1"/>
    <cellStyle name="רע 2" xfId="377"/>
    <cellStyle name="רע 3" xfId="540"/>
    <cellStyle name="תא מסומן" xfId="27" builtinId="23" customBuiltin="1"/>
    <cellStyle name="תא מסומן 2" xfId="378"/>
    <cellStyle name="תא מסומן 3" xfId="541"/>
    <cellStyle name="תא מקושר" xfId="26" builtinId="24" customBuiltin="1"/>
    <cellStyle name="תא מקושר 2" xfId="379"/>
    <cellStyle name="תא מקושר 3" xfId="542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198120</xdr:colOff>
      <xdr:row>50</xdr:row>
      <xdr:rowOff>0</xdr:rowOff>
    </xdr:from>
    <xdr:to>
      <xdr:col>32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F66"/>
  <sheetViews>
    <sheetView rightToLeft="1" tabSelected="1" zoomScaleNormal="100" workbookViewId="0">
      <selection activeCell="G15" sqref="G15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6" width="6.7109375" style="9" customWidth="1"/>
    <col min="27" max="29" width="7.7109375" style="9" customWidth="1"/>
    <col min="30" max="30" width="7.140625" style="9" customWidth="1"/>
    <col min="31" max="31" width="6" style="9" customWidth="1"/>
    <col min="32" max="32" width="7.85546875" style="9" customWidth="1"/>
    <col min="33" max="33" width="8.140625" style="9" customWidth="1"/>
    <col min="34" max="34" width="6.28515625" style="9" customWidth="1"/>
    <col min="35" max="35" width="8" style="9" customWidth="1"/>
    <col min="36" max="36" width="8.7109375" style="9" customWidth="1"/>
    <col min="37" max="37" width="10" style="9" customWidth="1"/>
    <col min="38" max="38" width="9.5703125" style="9" customWidth="1"/>
    <col min="39" max="39" width="6.140625" style="9" customWidth="1"/>
    <col min="40" max="41" width="5.7109375" style="9" customWidth="1"/>
    <col min="42" max="42" width="6.85546875" style="9" customWidth="1"/>
    <col min="43" max="43" width="6.42578125" style="9" customWidth="1"/>
    <col min="44" max="44" width="6.7109375" style="9" customWidth="1"/>
    <col min="45" max="45" width="7.28515625" style="9" customWidth="1"/>
    <col min="46" max="57" width="5.7109375" style="9" customWidth="1"/>
    <col min="58" max="16384" width="9.140625" style="9"/>
  </cols>
  <sheetData>
    <row r="1" spans="1:32">
      <c r="B1" s="57" t="s">
        <v>169</v>
      </c>
      <c r="C1" s="78" t="s" vm="1">
        <v>238</v>
      </c>
    </row>
    <row r="2" spans="1:32">
      <c r="B2" s="57" t="s">
        <v>168</v>
      </c>
      <c r="C2" s="78" t="s">
        <v>239</v>
      </c>
    </row>
    <row r="3" spans="1:32">
      <c r="B3" s="57" t="s">
        <v>170</v>
      </c>
      <c r="C3" s="78" t="s">
        <v>240</v>
      </c>
    </row>
    <row r="4" spans="1:32">
      <c r="B4" s="57" t="s">
        <v>171</v>
      </c>
      <c r="C4" s="78">
        <v>2142</v>
      </c>
    </row>
    <row r="6" spans="1:32" ht="26.25" customHeight="1">
      <c r="B6" s="180" t="s">
        <v>185</v>
      </c>
      <c r="C6" s="181"/>
      <c r="D6" s="182"/>
    </row>
    <row r="7" spans="1:32" s="10" customFormat="1">
      <c r="B7" s="22"/>
      <c r="C7" s="23" t="s">
        <v>98</v>
      </c>
      <c r="D7" s="24" t="s">
        <v>96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F7" s="37" t="s">
        <v>98</v>
      </c>
    </row>
    <row r="8" spans="1:32" s="10" customFormat="1">
      <c r="B8" s="22"/>
      <c r="C8" s="25" t="s">
        <v>227</v>
      </c>
      <c r="D8" s="26" t="s">
        <v>20</v>
      </c>
      <c r="AF8" s="37" t="s">
        <v>99</v>
      </c>
    </row>
    <row r="9" spans="1:32" s="11" customFormat="1" ht="18" customHeight="1">
      <c r="B9" s="36"/>
      <c r="C9" s="19" t="s">
        <v>1</v>
      </c>
      <c r="D9" s="27" t="s">
        <v>2</v>
      </c>
      <c r="AF9" s="37" t="s">
        <v>108</v>
      </c>
    </row>
    <row r="10" spans="1:32" s="11" customFormat="1" ht="18" customHeight="1">
      <c r="B10" s="68" t="s">
        <v>184</v>
      </c>
      <c r="C10" s="111">
        <f>C11+C12+C23</f>
        <v>440905.4208299999</v>
      </c>
      <c r="D10" s="112">
        <f>C10/$C$42</f>
        <v>1</v>
      </c>
      <c r="AF10" s="67"/>
    </row>
    <row r="11" spans="1:32">
      <c r="A11" s="45" t="s">
        <v>131</v>
      </c>
      <c r="B11" s="28" t="s">
        <v>186</v>
      </c>
      <c r="C11" s="111">
        <f>מזומנים!J10</f>
        <v>23894.9234</v>
      </c>
      <c r="D11" s="112">
        <f t="shared" ref="D11:D12" si="0">C11/$C$42</f>
        <v>5.4195122743145349E-2</v>
      </c>
    </row>
    <row r="12" spans="1:32">
      <c r="B12" s="28" t="s">
        <v>187</v>
      </c>
      <c r="C12" s="111">
        <f>C16+C17+C18+C19+C20</f>
        <v>289401.10711999988</v>
      </c>
      <c r="D12" s="112">
        <f t="shared" si="0"/>
        <v>0.65637910864240523</v>
      </c>
    </row>
    <row r="13" spans="1:32">
      <c r="A13" s="55" t="s">
        <v>131</v>
      </c>
      <c r="B13" s="29" t="s">
        <v>55</v>
      </c>
      <c r="C13" s="111" t="s" vm="2">
        <v>1118</v>
      </c>
      <c r="D13" s="112" t="s" vm="3">
        <v>1118</v>
      </c>
    </row>
    <row r="14" spans="1:32">
      <c r="A14" s="55" t="s">
        <v>131</v>
      </c>
      <c r="B14" s="29" t="s">
        <v>56</v>
      </c>
      <c r="C14" s="111" t="s" vm="4">
        <v>1118</v>
      </c>
      <c r="D14" s="112" t="s" vm="5">
        <v>1118</v>
      </c>
    </row>
    <row r="15" spans="1:32">
      <c r="A15" s="55" t="s">
        <v>131</v>
      </c>
      <c r="B15" s="29" t="s">
        <v>57</v>
      </c>
      <c r="C15" s="111" t="s" vm="6">
        <v>1118</v>
      </c>
      <c r="D15" s="112" t="s" vm="7">
        <v>1118</v>
      </c>
    </row>
    <row r="16" spans="1:32">
      <c r="A16" s="55" t="s">
        <v>131</v>
      </c>
      <c r="B16" s="29" t="s">
        <v>58</v>
      </c>
      <c r="C16" s="111">
        <f>מניות!K11</f>
        <v>130327.00963999993</v>
      </c>
      <c r="D16" s="112">
        <f t="shared" ref="D16:D20" si="1">C16/$C$42</f>
        <v>0.29558949262783091</v>
      </c>
    </row>
    <row r="17" spans="1:4">
      <c r="A17" s="55" t="s">
        <v>131</v>
      </c>
      <c r="B17" s="29" t="s">
        <v>59</v>
      </c>
      <c r="C17" s="111">
        <f>'תעודות סל'!K11</f>
        <v>145045.13186999995</v>
      </c>
      <c r="D17" s="112">
        <f t="shared" si="1"/>
        <v>0.3289710786430205</v>
      </c>
    </row>
    <row r="18" spans="1:4">
      <c r="A18" s="55" t="s">
        <v>131</v>
      </c>
      <c r="B18" s="29" t="s">
        <v>60</v>
      </c>
      <c r="C18" s="111">
        <f>'קרנות נאמנות'!L11</f>
        <v>14025.021639999997</v>
      </c>
      <c r="D18" s="112">
        <f t="shared" si="1"/>
        <v>3.1809592210497298E-2</v>
      </c>
    </row>
    <row r="19" spans="1:4">
      <c r="A19" s="55" t="s">
        <v>131</v>
      </c>
      <c r="B19" s="29" t="s">
        <v>61</v>
      </c>
      <c r="C19" s="111">
        <f>'כתבי אופציה'!I11</f>
        <v>4.74397</v>
      </c>
      <c r="D19" s="112">
        <f t="shared" si="1"/>
        <v>1.0759609149439637E-5</v>
      </c>
    </row>
    <row r="20" spans="1:4">
      <c r="A20" s="55" t="s">
        <v>131</v>
      </c>
      <c r="B20" s="29" t="s">
        <v>62</v>
      </c>
      <c r="C20" s="111">
        <f>אופציות!I11</f>
        <v>-0.8</v>
      </c>
      <c r="D20" s="112">
        <f t="shared" si="1"/>
        <v>-1.8144480929583681E-6</v>
      </c>
    </row>
    <row r="21" spans="1:4">
      <c r="A21" s="55" t="s">
        <v>131</v>
      </c>
      <c r="B21" s="29" t="s">
        <v>63</v>
      </c>
      <c r="C21" s="111" t="s" vm="8">
        <v>1118</v>
      </c>
      <c r="D21" s="112" t="s" vm="9">
        <v>1118</v>
      </c>
    </row>
    <row r="22" spans="1:4">
      <c r="A22" s="55" t="s">
        <v>131</v>
      </c>
      <c r="B22" s="29" t="s">
        <v>64</v>
      </c>
      <c r="C22" s="111" t="s" vm="10">
        <v>1118</v>
      </c>
      <c r="D22" s="112" t="s" vm="11">
        <v>1118</v>
      </c>
    </row>
    <row r="23" spans="1:4">
      <c r="B23" s="28" t="s">
        <v>188</v>
      </c>
      <c r="C23" s="111">
        <f>C24+C29+C31</f>
        <v>127609.39030999997</v>
      </c>
      <c r="D23" s="112">
        <f t="shared" ref="D23:D24" si="2">C23/$C$42</f>
        <v>0.28942576861444935</v>
      </c>
    </row>
    <row r="24" spans="1:4">
      <c r="A24" s="55" t="s">
        <v>131</v>
      </c>
      <c r="B24" s="29" t="s">
        <v>65</v>
      </c>
      <c r="C24" s="111">
        <f>'לא סחיר- תעודות התחייבות ממשלתי'!M11</f>
        <v>127252.68541999998</v>
      </c>
      <c r="D24" s="112">
        <f t="shared" si="2"/>
        <v>0.28861674048018759</v>
      </c>
    </row>
    <row r="25" spans="1:4">
      <c r="A25" s="55" t="s">
        <v>131</v>
      </c>
      <c r="B25" s="29" t="s">
        <v>66</v>
      </c>
      <c r="C25" s="111" t="s" vm="12">
        <v>1118</v>
      </c>
      <c r="D25" s="112" t="s" vm="13">
        <v>1118</v>
      </c>
    </row>
    <row r="26" spans="1:4">
      <c r="A26" s="55" t="s">
        <v>131</v>
      </c>
      <c r="B26" s="29" t="s">
        <v>57</v>
      </c>
      <c r="C26" s="111" t="s" vm="14">
        <v>1118</v>
      </c>
      <c r="D26" s="112" t="s" vm="15">
        <v>1118</v>
      </c>
    </row>
    <row r="27" spans="1:4">
      <c r="A27" s="55" t="s">
        <v>131</v>
      </c>
      <c r="B27" s="29" t="s">
        <v>67</v>
      </c>
      <c r="C27" s="111" t="s" vm="16">
        <v>1118</v>
      </c>
      <c r="D27" s="112" t="s" vm="17">
        <v>1118</v>
      </c>
    </row>
    <row r="28" spans="1:4">
      <c r="A28" s="55" t="s">
        <v>131</v>
      </c>
      <c r="B28" s="29" t="s">
        <v>68</v>
      </c>
      <c r="C28" s="111" t="s" vm="18">
        <v>1118</v>
      </c>
      <c r="D28" s="112" t="s" vm="19">
        <v>1118</v>
      </c>
    </row>
    <row r="29" spans="1:4">
      <c r="A29" s="55" t="s">
        <v>131</v>
      </c>
      <c r="B29" s="29" t="s">
        <v>69</v>
      </c>
      <c r="C29" s="111">
        <f>'לא סחיר - כתבי אופציה'!I11</f>
        <v>3.1088200000000001</v>
      </c>
      <c r="D29" s="112">
        <f t="shared" ref="D29" si="3">C29/$C$42</f>
        <v>7.0509906504385425E-6</v>
      </c>
    </row>
    <row r="30" spans="1:4">
      <c r="A30" s="55" t="s">
        <v>131</v>
      </c>
      <c r="B30" s="29" t="s">
        <v>211</v>
      </c>
      <c r="C30" s="111" t="s" vm="20">
        <v>1118</v>
      </c>
      <c r="D30" s="112" t="s" vm="21">
        <v>1118</v>
      </c>
    </row>
    <row r="31" spans="1:4">
      <c r="A31" s="55" t="s">
        <v>131</v>
      </c>
      <c r="B31" s="29" t="s">
        <v>92</v>
      </c>
      <c r="C31" s="111">
        <f>'לא סחיר - חוזים עתידיים'!I11</f>
        <v>353.59607</v>
      </c>
      <c r="D31" s="112">
        <f t="shared" ref="D31" si="4">C31/$C$42</f>
        <v>8.0197714361134194E-4</v>
      </c>
    </row>
    <row r="32" spans="1:4">
      <c r="A32" s="55" t="s">
        <v>131</v>
      </c>
      <c r="B32" s="29" t="s">
        <v>70</v>
      </c>
      <c r="C32" s="111" t="s" vm="22">
        <v>1118</v>
      </c>
      <c r="D32" s="112" t="s" vm="23">
        <v>1118</v>
      </c>
    </row>
    <row r="33" spans="1:4">
      <c r="A33" s="55" t="s">
        <v>131</v>
      </c>
      <c r="B33" s="28" t="s">
        <v>189</v>
      </c>
      <c r="C33" s="111" t="s" vm="24">
        <v>1118</v>
      </c>
      <c r="D33" s="112" t="s" vm="25">
        <v>1118</v>
      </c>
    </row>
    <row r="34" spans="1:4">
      <c r="A34" s="55" t="s">
        <v>131</v>
      </c>
      <c r="B34" s="28" t="s">
        <v>190</v>
      </c>
      <c r="C34" s="111" t="s" vm="26">
        <v>1118</v>
      </c>
      <c r="D34" s="112" t="s" vm="27">
        <v>1118</v>
      </c>
    </row>
    <row r="35" spans="1:4">
      <c r="A35" s="55" t="s">
        <v>131</v>
      </c>
      <c r="B35" s="28" t="s">
        <v>191</v>
      </c>
      <c r="C35" s="111" t="s" vm="28">
        <v>1118</v>
      </c>
      <c r="D35" s="112" t="s" vm="29">
        <v>1118</v>
      </c>
    </row>
    <row r="36" spans="1:4">
      <c r="A36" s="55" t="s">
        <v>131</v>
      </c>
      <c r="B36" s="56" t="s">
        <v>192</v>
      </c>
      <c r="C36" s="111" t="s" vm="30">
        <v>1118</v>
      </c>
      <c r="D36" s="112" t="s" vm="31">
        <v>1118</v>
      </c>
    </row>
    <row r="37" spans="1:4">
      <c r="A37" s="55" t="s">
        <v>131</v>
      </c>
      <c r="B37" s="28" t="s">
        <v>193</v>
      </c>
      <c r="C37" s="111"/>
      <c r="D37" s="112"/>
    </row>
    <row r="38" spans="1:4">
      <c r="A38" s="55"/>
      <c r="B38" s="69" t="s">
        <v>195</v>
      </c>
      <c r="C38" s="111">
        <v>0</v>
      </c>
      <c r="D38" s="112">
        <f t="shared" ref="D38" si="5">C38/$C$42</f>
        <v>0</v>
      </c>
    </row>
    <row r="39" spans="1:4">
      <c r="A39" s="55" t="s">
        <v>131</v>
      </c>
      <c r="B39" s="70" t="s">
        <v>196</v>
      </c>
      <c r="C39" s="111" t="s" vm="32">
        <v>1118</v>
      </c>
      <c r="D39" s="112" t="s" vm="33">
        <v>1118</v>
      </c>
    </row>
    <row r="40" spans="1:4">
      <c r="A40" s="55" t="s">
        <v>131</v>
      </c>
      <c r="B40" s="70" t="s">
        <v>225</v>
      </c>
      <c r="C40" s="111" t="s" vm="34">
        <v>1118</v>
      </c>
      <c r="D40" s="112" t="s" vm="35">
        <v>1118</v>
      </c>
    </row>
    <row r="41" spans="1:4">
      <c r="A41" s="55" t="s">
        <v>131</v>
      </c>
      <c r="B41" s="70" t="s">
        <v>197</v>
      </c>
      <c r="C41" s="111" t="s" vm="36">
        <v>1118</v>
      </c>
      <c r="D41" s="112" t="s" vm="37">
        <v>1118</v>
      </c>
    </row>
    <row r="42" spans="1:4">
      <c r="B42" s="70" t="s">
        <v>71</v>
      </c>
      <c r="C42" s="111">
        <f>C38+C10</f>
        <v>440905.4208299999</v>
      </c>
      <c r="D42" s="112">
        <f>D38+D10</f>
        <v>1</v>
      </c>
    </row>
    <row r="43" spans="1:4">
      <c r="A43" s="55" t="s">
        <v>131</v>
      </c>
      <c r="B43" s="70" t="s">
        <v>194</v>
      </c>
      <c r="C43" s="111">
        <v>0</v>
      </c>
      <c r="D43" s="112"/>
    </row>
    <row r="44" spans="1:4">
      <c r="B44" s="6" t="s">
        <v>97</v>
      </c>
    </row>
    <row r="45" spans="1:4">
      <c r="C45" s="76" t="s">
        <v>176</v>
      </c>
      <c r="D45" s="35" t="s">
        <v>91</v>
      </c>
    </row>
    <row r="46" spans="1:4">
      <c r="C46" s="77" t="s">
        <v>1</v>
      </c>
      <c r="D46" s="24" t="s">
        <v>2</v>
      </c>
    </row>
    <row r="47" spans="1:4">
      <c r="C47" s="113" t="s">
        <v>157</v>
      </c>
      <c r="D47" s="114" vm="38">
        <v>2.6831999999999998</v>
      </c>
    </row>
    <row r="48" spans="1:4">
      <c r="C48" s="113" t="s">
        <v>166</v>
      </c>
      <c r="D48" s="114">
        <v>1.056065732237796</v>
      </c>
    </row>
    <row r="49" spans="2:4">
      <c r="C49" s="113" t="s">
        <v>162</v>
      </c>
      <c r="D49" s="114" vm="39">
        <v>2.6907999999999999</v>
      </c>
    </row>
    <row r="50" spans="2:4">
      <c r="B50" s="12"/>
      <c r="C50" s="113" t="s">
        <v>637</v>
      </c>
      <c r="D50" s="114" vm="40">
        <v>3.6467999999999998</v>
      </c>
    </row>
    <row r="51" spans="2:4">
      <c r="C51" s="113" t="s">
        <v>155</v>
      </c>
      <c r="D51" s="114" vm="41">
        <v>3.9859</v>
      </c>
    </row>
    <row r="52" spans="2:4">
      <c r="C52" s="113" t="s">
        <v>156</v>
      </c>
      <c r="D52" s="114" vm="42">
        <v>4.5420999999999996</v>
      </c>
    </row>
    <row r="53" spans="2:4">
      <c r="C53" s="113" t="s">
        <v>158</v>
      </c>
      <c r="D53" s="114">
        <v>0.44789504701873062</v>
      </c>
    </row>
    <row r="54" spans="2:4">
      <c r="C54" s="113" t="s">
        <v>163</v>
      </c>
      <c r="D54" s="114" vm="43">
        <v>3.1240000000000001</v>
      </c>
    </row>
    <row r="55" spans="2:4">
      <c r="C55" s="113" t="s">
        <v>164</v>
      </c>
      <c r="D55" s="114">
        <v>0.19270626626096926</v>
      </c>
    </row>
    <row r="56" spans="2:4">
      <c r="C56" s="113" t="s">
        <v>161</v>
      </c>
      <c r="D56" s="114" vm="44">
        <v>0.53600000000000003</v>
      </c>
    </row>
    <row r="57" spans="2:4">
      <c r="C57" s="113" t="s">
        <v>1119</v>
      </c>
      <c r="D57" s="135">
        <v>2.5608</v>
      </c>
    </row>
    <row r="58" spans="2:4">
      <c r="C58" s="113" t="s">
        <v>160</v>
      </c>
      <c r="D58" s="114" vm="45">
        <v>0.41299999999999998</v>
      </c>
    </row>
    <row r="59" spans="2:4">
      <c r="C59" s="113" t="s">
        <v>153</v>
      </c>
      <c r="D59" s="114" vm="46">
        <v>3.496</v>
      </c>
    </row>
    <row r="60" spans="2:4">
      <c r="C60" s="113" t="s">
        <v>167</v>
      </c>
      <c r="D60" s="114" vm="47">
        <v>0.2671</v>
      </c>
    </row>
    <row r="61" spans="2:4">
      <c r="C61" s="113" t="s">
        <v>1120</v>
      </c>
      <c r="D61" s="114" vm="48">
        <v>0.41749999999999998</v>
      </c>
    </row>
    <row r="62" spans="2:4">
      <c r="C62" s="113" t="s">
        <v>154</v>
      </c>
      <c r="D62" s="114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L15" sqref="L15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169</v>
      </c>
      <c r="C1" s="78" t="s" vm="1">
        <v>238</v>
      </c>
    </row>
    <row r="2" spans="2:60">
      <c r="B2" s="57" t="s">
        <v>168</v>
      </c>
      <c r="C2" s="78" t="s">
        <v>239</v>
      </c>
    </row>
    <row r="3" spans="2:60">
      <c r="B3" s="57" t="s">
        <v>170</v>
      </c>
      <c r="C3" s="78" t="s">
        <v>240</v>
      </c>
    </row>
    <row r="4" spans="2:60">
      <c r="B4" s="57" t="s">
        <v>171</v>
      </c>
      <c r="C4" s="78">
        <v>2142</v>
      </c>
    </row>
    <row r="6" spans="2:60" ht="26.25" customHeight="1">
      <c r="B6" s="194" t="s">
        <v>199</v>
      </c>
      <c r="C6" s="195"/>
      <c r="D6" s="195"/>
      <c r="E6" s="195"/>
      <c r="F6" s="195"/>
      <c r="G6" s="195"/>
      <c r="H6" s="195"/>
      <c r="I6" s="195"/>
      <c r="J6" s="195"/>
      <c r="K6" s="195"/>
      <c r="L6" s="196"/>
    </row>
    <row r="7" spans="2:60" ht="26.25" customHeight="1">
      <c r="B7" s="194" t="s">
        <v>80</v>
      </c>
      <c r="C7" s="195"/>
      <c r="D7" s="195"/>
      <c r="E7" s="195"/>
      <c r="F7" s="195"/>
      <c r="G7" s="195"/>
      <c r="H7" s="195"/>
      <c r="I7" s="195"/>
      <c r="J7" s="195"/>
      <c r="K7" s="195"/>
      <c r="L7" s="196"/>
      <c r="BH7" s="3"/>
    </row>
    <row r="8" spans="2:60" s="3" customFormat="1" ht="78.75">
      <c r="B8" s="22" t="s">
        <v>105</v>
      </c>
      <c r="C8" s="30" t="s">
        <v>35</v>
      </c>
      <c r="D8" s="30" t="s">
        <v>109</v>
      </c>
      <c r="E8" s="30" t="s">
        <v>50</v>
      </c>
      <c r="F8" s="30" t="s">
        <v>89</v>
      </c>
      <c r="G8" s="30" t="s">
        <v>224</v>
      </c>
      <c r="H8" s="30" t="s">
        <v>223</v>
      </c>
      <c r="I8" s="30" t="s">
        <v>47</v>
      </c>
      <c r="J8" s="30" t="s">
        <v>46</v>
      </c>
      <c r="K8" s="30" t="s">
        <v>172</v>
      </c>
      <c r="L8" s="30" t="s">
        <v>174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233</v>
      </c>
      <c r="H9" s="16"/>
      <c r="I9" s="16" t="s">
        <v>227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28" t="s">
        <v>36</v>
      </c>
      <c r="C11" s="95"/>
      <c r="D11" s="95"/>
      <c r="E11" s="95"/>
      <c r="F11" s="95"/>
      <c r="G11" s="97"/>
      <c r="H11" s="98"/>
      <c r="I11" s="115">
        <v>4.74397</v>
      </c>
      <c r="J11" s="123"/>
      <c r="K11" s="116">
        <v>1</v>
      </c>
      <c r="L11" s="116">
        <f>+I11/'סכום נכסי הקרן'!$C$42</f>
        <v>1.0759609149439637E-5</v>
      </c>
      <c r="BC11" s="1"/>
      <c r="BD11" s="3"/>
      <c r="BE11" s="1"/>
      <c r="BG11" s="1"/>
    </row>
    <row r="12" spans="2:60" s="4" customFormat="1" ht="18" customHeight="1">
      <c r="B12" s="128" t="s">
        <v>23</v>
      </c>
      <c r="C12" s="95"/>
      <c r="D12" s="95"/>
      <c r="E12" s="95"/>
      <c r="F12" s="95"/>
      <c r="G12" s="97"/>
      <c r="H12" s="98"/>
      <c r="I12" s="115">
        <v>4.74397</v>
      </c>
      <c r="J12" s="123"/>
      <c r="K12" s="116">
        <v>1</v>
      </c>
      <c r="L12" s="116">
        <f>+I12/'סכום נכסי הקרן'!$C$42</f>
        <v>1.0759609149439637E-5</v>
      </c>
      <c r="BC12" s="1"/>
      <c r="BD12" s="3"/>
      <c r="BE12" s="1"/>
      <c r="BG12" s="1"/>
    </row>
    <row r="13" spans="2:60">
      <c r="B13" s="129" t="s">
        <v>919</v>
      </c>
      <c r="C13" s="91"/>
      <c r="D13" s="91"/>
      <c r="E13" s="91"/>
      <c r="F13" s="91"/>
      <c r="G13" s="92"/>
      <c r="H13" s="93"/>
      <c r="I13" s="115">
        <v>4.74397</v>
      </c>
      <c r="J13" s="123"/>
      <c r="K13" s="116">
        <v>1</v>
      </c>
      <c r="L13" s="116">
        <f>+I13/'סכום נכסי הקרן'!$C$42</f>
        <v>1.0759609149439637E-5</v>
      </c>
      <c r="BD13" s="3"/>
    </row>
    <row r="14" spans="2:60" ht="20.25">
      <c r="B14" s="130" t="s">
        <v>920</v>
      </c>
      <c r="C14" s="95" t="s">
        <v>921</v>
      </c>
      <c r="D14" s="96" t="s">
        <v>110</v>
      </c>
      <c r="E14" s="96" t="s">
        <v>250</v>
      </c>
      <c r="F14" s="96" t="s">
        <v>154</v>
      </c>
      <c r="G14" s="97">
        <v>2820</v>
      </c>
      <c r="H14" s="98">
        <v>130.30000000000001</v>
      </c>
      <c r="I14" s="97">
        <v>3.6744599999999998</v>
      </c>
      <c r="J14" s="99">
        <v>5.0268454940212621E-4</v>
      </c>
      <c r="K14" s="99">
        <v>0.77455380198441381</v>
      </c>
      <c r="L14" s="125">
        <f>+I14/'סכום נכסי הקרן'!$C$42</f>
        <v>8.3338961745647548E-6</v>
      </c>
      <c r="BD14" s="4"/>
    </row>
    <row r="15" spans="2:60">
      <c r="B15" s="130" t="s">
        <v>922</v>
      </c>
      <c r="C15" s="95" t="s">
        <v>923</v>
      </c>
      <c r="D15" s="96" t="s">
        <v>110</v>
      </c>
      <c r="E15" s="96" t="s">
        <v>418</v>
      </c>
      <c r="F15" s="96" t="s">
        <v>154</v>
      </c>
      <c r="G15" s="97">
        <v>1349</v>
      </c>
      <c r="H15" s="98">
        <v>61.7</v>
      </c>
      <c r="I15" s="97">
        <v>0.83233000000000001</v>
      </c>
      <c r="J15" s="99">
        <v>2.0953217631394848E-4</v>
      </c>
      <c r="K15" s="99">
        <v>0.17545009770297873</v>
      </c>
      <c r="L15" s="125">
        <f>+I15/'סכום נכסי הקרן'!$C$42</f>
        <v>1.887774476515048E-6</v>
      </c>
    </row>
    <row r="16" spans="2:60">
      <c r="B16" s="130" t="s">
        <v>924</v>
      </c>
      <c r="C16" s="95" t="s">
        <v>925</v>
      </c>
      <c r="D16" s="96" t="s">
        <v>110</v>
      </c>
      <c r="E16" s="96" t="s">
        <v>463</v>
      </c>
      <c r="F16" s="96" t="s">
        <v>154</v>
      </c>
      <c r="G16" s="97">
        <v>7906</v>
      </c>
      <c r="H16" s="98">
        <v>3</v>
      </c>
      <c r="I16" s="97">
        <v>0.23718</v>
      </c>
      <c r="J16" s="99">
        <v>2.2420418291386034E-4</v>
      </c>
      <c r="K16" s="99">
        <v>4.9996100312607372E-2</v>
      </c>
      <c r="L16" s="125">
        <f>+I16/'סכום נכסי הקרן'!$C$42</f>
        <v>5.3793849835983216E-7</v>
      </c>
    </row>
    <row r="17" spans="2:56">
      <c r="B17" s="104"/>
      <c r="C17" s="95"/>
      <c r="D17" s="95"/>
      <c r="E17" s="95"/>
      <c r="F17" s="95"/>
      <c r="G17" s="97"/>
      <c r="H17" s="98"/>
      <c r="I17" s="95"/>
      <c r="J17" s="95"/>
      <c r="K17" s="99"/>
      <c r="L17" s="95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80" t="s">
        <v>237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80" t="s">
        <v>101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80" t="s">
        <v>222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80" t="s">
        <v>232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AH20:XFD23 D24:XFD1048576 D20:AF23 D1:XFD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41.7109375" style="2" bestFit="1" customWidth="1"/>
    <col min="4" max="4" width="6.42578125" style="2" bestFit="1" customWidth="1"/>
    <col min="5" max="5" width="5.28515625" style="2" bestFit="1" customWidth="1"/>
    <col min="6" max="6" width="9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6.28515625" style="1" bestFit="1" customWidth="1"/>
    <col min="11" max="11" width="12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169</v>
      </c>
      <c r="C1" s="78" t="s" vm="1">
        <v>238</v>
      </c>
    </row>
    <row r="2" spans="2:61">
      <c r="B2" s="57" t="s">
        <v>168</v>
      </c>
      <c r="C2" s="78" t="s">
        <v>239</v>
      </c>
    </row>
    <row r="3" spans="2:61">
      <c r="B3" s="57" t="s">
        <v>170</v>
      </c>
      <c r="C3" s="78" t="s">
        <v>240</v>
      </c>
    </row>
    <row r="4" spans="2:61">
      <c r="B4" s="57" t="s">
        <v>171</v>
      </c>
      <c r="C4" s="78">
        <v>2142</v>
      </c>
    </row>
    <row r="6" spans="2:61" ht="26.25" customHeight="1">
      <c r="B6" s="194" t="s">
        <v>199</v>
      </c>
      <c r="C6" s="195"/>
      <c r="D6" s="195"/>
      <c r="E6" s="195"/>
      <c r="F6" s="195"/>
      <c r="G6" s="195"/>
      <c r="H6" s="195"/>
      <c r="I6" s="195"/>
      <c r="J6" s="195"/>
      <c r="K6" s="195"/>
      <c r="L6" s="196"/>
    </row>
    <row r="7" spans="2:61" ht="26.25" customHeight="1">
      <c r="B7" s="194" t="s">
        <v>81</v>
      </c>
      <c r="C7" s="195"/>
      <c r="D7" s="195"/>
      <c r="E7" s="195"/>
      <c r="F7" s="195"/>
      <c r="G7" s="195"/>
      <c r="H7" s="195"/>
      <c r="I7" s="195"/>
      <c r="J7" s="195"/>
      <c r="K7" s="195"/>
      <c r="L7" s="196"/>
      <c r="BI7" s="3"/>
    </row>
    <row r="8" spans="2:61" s="3" customFormat="1" ht="78.75">
      <c r="B8" s="22" t="s">
        <v>105</v>
      </c>
      <c r="C8" s="30" t="s">
        <v>35</v>
      </c>
      <c r="D8" s="30" t="s">
        <v>109</v>
      </c>
      <c r="E8" s="30" t="s">
        <v>50</v>
      </c>
      <c r="F8" s="30" t="s">
        <v>89</v>
      </c>
      <c r="G8" s="30" t="s">
        <v>224</v>
      </c>
      <c r="H8" s="30" t="s">
        <v>223</v>
      </c>
      <c r="I8" s="30" t="s">
        <v>47</v>
      </c>
      <c r="J8" s="30" t="s">
        <v>46</v>
      </c>
      <c r="K8" s="30" t="s">
        <v>172</v>
      </c>
      <c r="L8" s="31" t="s">
        <v>174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233</v>
      </c>
      <c r="H9" s="16"/>
      <c r="I9" s="16" t="s">
        <v>227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28" t="s">
        <v>38</v>
      </c>
      <c r="C11" s="131"/>
      <c r="D11" s="131"/>
      <c r="E11" s="131"/>
      <c r="F11" s="131"/>
      <c r="G11" s="132"/>
      <c r="H11" s="133"/>
      <c r="I11" s="132">
        <v>-0.8</v>
      </c>
      <c r="J11" s="131"/>
      <c r="K11" s="134">
        <v>1</v>
      </c>
      <c r="L11" s="134">
        <f>+I11/'סכום נכסי הקרן'!$C$42</f>
        <v>-1.8144480929583681E-6</v>
      </c>
      <c r="BD11" s="1"/>
      <c r="BE11" s="3"/>
      <c r="BF11" s="1"/>
      <c r="BH11" s="1"/>
    </row>
    <row r="12" spans="2:61">
      <c r="B12" s="128" t="s">
        <v>220</v>
      </c>
      <c r="C12" s="131"/>
      <c r="D12" s="131"/>
      <c r="E12" s="131"/>
      <c r="F12" s="131"/>
      <c r="G12" s="132"/>
      <c r="H12" s="133"/>
      <c r="I12" s="132">
        <v>-0.8</v>
      </c>
      <c r="J12" s="131"/>
      <c r="K12" s="134">
        <v>1</v>
      </c>
      <c r="L12" s="134">
        <f>+I12/'סכום נכסי הקרן'!$C$42</f>
        <v>-1.8144480929583681E-6</v>
      </c>
      <c r="BE12" s="3"/>
    </row>
    <row r="13" spans="2:61" ht="20.25">
      <c r="B13" s="128" t="s">
        <v>217</v>
      </c>
      <c r="C13" s="131"/>
      <c r="D13" s="131"/>
      <c r="E13" s="131"/>
      <c r="F13" s="131"/>
      <c r="G13" s="132"/>
      <c r="H13" s="133"/>
      <c r="I13" s="132">
        <v>-0.8</v>
      </c>
      <c r="J13" s="131"/>
      <c r="K13" s="134">
        <v>1</v>
      </c>
      <c r="L13" s="134">
        <f>+I13/'סכום נכסי הקרן'!$C$42</f>
        <v>-1.8144480929583681E-6</v>
      </c>
      <c r="BE13" s="4"/>
    </row>
    <row r="14" spans="2:61">
      <c r="B14" s="103" t="s">
        <v>926</v>
      </c>
      <c r="C14" s="95" t="s">
        <v>927</v>
      </c>
      <c r="D14" s="96" t="s">
        <v>110</v>
      </c>
      <c r="E14" s="96"/>
      <c r="F14" s="96" t="s">
        <v>154</v>
      </c>
      <c r="G14" s="97">
        <v>20</v>
      </c>
      <c r="H14" s="98">
        <v>496000</v>
      </c>
      <c r="I14" s="97">
        <v>99.2</v>
      </c>
      <c r="J14" s="95"/>
      <c r="K14" s="99">
        <v>-124</v>
      </c>
      <c r="L14" s="125">
        <f>+I14/'סכום נכסי הקרן'!$C$42</f>
        <v>2.2499156352683762E-4</v>
      </c>
    </row>
    <row r="15" spans="2:61">
      <c r="B15" s="103" t="s">
        <v>928</v>
      </c>
      <c r="C15" s="95" t="s">
        <v>929</v>
      </c>
      <c r="D15" s="96" t="s">
        <v>110</v>
      </c>
      <c r="E15" s="96"/>
      <c r="F15" s="96" t="s">
        <v>154</v>
      </c>
      <c r="G15" s="97">
        <v>-20</v>
      </c>
      <c r="H15" s="98">
        <v>500000</v>
      </c>
      <c r="I15" s="97">
        <v>-100</v>
      </c>
      <c r="J15" s="95"/>
      <c r="K15" s="99">
        <v>125</v>
      </c>
      <c r="L15" s="125">
        <f>+I15/'סכום נכסי הקרן'!$C$42</f>
        <v>-2.26806011619796E-4</v>
      </c>
    </row>
    <row r="16" spans="2:61">
      <c r="B16" s="104"/>
      <c r="C16" s="95"/>
      <c r="D16" s="95"/>
      <c r="E16" s="95"/>
      <c r="F16" s="95"/>
      <c r="G16" s="97"/>
      <c r="H16" s="98"/>
      <c r="I16" s="95"/>
      <c r="J16" s="95"/>
      <c r="K16" s="99"/>
      <c r="L16" s="95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80" t="s">
        <v>237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80" t="s">
        <v>101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80" t="s">
        <v>222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80" t="s">
        <v>232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AH41:XFD44 D45:XFD1048576 D41:AF44 D1:XFD40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169</v>
      </c>
      <c r="C1" s="78" t="s" vm="1">
        <v>238</v>
      </c>
    </row>
    <row r="2" spans="1:60">
      <c r="B2" s="57" t="s">
        <v>168</v>
      </c>
      <c r="C2" s="78" t="s">
        <v>239</v>
      </c>
    </row>
    <row r="3" spans="1:60">
      <c r="B3" s="57" t="s">
        <v>170</v>
      </c>
      <c r="C3" s="78" t="s">
        <v>240</v>
      </c>
    </row>
    <row r="4" spans="1:60">
      <c r="B4" s="57" t="s">
        <v>171</v>
      </c>
      <c r="C4" s="78">
        <v>2142</v>
      </c>
    </row>
    <row r="6" spans="1:60" ht="26.25" customHeight="1">
      <c r="B6" s="194" t="s">
        <v>199</v>
      </c>
      <c r="C6" s="195"/>
      <c r="D6" s="195"/>
      <c r="E6" s="195"/>
      <c r="F6" s="195"/>
      <c r="G6" s="195"/>
      <c r="H6" s="195"/>
      <c r="I6" s="195"/>
      <c r="J6" s="195"/>
      <c r="K6" s="196"/>
      <c r="BD6" s="1" t="s">
        <v>110</v>
      </c>
      <c r="BF6" s="1" t="s">
        <v>177</v>
      </c>
      <c r="BH6" s="3" t="s">
        <v>154</v>
      </c>
    </row>
    <row r="7" spans="1:60" ht="26.25" customHeight="1">
      <c r="B7" s="194" t="s">
        <v>82</v>
      </c>
      <c r="C7" s="195"/>
      <c r="D7" s="195"/>
      <c r="E7" s="195"/>
      <c r="F7" s="195"/>
      <c r="G7" s="195"/>
      <c r="H7" s="195"/>
      <c r="I7" s="195"/>
      <c r="J7" s="195"/>
      <c r="K7" s="196"/>
      <c r="BD7" s="3" t="s">
        <v>112</v>
      </c>
      <c r="BF7" s="1" t="s">
        <v>132</v>
      </c>
      <c r="BH7" s="3" t="s">
        <v>153</v>
      </c>
    </row>
    <row r="8" spans="1:60" s="3" customFormat="1" ht="78.75">
      <c r="A8" s="2"/>
      <c r="B8" s="22" t="s">
        <v>105</v>
      </c>
      <c r="C8" s="30" t="s">
        <v>35</v>
      </c>
      <c r="D8" s="30" t="s">
        <v>109</v>
      </c>
      <c r="E8" s="30" t="s">
        <v>50</v>
      </c>
      <c r="F8" s="30" t="s">
        <v>89</v>
      </c>
      <c r="G8" s="30" t="s">
        <v>224</v>
      </c>
      <c r="H8" s="30" t="s">
        <v>223</v>
      </c>
      <c r="I8" s="30" t="s">
        <v>47</v>
      </c>
      <c r="J8" s="30" t="s">
        <v>172</v>
      </c>
      <c r="K8" s="30" t="s">
        <v>174</v>
      </c>
      <c r="BC8" s="1" t="s">
        <v>125</v>
      </c>
      <c r="BD8" s="1" t="s">
        <v>126</v>
      </c>
      <c r="BE8" s="1" t="s">
        <v>133</v>
      </c>
      <c r="BG8" s="4" t="s">
        <v>155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233</v>
      </c>
      <c r="H9" s="16"/>
      <c r="I9" s="16" t="s">
        <v>227</v>
      </c>
      <c r="J9" s="32" t="s">
        <v>20</v>
      </c>
      <c r="K9" s="58" t="s">
        <v>20</v>
      </c>
      <c r="BC9" s="1" t="s">
        <v>122</v>
      </c>
      <c r="BE9" s="1" t="s">
        <v>134</v>
      </c>
      <c r="BG9" s="4" t="s">
        <v>156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118</v>
      </c>
      <c r="BD10" s="3"/>
      <c r="BE10" s="1" t="s">
        <v>178</v>
      </c>
      <c r="BG10" s="1" t="s">
        <v>162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117</v>
      </c>
      <c r="BD11" s="3"/>
      <c r="BE11" s="1" t="s">
        <v>135</v>
      </c>
      <c r="BG11" s="1" t="s">
        <v>157</v>
      </c>
    </row>
    <row r="12" spans="1:60" ht="20.25">
      <c r="B12" s="80" t="s">
        <v>237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115</v>
      </c>
      <c r="BD12" s="4"/>
      <c r="BE12" s="1" t="s">
        <v>136</v>
      </c>
      <c r="BG12" s="1" t="s">
        <v>158</v>
      </c>
    </row>
    <row r="13" spans="1:60">
      <c r="B13" s="80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119</v>
      </c>
      <c r="BE13" s="1" t="s">
        <v>137</v>
      </c>
      <c r="BG13" s="1" t="s">
        <v>159</v>
      </c>
    </row>
    <row r="14" spans="1:60">
      <c r="B14" s="80" t="s">
        <v>222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116</v>
      </c>
      <c r="BE14" s="1" t="s">
        <v>138</v>
      </c>
      <c r="BG14" s="1" t="s">
        <v>161</v>
      </c>
    </row>
    <row r="15" spans="1:60">
      <c r="B15" s="80" t="s">
        <v>232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127</v>
      </c>
      <c r="BE15" s="1" t="s">
        <v>179</v>
      </c>
      <c r="BG15" s="1" t="s">
        <v>163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113</v>
      </c>
      <c r="BD16" s="1" t="s">
        <v>128</v>
      </c>
      <c r="BE16" s="1" t="s">
        <v>139</v>
      </c>
      <c r="BG16" s="1" t="s">
        <v>164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123</v>
      </c>
      <c r="BE17" s="1" t="s">
        <v>140</v>
      </c>
      <c r="BG17" s="1" t="s">
        <v>165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111</v>
      </c>
      <c r="BF18" s="1" t="s">
        <v>141</v>
      </c>
      <c r="BH18" s="1" t="s">
        <v>25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124</v>
      </c>
      <c r="BF19" s="1" t="s">
        <v>142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129</v>
      </c>
      <c r="BF20" s="1" t="s">
        <v>143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114</v>
      </c>
      <c r="BE21" s="1" t="s">
        <v>130</v>
      </c>
      <c r="BF21" s="1" t="s">
        <v>144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120</v>
      </c>
      <c r="BF22" s="1" t="s">
        <v>145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25</v>
      </c>
      <c r="BE23" s="1" t="s">
        <v>121</v>
      </c>
      <c r="BF23" s="1" t="s">
        <v>180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183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146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147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182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148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149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181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25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169</v>
      </c>
      <c r="C1" s="78" t="s" vm="1">
        <v>238</v>
      </c>
    </row>
    <row r="2" spans="2:81">
      <c r="B2" s="57" t="s">
        <v>168</v>
      </c>
      <c r="C2" s="78" t="s">
        <v>239</v>
      </c>
    </row>
    <row r="3" spans="2:81">
      <c r="B3" s="57" t="s">
        <v>170</v>
      </c>
      <c r="C3" s="78" t="s">
        <v>240</v>
      </c>
      <c r="E3" s="2"/>
    </row>
    <row r="4" spans="2:81">
      <c r="B4" s="57" t="s">
        <v>171</v>
      </c>
      <c r="C4" s="78">
        <v>2142</v>
      </c>
    </row>
    <row r="6" spans="2:81" ht="26.25" customHeight="1">
      <c r="B6" s="194" t="s">
        <v>199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6"/>
    </row>
    <row r="7" spans="2:81" ht="26.25" customHeight="1">
      <c r="B7" s="194" t="s">
        <v>83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6"/>
    </row>
    <row r="8" spans="2:81" s="3" customFormat="1" ht="47.25">
      <c r="B8" s="22" t="s">
        <v>105</v>
      </c>
      <c r="C8" s="30" t="s">
        <v>35</v>
      </c>
      <c r="D8" s="13" t="s">
        <v>39</v>
      </c>
      <c r="E8" s="30" t="s">
        <v>15</v>
      </c>
      <c r="F8" s="30" t="s">
        <v>51</v>
      </c>
      <c r="G8" s="30" t="s">
        <v>90</v>
      </c>
      <c r="H8" s="30" t="s">
        <v>18</v>
      </c>
      <c r="I8" s="30" t="s">
        <v>89</v>
      </c>
      <c r="J8" s="30" t="s">
        <v>17</v>
      </c>
      <c r="K8" s="30" t="s">
        <v>19</v>
      </c>
      <c r="L8" s="30" t="s">
        <v>224</v>
      </c>
      <c r="M8" s="30" t="s">
        <v>223</v>
      </c>
      <c r="N8" s="30" t="s">
        <v>47</v>
      </c>
      <c r="O8" s="30" t="s">
        <v>46</v>
      </c>
      <c r="P8" s="30" t="s">
        <v>172</v>
      </c>
      <c r="Q8" s="31" t="s">
        <v>174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233</v>
      </c>
      <c r="M9" s="32"/>
      <c r="N9" s="32" t="s">
        <v>227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80" t="s">
        <v>237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80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80" t="s">
        <v>222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80" t="s">
        <v>232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AN140"/>
  <sheetViews>
    <sheetView rightToLeft="1" workbookViewId="0">
      <selection activeCell="C15" sqref="C15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15.42578125" style="126" bestFit="1" customWidth="1"/>
    <col min="18" max="16384" width="9.140625" style="1"/>
  </cols>
  <sheetData>
    <row r="1" spans="2:40">
      <c r="B1" s="57" t="s">
        <v>169</v>
      </c>
      <c r="C1" s="78" t="s" vm="1">
        <v>238</v>
      </c>
    </row>
    <row r="2" spans="2:40">
      <c r="B2" s="57" t="s">
        <v>168</v>
      </c>
      <c r="C2" s="78" t="s">
        <v>239</v>
      </c>
    </row>
    <row r="3" spans="2:40">
      <c r="B3" s="57" t="s">
        <v>170</v>
      </c>
      <c r="C3" s="78" t="s">
        <v>240</v>
      </c>
    </row>
    <row r="4" spans="2:40">
      <c r="B4" s="57" t="s">
        <v>171</v>
      </c>
      <c r="C4" s="78">
        <v>2142</v>
      </c>
    </row>
    <row r="6" spans="2:40" ht="26.25" customHeight="1">
      <c r="B6" s="194" t="s">
        <v>200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6"/>
    </row>
    <row r="7" spans="2:40" ht="26.25" customHeight="1">
      <c r="B7" s="194" t="s">
        <v>74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6"/>
    </row>
    <row r="8" spans="2:40" s="3" customFormat="1" ht="78.75">
      <c r="B8" s="22" t="s">
        <v>105</v>
      </c>
      <c r="C8" s="30" t="s">
        <v>35</v>
      </c>
      <c r="D8" s="30" t="s">
        <v>15</v>
      </c>
      <c r="E8" s="30" t="s">
        <v>51</v>
      </c>
      <c r="F8" s="30" t="s">
        <v>90</v>
      </c>
      <c r="G8" s="30" t="s">
        <v>18</v>
      </c>
      <c r="H8" s="30" t="s">
        <v>89</v>
      </c>
      <c r="I8" s="30" t="s">
        <v>17</v>
      </c>
      <c r="J8" s="30" t="s">
        <v>19</v>
      </c>
      <c r="K8" s="30" t="s">
        <v>224</v>
      </c>
      <c r="L8" s="30" t="s">
        <v>223</v>
      </c>
      <c r="M8" s="30" t="s">
        <v>98</v>
      </c>
      <c r="N8" s="30" t="s">
        <v>46</v>
      </c>
      <c r="O8" s="30" t="s">
        <v>172</v>
      </c>
      <c r="P8" s="31" t="s">
        <v>174</v>
      </c>
      <c r="Q8" s="126"/>
    </row>
    <row r="9" spans="2:40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233</v>
      </c>
      <c r="L9" s="32"/>
      <c r="M9" s="32" t="s">
        <v>227</v>
      </c>
      <c r="N9" s="32" t="s">
        <v>20</v>
      </c>
      <c r="O9" s="32" t="s">
        <v>20</v>
      </c>
      <c r="P9" s="33" t="s">
        <v>20</v>
      </c>
      <c r="Q9" s="126"/>
    </row>
    <row r="10" spans="2:4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126"/>
    </row>
    <row r="11" spans="2:40" s="139" customFormat="1" ht="18" customHeight="1">
      <c r="B11" s="100" t="s">
        <v>24</v>
      </c>
      <c r="C11" s="87"/>
      <c r="D11" s="87"/>
      <c r="E11" s="87"/>
      <c r="F11" s="87"/>
      <c r="G11" s="88">
        <v>9.6666586721765704</v>
      </c>
      <c r="H11" s="87"/>
      <c r="I11" s="87"/>
      <c r="J11" s="105">
        <v>4.8506729653163501E-2</v>
      </c>
      <c r="K11" s="88"/>
      <c r="L11" s="87"/>
      <c r="M11" s="88">
        <v>127252.68541999998</v>
      </c>
      <c r="N11" s="87"/>
      <c r="O11" s="90">
        <v>1</v>
      </c>
      <c r="P11" s="90">
        <f>+M11/'סכום נכסי הקרן'!$C$42</f>
        <v>0.28861674048018759</v>
      </c>
      <c r="Q11" s="146"/>
      <c r="AN11" s="136"/>
    </row>
    <row r="12" spans="2:40" s="136" customFormat="1" ht="21.75" customHeight="1">
      <c r="B12" s="101" t="s">
        <v>220</v>
      </c>
      <c r="C12" s="91"/>
      <c r="D12" s="91"/>
      <c r="E12" s="91"/>
      <c r="F12" s="91"/>
      <c r="G12" s="92">
        <v>9.6666586721765704</v>
      </c>
      <c r="H12" s="91"/>
      <c r="I12" s="91"/>
      <c r="J12" s="106">
        <v>4.8506729653163487E-2</v>
      </c>
      <c r="K12" s="92"/>
      <c r="L12" s="91"/>
      <c r="M12" s="92">
        <v>127252.68542000001</v>
      </c>
      <c r="N12" s="91"/>
      <c r="O12" s="94">
        <v>1.0000000000000002</v>
      </c>
      <c r="P12" s="94">
        <f>+M12/'סכום נכסי הקרן'!$C$42</f>
        <v>0.28861674048018765</v>
      </c>
      <c r="Q12" s="146"/>
    </row>
    <row r="13" spans="2:40" s="136" customFormat="1">
      <c r="B13" s="102" t="s">
        <v>54</v>
      </c>
      <c r="C13" s="91"/>
      <c r="D13" s="91"/>
      <c r="E13" s="91"/>
      <c r="F13" s="91"/>
      <c r="G13" s="92">
        <v>9.6666586721765704</v>
      </c>
      <c r="H13" s="91"/>
      <c r="I13" s="91"/>
      <c r="J13" s="106">
        <v>4.8506729653163487E-2</v>
      </c>
      <c r="K13" s="92"/>
      <c r="L13" s="91"/>
      <c r="M13" s="92">
        <v>127252.68542000001</v>
      </c>
      <c r="N13" s="91"/>
      <c r="O13" s="94">
        <v>1.0000000000000002</v>
      </c>
      <c r="P13" s="94">
        <f>+M13/'סכום נכסי הקרן'!$C$42</f>
        <v>0.28861674048018765</v>
      </c>
      <c r="Q13" s="146"/>
    </row>
    <row r="14" spans="2:40" s="136" customFormat="1">
      <c r="B14" s="103" t="s">
        <v>930</v>
      </c>
      <c r="C14" s="95" t="s">
        <v>931</v>
      </c>
      <c r="D14" s="95" t="s">
        <v>932</v>
      </c>
      <c r="E14" s="95"/>
      <c r="F14" s="107">
        <v>40148</v>
      </c>
      <c r="G14" s="97">
        <v>6.3100000000000005</v>
      </c>
      <c r="H14" s="96" t="s">
        <v>154</v>
      </c>
      <c r="I14" s="108">
        <v>4.8000000000000001E-2</v>
      </c>
      <c r="J14" s="108">
        <v>4.8499999999999995E-2</v>
      </c>
      <c r="K14" s="97">
        <v>279000</v>
      </c>
      <c r="L14" s="109">
        <v>108.5077</v>
      </c>
      <c r="M14" s="97">
        <v>302.69061999999997</v>
      </c>
      <c r="N14" s="95"/>
      <c r="O14" s="99">
        <v>2.3786580141783543E-3</v>
      </c>
      <c r="P14" s="99">
        <f>+M14/'סכום נכסי הקרן'!$C$42</f>
        <v>6.8652052276923245E-4</v>
      </c>
      <c r="Q14" s="146"/>
    </row>
    <row r="15" spans="2:40" s="136" customFormat="1">
      <c r="B15" s="103" t="s">
        <v>933</v>
      </c>
      <c r="C15" s="95" t="s">
        <v>934</v>
      </c>
      <c r="D15" s="95" t="s">
        <v>932</v>
      </c>
      <c r="E15" s="95"/>
      <c r="F15" s="107">
        <v>40452</v>
      </c>
      <c r="G15" s="97">
        <v>6.84</v>
      </c>
      <c r="H15" s="96" t="s">
        <v>154</v>
      </c>
      <c r="I15" s="108">
        <v>4.8000000000000001E-2</v>
      </c>
      <c r="J15" s="108">
        <v>4.8599999999999997E-2</v>
      </c>
      <c r="K15" s="97">
        <v>550000</v>
      </c>
      <c r="L15" s="109">
        <v>107.28189999999999</v>
      </c>
      <c r="M15" s="97">
        <v>589.94803000000002</v>
      </c>
      <c r="N15" s="95"/>
      <c r="O15" s="99">
        <v>4.6360359944693109E-3</v>
      </c>
      <c r="P15" s="99">
        <f>+M15/'סכום נכסי הקרן'!$C$42</f>
        <v>1.3380375974725576E-3</v>
      </c>
      <c r="Q15" s="146"/>
    </row>
    <row r="16" spans="2:40" s="136" customFormat="1">
      <c r="B16" s="103" t="s">
        <v>935</v>
      </c>
      <c r="C16" s="95" t="s">
        <v>936</v>
      </c>
      <c r="D16" s="95" t="s">
        <v>932</v>
      </c>
      <c r="E16" s="95"/>
      <c r="F16" s="107">
        <v>40909</v>
      </c>
      <c r="G16" s="97">
        <v>7.57</v>
      </c>
      <c r="H16" s="96" t="s">
        <v>154</v>
      </c>
      <c r="I16" s="108">
        <v>4.8000000000000001E-2</v>
      </c>
      <c r="J16" s="108">
        <v>4.8599999999999997E-2</v>
      </c>
      <c r="K16" s="97">
        <v>2438000</v>
      </c>
      <c r="L16" s="109">
        <v>105.2244</v>
      </c>
      <c r="M16" s="97">
        <v>2564.4742200000001</v>
      </c>
      <c r="N16" s="95"/>
      <c r="O16" s="99">
        <v>2.0152613766349234E-2</v>
      </c>
      <c r="P16" s="99">
        <f>+M16/'סכום נכסי הקרן'!$C$42</f>
        <v>5.8163816973998729E-3</v>
      </c>
      <c r="Q16" s="146"/>
    </row>
    <row r="17" spans="2:17" s="136" customFormat="1">
      <c r="B17" s="103" t="s">
        <v>937</v>
      </c>
      <c r="C17" s="95">
        <v>8790</v>
      </c>
      <c r="D17" s="95" t="s">
        <v>932</v>
      </c>
      <c r="E17" s="95"/>
      <c r="F17" s="107">
        <v>41030</v>
      </c>
      <c r="G17" s="97">
        <v>7.9</v>
      </c>
      <c r="H17" s="96" t="s">
        <v>154</v>
      </c>
      <c r="I17" s="108">
        <v>4.8000000000000001E-2</v>
      </c>
      <c r="J17" s="108">
        <v>4.8599999999999997E-2</v>
      </c>
      <c r="K17" s="97">
        <v>1696000</v>
      </c>
      <c r="L17" s="109">
        <v>103.1541</v>
      </c>
      <c r="M17" s="97">
        <v>1749.04169</v>
      </c>
      <c r="N17" s="95"/>
      <c r="O17" s="99">
        <v>1.3744634812438367E-2</v>
      </c>
      <c r="P17" s="99">
        <f>+M17/'סכום נכסי הקרן'!$C$42</f>
        <v>3.9669316986564764E-3</v>
      </c>
      <c r="Q17" s="146"/>
    </row>
    <row r="18" spans="2:17" s="136" customFormat="1">
      <c r="B18" s="103" t="s">
        <v>938</v>
      </c>
      <c r="C18" s="95" t="s">
        <v>939</v>
      </c>
      <c r="D18" s="95" t="s">
        <v>932</v>
      </c>
      <c r="E18" s="95"/>
      <c r="F18" s="107">
        <v>41091</v>
      </c>
      <c r="G18" s="97">
        <v>7.88</v>
      </c>
      <c r="H18" s="96" t="s">
        <v>154</v>
      </c>
      <c r="I18" s="108">
        <v>4.8000000000000001E-2</v>
      </c>
      <c r="J18" s="108">
        <v>4.8499999999999995E-2</v>
      </c>
      <c r="K18" s="97">
        <v>1170000</v>
      </c>
      <c r="L18" s="109">
        <v>103.8634</v>
      </c>
      <c r="M18" s="97">
        <v>1215.76511</v>
      </c>
      <c r="N18" s="95"/>
      <c r="O18" s="99">
        <v>9.5539446259019483E-3</v>
      </c>
      <c r="P18" s="99">
        <f>+M18/'סכום נכסי הקרן'!$C$42</f>
        <v>2.7574283566560256E-3</v>
      </c>
      <c r="Q18" s="146"/>
    </row>
    <row r="19" spans="2:17" s="136" customFormat="1">
      <c r="B19" s="103" t="s">
        <v>940</v>
      </c>
      <c r="C19" s="95">
        <v>8793</v>
      </c>
      <c r="D19" s="95" t="s">
        <v>932</v>
      </c>
      <c r="E19" s="95"/>
      <c r="F19" s="107">
        <v>41122</v>
      </c>
      <c r="G19" s="97">
        <v>7.96</v>
      </c>
      <c r="H19" s="96" t="s">
        <v>154</v>
      </c>
      <c r="I19" s="108">
        <v>4.8000000000000001E-2</v>
      </c>
      <c r="J19" s="108">
        <v>4.8499999999999995E-2</v>
      </c>
      <c r="K19" s="97">
        <v>1195000</v>
      </c>
      <c r="L19" s="109">
        <v>103.79730000000001</v>
      </c>
      <c r="M19" s="97">
        <v>1240.3780400000001</v>
      </c>
      <c r="N19" s="95"/>
      <c r="O19" s="99">
        <v>9.7473623908690653E-3</v>
      </c>
      <c r="P19" s="99">
        <f>+M19/'סכום נכסי הקרן'!$C$42</f>
        <v>2.8132519615317979E-3</v>
      </c>
      <c r="Q19" s="146"/>
    </row>
    <row r="20" spans="2:17" s="136" customFormat="1">
      <c r="B20" s="103" t="s">
        <v>941</v>
      </c>
      <c r="C20" s="95" t="s">
        <v>942</v>
      </c>
      <c r="D20" s="95" t="s">
        <v>932</v>
      </c>
      <c r="E20" s="95"/>
      <c r="F20" s="107">
        <v>41154</v>
      </c>
      <c r="G20" s="97">
        <v>8.0400000000000009</v>
      </c>
      <c r="H20" s="96" t="s">
        <v>154</v>
      </c>
      <c r="I20" s="108">
        <v>4.8000000000000001E-2</v>
      </c>
      <c r="J20" s="108">
        <v>4.8500000000000008E-2</v>
      </c>
      <c r="K20" s="97">
        <v>480000</v>
      </c>
      <c r="L20" s="109">
        <v>103.2794</v>
      </c>
      <c r="M20" s="97">
        <v>495.74096999999995</v>
      </c>
      <c r="N20" s="95"/>
      <c r="O20" s="99">
        <v>3.895721087250907E-3</v>
      </c>
      <c r="P20" s="99">
        <f>+M20/'סכום נכסי הקרן'!$C$42</f>
        <v>1.1243703220222892E-3</v>
      </c>
      <c r="Q20" s="146"/>
    </row>
    <row r="21" spans="2:17" s="136" customFormat="1">
      <c r="B21" s="103" t="s">
        <v>943</v>
      </c>
      <c r="C21" s="95" t="s">
        <v>944</v>
      </c>
      <c r="D21" s="95" t="s">
        <v>932</v>
      </c>
      <c r="E21" s="95"/>
      <c r="F21" s="107">
        <v>41184</v>
      </c>
      <c r="G21" s="97">
        <v>8.1300000000000008</v>
      </c>
      <c r="H21" s="96" t="s">
        <v>154</v>
      </c>
      <c r="I21" s="108">
        <v>4.8000000000000001E-2</v>
      </c>
      <c r="J21" s="108">
        <v>4.8600000000000004E-2</v>
      </c>
      <c r="K21" s="97">
        <v>661000</v>
      </c>
      <c r="L21" s="109">
        <v>101.7963</v>
      </c>
      <c r="M21" s="97">
        <v>672.87333999999998</v>
      </c>
      <c r="N21" s="95"/>
      <c r="O21" s="99">
        <v>5.2876946194036559E-3</v>
      </c>
      <c r="P21" s="99">
        <f>+M21/'סכום נכסי הקרן'!$C$42</f>
        <v>1.5261171857069093E-3</v>
      </c>
      <c r="Q21" s="146"/>
    </row>
    <row r="22" spans="2:17" s="136" customFormat="1">
      <c r="B22" s="103" t="s">
        <v>945</v>
      </c>
      <c r="C22" s="95" t="s">
        <v>946</v>
      </c>
      <c r="D22" s="95" t="s">
        <v>932</v>
      </c>
      <c r="E22" s="95"/>
      <c r="F22" s="107">
        <v>41214</v>
      </c>
      <c r="G22" s="97">
        <v>8.2099999999999991</v>
      </c>
      <c r="H22" s="96" t="s">
        <v>154</v>
      </c>
      <c r="I22" s="108">
        <v>4.8000000000000001E-2</v>
      </c>
      <c r="J22" s="108">
        <v>4.8500000000000008E-2</v>
      </c>
      <c r="K22" s="97">
        <v>548000</v>
      </c>
      <c r="L22" s="109">
        <v>101.4157</v>
      </c>
      <c r="M22" s="97">
        <v>555.75783999999999</v>
      </c>
      <c r="N22" s="95"/>
      <c r="O22" s="99">
        <v>4.3673564779062252E-3</v>
      </c>
      <c r="P22" s="99">
        <f>+M22/'סכום נכסי הקרן'!$C$42</f>
        <v>1.2604921911683273E-3</v>
      </c>
      <c r="Q22" s="146"/>
    </row>
    <row r="23" spans="2:17" s="136" customFormat="1">
      <c r="B23" s="103" t="s">
        <v>947</v>
      </c>
      <c r="C23" s="95" t="s">
        <v>948</v>
      </c>
      <c r="D23" s="95" t="s">
        <v>932</v>
      </c>
      <c r="E23" s="95"/>
      <c r="F23" s="107">
        <v>41245</v>
      </c>
      <c r="G23" s="97">
        <v>8.2900000000000009</v>
      </c>
      <c r="H23" s="96" t="s">
        <v>154</v>
      </c>
      <c r="I23" s="108">
        <v>4.8000000000000001E-2</v>
      </c>
      <c r="J23" s="108">
        <v>4.8600000000000004E-2</v>
      </c>
      <c r="K23" s="97">
        <v>592000</v>
      </c>
      <c r="L23" s="109">
        <v>101.1932</v>
      </c>
      <c r="M23" s="97">
        <v>599.06382999999994</v>
      </c>
      <c r="N23" s="95"/>
      <c r="O23" s="99">
        <v>4.7076714178783579E-3</v>
      </c>
      <c r="P23" s="99">
        <f>+M23/'סכום נכסי הקרן'!$C$42</f>
        <v>1.3587127798797948E-3</v>
      </c>
      <c r="Q23" s="146"/>
    </row>
    <row r="24" spans="2:17" s="136" customFormat="1">
      <c r="B24" s="103" t="s">
        <v>949</v>
      </c>
      <c r="C24" s="95" t="s">
        <v>950</v>
      </c>
      <c r="D24" s="95" t="s">
        <v>932</v>
      </c>
      <c r="E24" s="95"/>
      <c r="F24" s="107">
        <v>41275</v>
      </c>
      <c r="G24" s="97">
        <v>8.18</v>
      </c>
      <c r="H24" s="96" t="s">
        <v>154</v>
      </c>
      <c r="I24" s="108">
        <v>4.8000000000000001E-2</v>
      </c>
      <c r="J24" s="108">
        <v>4.8499999999999995E-2</v>
      </c>
      <c r="K24" s="97">
        <v>538000</v>
      </c>
      <c r="L24" s="109">
        <v>103.7127</v>
      </c>
      <c r="M24" s="97">
        <v>557.97425999999996</v>
      </c>
      <c r="N24" s="95"/>
      <c r="O24" s="99">
        <v>4.3847739492364739E-3</v>
      </c>
      <c r="P24" s="99">
        <f>+M24/'סכום נכסי הקרן'!$C$42</f>
        <v>1.2655191649710705E-3</v>
      </c>
      <c r="Q24" s="146"/>
    </row>
    <row r="25" spans="2:17" s="136" customFormat="1">
      <c r="B25" s="103" t="s">
        <v>951</v>
      </c>
      <c r="C25" s="95" t="s">
        <v>952</v>
      </c>
      <c r="D25" s="95" t="s">
        <v>932</v>
      </c>
      <c r="E25" s="95"/>
      <c r="F25" s="107">
        <v>41306</v>
      </c>
      <c r="G25" s="97">
        <v>8.27</v>
      </c>
      <c r="H25" s="96" t="s">
        <v>154</v>
      </c>
      <c r="I25" s="108">
        <v>4.8000000000000001E-2</v>
      </c>
      <c r="J25" s="108">
        <v>4.8500000000000008E-2</v>
      </c>
      <c r="K25" s="97">
        <v>989000</v>
      </c>
      <c r="L25" s="109">
        <v>103.1083</v>
      </c>
      <c r="M25" s="97">
        <v>1019.7407900000001</v>
      </c>
      <c r="N25" s="95"/>
      <c r="O25" s="99">
        <v>8.0135109654804193E-3</v>
      </c>
      <c r="P25" s="99">
        <f>+M25/'סכום נכסי הקרן'!$C$42</f>
        <v>2.3128334146591996E-3</v>
      </c>
      <c r="Q25" s="146"/>
    </row>
    <row r="26" spans="2:17" s="136" customFormat="1">
      <c r="B26" s="103" t="s">
        <v>953</v>
      </c>
      <c r="C26" s="95" t="s">
        <v>954</v>
      </c>
      <c r="D26" s="95" t="s">
        <v>932</v>
      </c>
      <c r="E26" s="95"/>
      <c r="F26" s="107">
        <v>41334</v>
      </c>
      <c r="G26" s="97">
        <v>8.35</v>
      </c>
      <c r="H26" s="96" t="s">
        <v>154</v>
      </c>
      <c r="I26" s="108">
        <v>4.8000000000000001E-2</v>
      </c>
      <c r="J26" s="108">
        <v>4.8499999999999995E-2</v>
      </c>
      <c r="K26" s="97">
        <v>600000</v>
      </c>
      <c r="L26" s="109">
        <v>102.8809</v>
      </c>
      <c r="M26" s="97">
        <v>617.28552999999999</v>
      </c>
      <c r="N26" s="95"/>
      <c r="O26" s="99">
        <v>4.8508644667311892E-3</v>
      </c>
      <c r="P26" s="99">
        <f>+M26/'סכום נכסי הקרן'!$C$42</f>
        <v>1.4000406908991193E-3</v>
      </c>
      <c r="Q26" s="146"/>
    </row>
    <row r="27" spans="2:17" s="136" customFormat="1">
      <c r="B27" s="103" t="s">
        <v>955</v>
      </c>
      <c r="C27" s="95" t="s">
        <v>956</v>
      </c>
      <c r="D27" s="95" t="s">
        <v>932</v>
      </c>
      <c r="E27" s="95"/>
      <c r="F27" s="107">
        <v>41366</v>
      </c>
      <c r="G27" s="97">
        <v>8.43</v>
      </c>
      <c r="H27" s="96" t="s">
        <v>154</v>
      </c>
      <c r="I27" s="108">
        <v>4.8000000000000001E-2</v>
      </c>
      <c r="J27" s="108">
        <v>4.8500000000000008E-2</v>
      </c>
      <c r="K27" s="97">
        <v>810000</v>
      </c>
      <c r="L27" s="109">
        <v>102.4633</v>
      </c>
      <c r="M27" s="97">
        <v>829.95569999999998</v>
      </c>
      <c r="N27" s="95"/>
      <c r="O27" s="99">
        <v>6.5221075473630673E-3</v>
      </c>
      <c r="P27" s="99">
        <f>+M27/'סכום נכסי הקרן'!$C$42</f>
        <v>1.8823894213811591E-3</v>
      </c>
      <c r="Q27" s="146"/>
    </row>
    <row r="28" spans="2:17" s="136" customFormat="1">
      <c r="B28" s="103" t="s">
        <v>957</v>
      </c>
      <c r="C28" s="95">
        <v>2704</v>
      </c>
      <c r="D28" s="95" t="s">
        <v>932</v>
      </c>
      <c r="E28" s="95"/>
      <c r="F28" s="107">
        <v>41395</v>
      </c>
      <c r="G28" s="97">
        <v>8.52</v>
      </c>
      <c r="H28" s="96" t="s">
        <v>154</v>
      </c>
      <c r="I28" s="108">
        <v>4.8000000000000001E-2</v>
      </c>
      <c r="J28" s="108">
        <v>4.8500000000000015E-2</v>
      </c>
      <c r="K28" s="97">
        <v>698000</v>
      </c>
      <c r="L28" s="109">
        <v>101.867</v>
      </c>
      <c r="M28" s="97">
        <v>711.03187000000003</v>
      </c>
      <c r="N28" s="95"/>
      <c r="O28" s="99">
        <v>5.5875588609641154E-3</v>
      </c>
      <c r="P28" s="99">
        <f>+M28/'סכום נכסי הקרן'!$C$42</f>
        <v>1.6126630256926527E-3</v>
      </c>
      <c r="Q28" s="146"/>
    </row>
    <row r="29" spans="2:17" s="136" customFormat="1">
      <c r="B29" s="103" t="s">
        <v>958</v>
      </c>
      <c r="C29" s="95" t="s">
        <v>959</v>
      </c>
      <c r="D29" s="95" t="s">
        <v>932</v>
      </c>
      <c r="E29" s="95"/>
      <c r="F29" s="107">
        <v>41427</v>
      </c>
      <c r="G29" s="97">
        <v>8.6</v>
      </c>
      <c r="H29" s="96" t="s">
        <v>154</v>
      </c>
      <c r="I29" s="108">
        <v>4.8000000000000001E-2</v>
      </c>
      <c r="J29" s="108">
        <v>4.8499999999999995E-2</v>
      </c>
      <c r="K29" s="97">
        <v>719000</v>
      </c>
      <c r="L29" s="109">
        <v>101.05240000000001</v>
      </c>
      <c r="M29" s="97">
        <v>726.56677000000002</v>
      </c>
      <c r="N29" s="95"/>
      <c r="O29" s="99">
        <v>5.7096380135472358E-3</v>
      </c>
      <c r="P29" s="99">
        <f>+M29/'סכום נכסי הקרן'!$C$42</f>
        <v>1.6478971127917765E-3</v>
      </c>
      <c r="Q29" s="146"/>
    </row>
    <row r="30" spans="2:17" s="136" customFormat="1">
      <c r="B30" s="103" t="s">
        <v>960</v>
      </c>
      <c r="C30" s="95">
        <v>8805</v>
      </c>
      <c r="D30" s="95" t="s">
        <v>932</v>
      </c>
      <c r="E30" s="95"/>
      <c r="F30" s="107">
        <v>41487</v>
      </c>
      <c r="G30" s="97">
        <v>8.56</v>
      </c>
      <c r="H30" s="96" t="s">
        <v>154</v>
      </c>
      <c r="I30" s="108">
        <v>4.8000000000000001E-2</v>
      </c>
      <c r="J30" s="108">
        <v>4.8499999999999995E-2</v>
      </c>
      <c r="K30" s="97">
        <v>1269000</v>
      </c>
      <c r="L30" s="109">
        <v>101.983</v>
      </c>
      <c r="M30" s="97">
        <v>1294.15996</v>
      </c>
      <c r="N30" s="95"/>
      <c r="O30" s="99">
        <v>1.0170001173088016E-2</v>
      </c>
      <c r="P30" s="99">
        <f>+M30/'סכום נכסי הקרן'!$C$42</f>
        <v>2.9352325892563471E-3</v>
      </c>
      <c r="Q30" s="146"/>
    </row>
    <row r="31" spans="2:17" s="136" customFormat="1">
      <c r="B31" s="103" t="s">
        <v>961</v>
      </c>
      <c r="C31" s="95">
        <v>8806</v>
      </c>
      <c r="D31" s="95" t="s">
        <v>932</v>
      </c>
      <c r="E31" s="95"/>
      <c r="F31" s="107">
        <v>41518</v>
      </c>
      <c r="G31" s="97">
        <v>8.65</v>
      </c>
      <c r="H31" s="96" t="s">
        <v>154</v>
      </c>
      <c r="I31" s="108">
        <v>4.8000000000000001E-2</v>
      </c>
      <c r="J31" s="108">
        <v>4.8499999999999995E-2</v>
      </c>
      <c r="K31" s="97">
        <v>584000</v>
      </c>
      <c r="L31" s="109">
        <v>101.58029999999999</v>
      </c>
      <c r="M31" s="97">
        <v>593.22924</v>
      </c>
      <c r="N31" s="95"/>
      <c r="O31" s="99">
        <v>4.6618209905907705E-3</v>
      </c>
      <c r="P31" s="99">
        <f>+M31/'סכום נכסי הקרן'!$C$42</f>
        <v>1.3454795790064276E-3</v>
      </c>
      <c r="Q31" s="146"/>
    </row>
    <row r="32" spans="2:17" s="136" customFormat="1">
      <c r="B32" s="103" t="s">
        <v>962</v>
      </c>
      <c r="C32" s="95" t="s">
        <v>963</v>
      </c>
      <c r="D32" s="95" t="s">
        <v>932</v>
      </c>
      <c r="E32" s="95"/>
      <c r="F32" s="107">
        <v>41548</v>
      </c>
      <c r="G32" s="97">
        <v>8.7299999999999986</v>
      </c>
      <c r="H32" s="96" t="s">
        <v>154</v>
      </c>
      <c r="I32" s="108">
        <v>4.8000000000000001E-2</v>
      </c>
      <c r="J32" s="108">
        <v>4.8499999999999988E-2</v>
      </c>
      <c r="K32" s="97">
        <v>1180000</v>
      </c>
      <c r="L32" s="109">
        <v>101.1812</v>
      </c>
      <c r="M32" s="97">
        <v>1193.9378100000001</v>
      </c>
      <c r="N32" s="95"/>
      <c r="O32" s="99">
        <v>9.3824174009325221E-3</v>
      </c>
      <c r="P32" s="99">
        <f>+M32/'סכום נכסי הקרן'!$C$42</f>
        <v>2.7079227280817379E-3</v>
      </c>
      <c r="Q32" s="146"/>
    </row>
    <row r="33" spans="2:17" s="136" customFormat="1">
      <c r="B33" s="103" t="s">
        <v>964</v>
      </c>
      <c r="C33" s="95" t="s">
        <v>965</v>
      </c>
      <c r="D33" s="95" t="s">
        <v>932</v>
      </c>
      <c r="E33" s="95"/>
      <c r="F33" s="107">
        <v>41579</v>
      </c>
      <c r="G33" s="97">
        <v>8.81</v>
      </c>
      <c r="H33" s="96" t="s">
        <v>154</v>
      </c>
      <c r="I33" s="108">
        <v>4.8000000000000001E-2</v>
      </c>
      <c r="J33" s="108">
        <v>4.8499999999999995E-2</v>
      </c>
      <c r="K33" s="97">
        <v>1217000</v>
      </c>
      <c r="L33" s="109">
        <v>100.782</v>
      </c>
      <c r="M33" s="97">
        <v>1226.5169799999999</v>
      </c>
      <c r="N33" s="95"/>
      <c r="O33" s="99">
        <v>9.6384369096169289E-3</v>
      </c>
      <c r="P33" s="99">
        <f>+M33/'סכום נכסי הקרן'!$C$42</f>
        <v>2.7818142441775706E-3</v>
      </c>
      <c r="Q33" s="146"/>
    </row>
    <row r="34" spans="2:17" s="136" customFormat="1">
      <c r="B34" s="103" t="s">
        <v>966</v>
      </c>
      <c r="C34" s="95" t="s">
        <v>967</v>
      </c>
      <c r="D34" s="95" t="s">
        <v>932</v>
      </c>
      <c r="E34" s="95"/>
      <c r="F34" s="107">
        <v>41609</v>
      </c>
      <c r="G34" s="97">
        <v>8.9</v>
      </c>
      <c r="H34" s="96" t="s">
        <v>154</v>
      </c>
      <c r="I34" s="108">
        <v>4.8000000000000001E-2</v>
      </c>
      <c r="J34" s="108">
        <v>4.8500000000000008E-2</v>
      </c>
      <c r="K34" s="97">
        <v>1269000</v>
      </c>
      <c r="L34" s="109">
        <v>100.3841</v>
      </c>
      <c r="M34" s="97">
        <v>1273.87456</v>
      </c>
      <c r="N34" s="95"/>
      <c r="O34" s="99">
        <v>1.001059078474888E-2</v>
      </c>
      <c r="P34" s="99">
        <f>+M34/'סכום נכסי הקרן'!$C$42</f>
        <v>2.889224082575225E-3</v>
      </c>
      <c r="Q34" s="146"/>
    </row>
    <row r="35" spans="2:17" s="136" customFormat="1">
      <c r="B35" s="103" t="s">
        <v>968</v>
      </c>
      <c r="C35" s="95" t="s">
        <v>969</v>
      </c>
      <c r="D35" s="95" t="s">
        <v>932</v>
      </c>
      <c r="E35" s="95"/>
      <c r="F35" s="107">
        <v>41672</v>
      </c>
      <c r="G35" s="97">
        <v>8.86</v>
      </c>
      <c r="H35" s="96" t="s">
        <v>154</v>
      </c>
      <c r="I35" s="108">
        <v>4.8000000000000001E-2</v>
      </c>
      <c r="J35" s="108">
        <v>4.8499999999999995E-2</v>
      </c>
      <c r="K35" s="97">
        <v>762000</v>
      </c>
      <c r="L35" s="109">
        <v>101.9729</v>
      </c>
      <c r="M35" s="97">
        <v>777.03342000000009</v>
      </c>
      <c r="N35" s="95"/>
      <c r="O35" s="99">
        <v>6.1062241432106997E-3</v>
      </c>
      <c r="P35" s="99">
        <f>+M35/'סכום נכסי הקרן'!$C$42</f>
        <v>1.7623585088548984E-3</v>
      </c>
      <c r="Q35" s="146"/>
    </row>
    <row r="36" spans="2:17" s="136" customFormat="1">
      <c r="B36" s="103" t="s">
        <v>970</v>
      </c>
      <c r="C36" s="95" t="s">
        <v>971</v>
      </c>
      <c r="D36" s="95" t="s">
        <v>932</v>
      </c>
      <c r="E36" s="95"/>
      <c r="F36" s="107">
        <v>41700</v>
      </c>
      <c r="G36" s="97">
        <v>8.93</v>
      </c>
      <c r="H36" s="96" t="s">
        <v>154</v>
      </c>
      <c r="I36" s="108">
        <v>4.8000000000000001E-2</v>
      </c>
      <c r="J36" s="108">
        <v>4.8599999999999997E-2</v>
      </c>
      <c r="K36" s="97">
        <v>1590000</v>
      </c>
      <c r="L36" s="109">
        <v>101.57080000000001</v>
      </c>
      <c r="M36" s="97">
        <v>1614.9763</v>
      </c>
      <c r="N36" s="95"/>
      <c r="O36" s="99">
        <v>1.2691097988775161E-2</v>
      </c>
      <c r="P36" s="99">
        <f>+M36/'סכום נכסי הקרן'!$C$42</f>
        <v>3.6628633346349514E-3</v>
      </c>
      <c r="Q36" s="146"/>
    </row>
    <row r="37" spans="2:17" s="136" customFormat="1">
      <c r="B37" s="103" t="s">
        <v>972</v>
      </c>
      <c r="C37" s="95" t="s">
        <v>973</v>
      </c>
      <c r="D37" s="95" t="s">
        <v>932</v>
      </c>
      <c r="E37" s="95"/>
      <c r="F37" s="107">
        <v>41730</v>
      </c>
      <c r="G37" s="97">
        <v>9.02</v>
      </c>
      <c r="H37" s="96" t="s">
        <v>154</v>
      </c>
      <c r="I37" s="108">
        <v>4.8000000000000001E-2</v>
      </c>
      <c r="J37" s="108">
        <v>4.8500000000000008E-2</v>
      </c>
      <c r="K37" s="97">
        <v>1468000</v>
      </c>
      <c r="L37" s="109">
        <v>101.265</v>
      </c>
      <c r="M37" s="97">
        <v>1486.56952</v>
      </c>
      <c r="N37" s="95"/>
      <c r="O37" s="99">
        <v>1.1682028674629131E-2</v>
      </c>
      <c r="P37" s="99">
        <f>+M37/'סכום נכסי הקרן'!$C$42</f>
        <v>3.3716290382675455E-3</v>
      </c>
      <c r="Q37" s="146"/>
    </row>
    <row r="38" spans="2:17" s="136" customFormat="1">
      <c r="B38" s="103" t="s">
        <v>974</v>
      </c>
      <c r="C38" s="95" t="s">
        <v>975</v>
      </c>
      <c r="D38" s="95" t="s">
        <v>932</v>
      </c>
      <c r="E38" s="95"/>
      <c r="F38" s="107">
        <v>41760</v>
      </c>
      <c r="G38" s="97">
        <v>9.1</v>
      </c>
      <c r="H38" s="96" t="s">
        <v>154</v>
      </c>
      <c r="I38" s="108">
        <v>4.8000000000000001E-2</v>
      </c>
      <c r="J38" s="108">
        <v>4.8499999999999988E-2</v>
      </c>
      <c r="K38" s="97">
        <v>1239000</v>
      </c>
      <c r="L38" s="109">
        <v>100.78189999999999</v>
      </c>
      <c r="M38" s="97">
        <v>1248.6878700000002</v>
      </c>
      <c r="N38" s="95"/>
      <c r="O38" s="99">
        <v>9.812664195483824E-3</v>
      </c>
      <c r="P38" s="99">
        <f>+M38/'סכום נכסי הקרן'!$C$42</f>
        <v>2.8320991555271834E-3</v>
      </c>
      <c r="Q38" s="146"/>
    </row>
    <row r="39" spans="2:17" s="136" customFormat="1">
      <c r="B39" s="103" t="s">
        <v>976</v>
      </c>
      <c r="C39" s="95" t="s">
        <v>977</v>
      </c>
      <c r="D39" s="95" t="s">
        <v>932</v>
      </c>
      <c r="E39" s="95"/>
      <c r="F39" s="107">
        <v>41791</v>
      </c>
      <c r="G39" s="97">
        <v>9.1900000000000013</v>
      </c>
      <c r="H39" s="96" t="s">
        <v>154</v>
      </c>
      <c r="I39" s="108">
        <v>4.8000000000000001E-2</v>
      </c>
      <c r="J39" s="108">
        <v>4.8499999999999995E-2</v>
      </c>
      <c r="K39" s="97">
        <v>1490000</v>
      </c>
      <c r="L39" s="109">
        <v>100.38379999999999</v>
      </c>
      <c r="M39" s="97">
        <v>1495.72246</v>
      </c>
      <c r="N39" s="95"/>
      <c r="O39" s="99">
        <v>1.1753955958283621E-2</v>
      </c>
      <c r="P39" s="99">
        <f>+M39/'סכום נכסי הקרן'!$C$42</f>
        <v>3.3923884564274983E-3</v>
      </c>
      <c r="Q39" s="146"/>
    </row>
    <row r="40" spans="2:17" s="136" customFormat="1">
      <c r="B40" s="103" t="s">
        <v>978</v>
      </c>
      <c r="C40" s="95" t="s">
        <v>979</v>
      </c>
      <c r="D40" s="95" t="s">
        <v>932</v>
      </c>
      <c r="E40" s="95"/>
      <c r="F40" s="107">
        <v>41821</v>
      </c>
      <c r="G40" s="97">
        <v>9.0499999999999989</v>
      </c>
      <c r="H40" s="96" t="s">
        <v>154</v>
      </c>
      <c r="I40" s="108">
        <v>4.8000000000000001E-2</v>
      </c>
      <c r="J40" s="108">
        <v>4.8499999999999995E-2</v>
      </c>
      <c r="K40" s="97">
        <v>1161000</v>
      </c>
      <c r="L40" s="109">
        <v>102.38800000000001</v>
      </c>
      <c r="M40" s="97">
        <v>1188.72506</v>
      </c>
      <c r="N40" s="95"/>
      <c r="O40" s="99">
        <v>9.3414536288691247E-3</v>
      </c>
      <c r="P40" s="99">
        <f>+M40/'סכום נכסי הקרן'!$C$42</f>
        <v>2.696099897711027E-3</v>
      </c>
      <c r="Q40" s="146"/>
    </row>
    <row r="41" spans="2:17" s="136" customFormat="1">
      <c r="B41" s="103" t="s">
        <v>980</v>
      </c>
      <c r="C41" s="95" t="s">
        <v>981</v>
      </c>
      <c r="D41" s="95" t="s">
        <v>932</v>
      </c>
      <c r="E41" s="95"/>
      <c r="F41" s="107">
        <v>41852</v>
      </c>
      <c r="G41" s="97">
        <v>9.14</v>
      </c>
      <c r="H41" s="96" t="s">
        <v>154</v>
      </c>
      <c r="I41" s="108">
        <v>4.8000000000000001E-2</v>
      </c>
      <c r="J41" s="108">
        <v>4.8499999999999995E-2</v>
      </c>
      <c r="K41" s="97">
        <v>1270000</v>
      </c>
      <c r="L41" s="109">
        <v>101.9841</v>
      </c>
      <c r="M41" s="97">
        <v>1295.1979799999999</v>
      </c>
      <c r="N41" s="95"/>
      <c r="O41" s="99">
        <v>1.01781583290378E-2</v>
      </c>
      <c r="P41" s="99">
        <f>+M41/'סכום נכסי הקרן'!$C$42</f>
        <v>2.9375868810181628E-3</v>
      </c>
      <c r="Q41" s="146"/>
    </row>
    <row r="42" spans="2:17" s="136" customFormat="1">
      <c r="B42" s="103" t="s">
        <v>982</v>
      </c>
      <c r="C42" s="95" t="s">
        <v>983</v>
      </c>
      <c r="D42" s="95" t="s">
        <v>932</v>
      </c>
      <c r="E42" s="95"/>
      <c r="F42" s="107">
        <v>41883</v>
      </c>
      <c r="G42" s="97">
        <v>9.2199999999999989</v>
      </c>
      <c r="H42" s="96" t="s">
        <v>154</v>
      </c>
      <c r="I42" s="108">
        <v>4.8000000000000001E-2</v>
      </c>
      <c r="J42" s="108">
        <v>4.8499999999999995E-2</v>
      </c>
      <c r="K42" s="97">
        <v>1180000</v>
      </c>
      <c r="L42" s="109">
        <v>101.5818</v>
      </c>
      <c r="M42" s="97">
        <v>1198.6648600000001</v>
      </c>
      <c r="N42" s="95"/>
      <c r="O42" s="99">
        <v>9.419564357669807E-3</v>
      </c>
      <c r="P42" s="99">
        <f>+M42/'סכום נכסי הקרן'!$C$42</f>
        <v>2.7186439616540114E-3</v>
      </c>
      <c r="Q42" s="146"/>
    </row>
    <row r="43" spans="2:17" s="136" customFormat="1">
      <c r="B43" s="103" t="s">
        <v>984</v>
      </c>
      <c r="C43" s="95" t="s">
        <v>985</v>
      </c>
      <c r="D43" s="95" t="s">
        <v>932</v>
      </c>
      <c r="E43" s="95"/>
      <c r="F43" s="107">
        <v>41913</v>
      </c>
      <c r="G43" s="97">
        <v>9.2999999999999989</v>
      </c>
      <c r="H43" s="96" t="s">
        <v>154</v>
      </c>
      <c r="I43" s="108">
        <v>4.8000000000000001E-2</v>
      </c>
      <c r="J43" s="108">
        <v>4.8499999999999995E-2</v>
      </c>
      <c r="K43" s="97">
        <v>2188000</v>
      </c>
      <c r="L43" s="109">
        <v>101.181</v>
      </c>
      <c r="M43" s="97">
        <v>2213.8407400000001</v>
      </c>
      <c r="N43" s="95"/>
      <c r="O43" s="99">
        <v>1.739720252419959E-2</v>
      </c>
      <c r="P43" s="99">
        <f>+M43/'סכום נכסי הקרן'!$C$42</f>
        <v>5.021123886008178E-3</v>
      </c>
      <c r="Q43" s="146"/>
    </row>
    <row r="44" spans="2:17" s="136" customFormat="1">
      <c r="B44" s="103" t="s">
        <v>986</v>
      </c>
      <c r="C44" s="95" t="s">
        <v>987</v>
      </c>
      <c r="D44" s="95" t="s">
        <v>932</v>
      </c>
      <c r="E44" s="95"/>
      <c r="F44" s="107">
        <v>41945</v>
      </c>
      <c r="G44" s="97">
        <v>9.3899999999999988</v>
      </c>
      <c r="H44" s="96" t="s">
        <v>154</v>
      </c>
      <c r="I44" s="108">
        <v>4.8000000000000001E-2</v>
      </c>
      <c r="J44" s="108">
        <v>4.8500000000000008E-2</v>
      </c>
      <c r="K44" s="97">
        <v>1094000</v>
      </c>
      <c r="L44" s="109">
        <v>100.76860000000001</v>
      </c>
      <c r="M44" s="97">
        <v>1102.40825</v>
      </c>
      <c r="N44" s="95"/>
      <c r="O44" s="99">
        <v>8.6631433070467629E-3</v>
      </c>
      <c r="P44" s="99">
        <f>+M44/'סכום נכסי הקרן'!$C$42</f>
        <v>2.5003281835925895E-3</v>
      </c>
      <c r="Q44" s="146"/>
    </row>
    <row r="45" spans="2:17" s="136" customFormat="1">
      <c r="B45" s="103" t="s">
        <v>988</v>
      </c>
      <c r="C45" s="95" t="s">
        <v>989</v>
      </c>
      <c r="D45" s="95" t="s">
        <v>932</v>
      </c>
      <c r="E45" s="95"/>
      <c r="F45" s="107">
        <v>41974</v>
      </c>
      <c r="G45" s="97">
        <v>9.4700000000000006</v>
      </c>
      <c r="H45" s="96" t="s">
        <v>154</v>
      </c>
      <c r="I45" s="108">
        <v>4.8000000000000001E-2</v>
      </c>
      <c r="J45" s="108">
        <v>4.8500000000000008E-2</v>
      </c>
      <c r="K45" s="97">
        <v>2110000</v>
      </c>
      <c r="L45" s="109">
        <v>100.384</v>
      </c>
      <c r="M45" s="97">
        <v>2118.10194</v>
      </c>
      <c r="N45" s="95"/>
      <c r="O45" s="99">
        <v>1.6644850621495046E-2</v>
      </c>
      <c r="P45" s="99">
        <f>+M45/'סכום נכסי הקרן'!$C$42</f>
        <v>4.8039825321555246E-3</v>
      </c>
      <c r="Q45" s="146"/>
    </row>
    <row r="46" spans="2:17" s="136" customFormat="1">
      <c r="B46" s="103" t="s">
        <v>990</v>
      </c>
      <c r="C46" s="95" t="s">
        <v>991</v>
      </c>
      <c r="D46" s="95" t="s">
        <v>932</v>
      </c>
      <c r="E46" s="95"/>
      <c r="F46" s="107">
        <v>42005</v>
      </c>
      <c r="G46" s="97">
        <v>9.33</v>
      </c>
      <c r="H46" s="96" t="s">
        <v>154</v>
      </c>
      <c r="I46" s="108">
        <v>4.8000000000000001E-2</v>
      </c>
      <c r="J46" s="108">
        <v>4.8500000000000008E-2</v>
      </c>
      <c r="K46" s="97">
        <v>3108000</v>
      </c>
      <c r="L46" s="109">
        <v>102.38800000000001</v>
      </c>
      <c r="M46" s="97">
        <v>3182.2178799999997</v>
      </c>
      <c r="N46" s="95"/>
      <c r="O46" s="99">
        <v>2.5007078392860843E-2</v>
      </c>
      <c r="P46" s="99">
        <f>+M46/'סכום נכסי הקרן'!$C$42</f>
        <v>7.2174614546800251E-3</v>
      </c>
      <c r="Q46" s="146"/>
    </row>
    <row r="47" spans="2:17" s="136" customFormat="1">
      <c r="B47" s="103" t="s">
        <v>992</v>
      </c>
      <c r="C47" s="95" t="s">
        <v>993</v>
      </c>
      <c r="D47" s="95" t="s">
        <v>932</v>
      </c>
      <c r="E47" s="95"/>
      <c r="F47" s="107">
        <v>42036</v>
      </c>
      <c r="G47" s="97">
        <v>9.41</v>
      </c>
      <c r="H47" s="96" t="s">
        <v>154</v>
      </c>
      <c r="I47" s="108">
        <v>4.8000000000000001E-2</v>
      </c>
      <c r="J47" s="108">
        <v>4.8499999999999995E-2</v>
      </c>
      <c r="K47" s="97">
        <v>2158000</v>
      </c>
      <c r="L47" s="109">
        <v>101.98399999999999</v>
      </c>
      <c r="M47" s="97">
        <v>2200.8154500000001</v>
      </c>
      <c r="N47" s="95"/>
      <c r="O47" s="99">
        <v>1.729484484147557E-2</v>
      </c>
      <c r="P47" s="99">
        <f>+M47/'סכום נכסי הקרן'!$C$42</f>
        <v>4.9915817452572658E-3</v>
      </c>
      <c r="Q47" s="146"/>
    </row>
    <row r="48" spans="2:17" s="136" customFormat="1">
      <c r="B48" s="103" t="s">
        <v>994</v>
      </c>
      <c r="C48" s="95" t="s">
        <v>995</v>
      </c>
      <c r="D48" s="95" t="s">
        <v>932</v>
      </c>
      <c r="E48" s="95"/>
      <c r="F48" s="107">
        <v>42064</v>
      </c>
      <c r="G48" s="97">
        <v>9.49</v>
      </c>
      <c r="H48" s="96" t="s">
        <v>154</v>
      </c>
      <c r="I48" s="108">
        <v>4.8000000000000001E-2</v>
      </c>
      <c r="J48" s="108">
        <v>4.8499999999999988E-2</v>
      </c>
      <c r="K48" s="97">
        <v>3353000</v>
      </c>
      <c r="L48" s="109">
        <v>101.9804</v>
      </c>
      <c r="M48" s="97">
        <v>3419.40139</v>
      </c>
      <c r="N48" s="95"/>
      <c r="O48" s="99">
        <v>2.6870956622362812E-2</v>
      </c>
      <c r="P48" s="99">
        <f>+M48/'סכום נכסי הקרן'!$C$42</f>
        <v>7.7554079139308656E-3</v>
      </c>
      <c r="Q48" s="146"/>
    </row>
    <row r="49" spans="2:17" s="136" customFormat="1">
      <c r="B49" s="103" t="s">
        <v>996</v>
      </c>
      <c r="C49" s="95" t="s">
        <v>997</v>
      </c>
      <c r="D49" s="95" t="s">
        <v>932</v>
      </c>
      <c r="E49" s="95"/>
      <c r="F49" s="107">
        <v>42095</v>
      </c>
      <c r="G49" s="97">
        <v>9.58</v>
      </c>
      <c r="H49" s="96" t="s">
        <v>154</v>
      </c>
      <c r="I49" s="108">
        <v>4.8000000000000001E-2</v>
      </c>
      <c r="J49" s="108">
        <v>4.8500000000000008E-2</v>
      </c>
      <c r="K49" s="97">
        <v>3244000</v>
      </c>
      <c r="L49" s="109">
        <v>102.30289999999999</v>
      </c>
      <c r="M49" s="97">
        <v>3318.7073100000002</v>
      </c>
      <c r="N49" s="95"/>
      <c r="O49" s="99">
        <v>2.6079664244778346E-2</v>
      </c>
      <c r="P49" s="99">
        <f>+M49/'סכום נכסי הקרן'!$C$42</f>
        <v>7.5270276871456194E-3</v>
      </c>
      <c r="Q49" s="146"/>
    </row>
    <row r="50" spans="2:17" s="136" customFormat="1">
      <c r="B50" s="103" t="s">
        <v>998</v>
      </c>
      <c r="C50" s="95" t="s">
        <v>999</v>
      </c>
      <c r="D50" s="95" t="s">
        <v>932</v>
      </c>
      <c r="E50" s="95"/>
      <c r="F50" s="107">
        <v>42125</v>
      </c>
      <c r="G50" s="97">
        <v>9.66</v>
      </c>
      <c r="H50" s="96" t="s">
        <v>154</v>
      </c>
      <c r="I50" s="108">
        <v>4.8000000000000001E-2</v>
      </c>
      <c r="J50" s="108">
        <v>4.8499999999999995E-2</v>
      </c>
      <c r="K50" s="97">
        <v>3210000</v>
      </c>
      <c r="L50" s="109">
        <v>101.5899</v>
      </c>
      <c r="M50" s="97">
        <v>3261.0369999999998</v>
      </c>
      <c r="N50" s="95"/>
      <c r="O50" s="99">
        <v>2.5626469015069375E-2</v>
      </c>
      <c r="P50" s="99">
        <f>+M50/'סכום נכסי הקרן'!$C$42</f>
        <v>7.3962279571458461E-3</v>
      </c>
      <c r="Q50" s="146"/>
    </row>
    <row r="51" spans="2:17" s="136" customFormat="1">
      <c r="B51" s="103" t="s">
        <v>1000</v>
      </c>
      <c r="C51" s="95" t="s">
        <v>1001</v>
      </c>
      <c r="D51" s="95" t="s">
        <v>932</v>
      </c>
      <c r="E51" s="95"/>
      <c r="F51" s="107">
        <v>42156</v>
      </c>
      <c r="G51" s="97">
        <v>9.75</v>
      </c>
      <c r="H51" s="96" t="s">
        <v>154</v>
      </c>
      <c r="I51" s="108">
        <v>4.8000000000000001E-2</v>
      </c>
      <c r="J51" s="108">
        <v>4.8499999999999995E-2</v>
      </c>
      <c r="K51" s="97">
        <v>3760000</v>
      </c>
      <c r="L51" s="109">
        <v>100.5784</v>
      </c>
      <c r="M51" s="97">
        <v>3781.7462</v>
      </c>
      <c r="N51" s="95"/>
      <c r="O51" s="99">
        <v>2.9718399949818525E-2</v>
      </c>
      <c r="P51" s="99">
        <f>+M51/'סכום נכסי הקרן'!$C$42</f>
        <v>8.5772277258031934E-3</v>
      </c>
      <c r="Q51" s="146"/>
    </row>
    <row r="52" spans="2:17" s="136" customFormat="1">
      <c r="B52" s="103" t="s">
        <v>1002</v>
      </c>
      <c r="C52" s="95" t="s">
        <v>1003</v>
      </c>
      <c r="D52" s="95" t="s">
        <v>932</v>
      </c>
      <c r="E52" s="95"/>
      <c r="F52" s="107">
        <v>42218</v>
      </c>
      <c r="G52" s="97">
        <v>9.69</v>
      </c>
      <c r="H52" s="96" t="s">
        <v>154</v>
      </c>
      <c r="I52" s="108">
        <v>4.8000000000000001E-2</v>
      </c>
      <c r="J52" s="108">
        <v>4.8500000000000008E-2</v>
      </c>
      <c r="K52" s="97">
        <v>3641000</v>
      </c>
      <c r="L52" s="109">
        <v>101.9706</v>
      </c>
      <c r="M52" s="97">
        <v>3712.7505499999997</v>
      </c>
      <c r="N52" s="95"/>
      <c r="O52" s="99">
        <v>2.9176205891026926E-2</v>
      </c>
      <c r="P52" s="99">
        <f>+M52/'סכום נכסי הקרן'!$C$42</f>
        <v>8.4207414438470397E-3</v>
      </c>
      <c r="Q52" s="146"/>
    </row>
    <row r="53" spans="2:17" s="136" customFormat="1">
      <c r="B53" s="103" t="s">
        <v>1004</v>
      </c>
      <c r="C53" s="95" t="s">
        <v>1005</v>
      </c>
      <c r="D53" s="95" t="s">
        <v>932</v>
      </c>
      <c r="E53" s="95"/>
      <c r="F53" s="107">
        <v>42309</v>
      </c>
      <c r="G53" s="97">
        <v>9.93</v>
      </c>
      <c r="H53" s="96" t="s">
        <v>154</v>
      </c>
      <c r="I53" s="108">
        <v>4.8000000000000001E-2</v>
      </c>
      <c r="J53" s="108">
        <v>4.8499999999999995E-2</v>
      </c>
      <c r="K53" s="97">
        <v>4976000</v>
      </c>
      <c r="L53" s="109">
        <v>100.875</v>
      </c>
      <c r="M53" s="97">
        <v>5019.5396600000004</v>
      </c>
      <c r="N53" s="95"/>
      <c r="O53" s="99">
        <v>3.9445451728055178E-2</v>
      </c>
      <c r="P53" s="99">
        <f>+M53/'סכום נכסי הקרן'!$C$42</f>
        <v>1.1384617704519869E-2</v>
      </c>
      <c r="Q53" s="146"/>
    </row>
    <row r="54" spans="2:17" s="136" customFormat="1">
      <c r="B54" s="103" t="s">
        <v>1006</v>
      </c>
      <c r="C54" s="95" t="s">
        <v>1007</v>
      </c>
      <c r="D54" s="95" t="s">
        <v>932</v>
      </c>
      <c r="E54" s="95"/>
      <c r="F54" s="107">
        <v>42339</v>
      </c>
      <c r="G54" s="97">
        <v>10.02</v>
      </c>
      <c r="H54" s="96" t="s">
        <v>154</v>
      </c>
      <c r="I54" s="108">
        <v>4.8000000000000001E-2</v>
      </c>
      <c r="J54" s="108">
        <v>4.8499999999999995E-2</v>
      </c>
      <c r="K54" s="97">
        <v>2929000</v>
      </c>
      <c r="L54" s="109">
        <v>100.3839</v>
      </c>
      <c r="M54" s="97">
        <v>2940.2434700000003</v>
      </c>
      <c r="N54" s="95"/>
      <c r="O54" s="99">
        <v>2.3105551449037552E-2</v>
      </c>
      <c r="P54" s="99">
        <f>+M54/'סכום נכסי הקרן'!$C$42</f>
        <v>6.6686489462184934E-3</v>
      </c>
      <c r="Q54" s="146"/>
    </row>
    <row r="55" spans="2:17" s="136" customFormat="1">
      <c r="B55" s="103" t="s">
        <v>1008</v>
      </c>
      <c r="C55" s="95" t="s">
        <v>1009</v>
      </c>
      <c r="D55" s="95" t="s">
        <v>932</v>
      </c>
      <c r="E55" s="95"/>
      <c r="F55" s="107">
        <v>42370</v>
      </c>
      <c r="G55" s="97">
        <v>9.86</v>
      </c>
      <c r="H55" s="96" t="s">
        <v>154</v>
      </c>
      <c r="I55" s="108">
        <v>4.8000000000000001E-2</v>
      </c>
      <c r="J55" s="108">
        <v>4.8499999999999995E-2</v>
      </c>
      <c r="K55" s="97">
        <v>2572000</v>
      </c>
      <c r="L55" s="109">
        <v>102.79259999999999</v>
      </c>
      <c r="M55" s="97">
        <v>2643.8261200000002</v>
      </c>
      <c r="N55" s="95"/>
      <c r="O55" s="99">
        <v>2.0776191176429797E-2</v>
      </c>
      <c r="P55" s="99">
        <f>+M55/'סכום נכסי הקרן'!$C$42</f>
        <v>5.9963565769344017E-3</v>
      </c>
      <c r="Q55" s="146"/>
    </row>
    <row r="56" spans="2:17" s="136" customFormat="1">
      <c r="B56" s="103" t="s">
        <v>1010</v>
      </c>
      <c r="C56" s="95" t="s">
        <v>1011</v>
      </c>
      <c r="D56" s="95" t="s">
        <v>932</v>
      </c>
      <c r="E56" s="95"/>
      <c r="F56" s="107">
        <v>42461</v>
      </c>
      <c r="G56" s="97">
        <v>10.11</v>
      </c>
      <c r="H56" s="96" t="s">
        <v>154</v>
      </c>
      <c r="I56" s="108">
        <v>4.8000000000000001E-2</v>
      </c>
      <c r="J56" s="108">
        <v>4.8499999999999995E-2</v>
      </c>
      <c r="K56" s="97">
        <v>3308000</v>
      </c>
      <c r="L56" s="109">
        <v>102.5106</v>
      </c>
      <c r="M56" s="97">
        <v>3391.0507000000002</v>
      </c>
      <c r="N56" s="95"/>
      <c r="O56" s="99">
        <v>2.6648166117734733E-2</v>
      </c>
      <c r="P56" s="99">
        <f>+M56/'סכום נכסי הקרן'!$C$42</f>
        <v>7.6911068446751741E-3</v>
      </c>
      <c r="Q56" s="146"/>
    </row>
    <row r="57" spans="2:17" s="136" customFormat="1">
      <c r="B57" s="103" t="s">
        <v>1012</v>
      </c>
      <c r="C57" s="95" t="s">
        <v>1013</v>
      </c>
      <c r="D57" s="95" t="s">
        <v>932</v>
      </c>
      <c r="E57" s="95"/>
      <c r="F57" s="107">
        <v>42491</v>
      </c>
      <c r="G57" s="97">
        <v>10.200000000000001</v>
      </c>
      <c r="H57" s="96" t="s">
        <v>154</v>
      </c>
      <c r="I57" s="108">
        <v>4.8000000000000001E-2</v>
      </c>
      <c r="J57" s="108">
        <v>4.8499999999999995E-2</v>
      </c>
      <c r="K57" s="97">
        <v>2489000</v>
      </c>
      <c r="L57" s="109">
        <v>102.3143</v>
      </c>
      <c r="M57" s="97">
        <v>2546.6021000000001</v>
      </c>
      <c r="N57" s="95"/>
      <c r="O57" s="99">
        <v>2.0012167850092043E-2</v>
      </c>
      <c r="P57" s="99">
        <f>+M57/'סכום נכסי הקרן'!$C$42</f>
        <v>5.7758466548359687E-3</v>
      </c>
      <c r="Q57" s="146"/>
    </row>
    <row r="58" spans="2:17" s="136" customFormat="1">
      <c r="B58" s="103" t="s">
        <v>1014</v>
      </c>
      <c r="C58" s="95" t="s">
        <v>1015</v>
      </c>
      <c r="D58" s="95" t="s">
        <v>932</v>
      </c>
      <c r="E58" s="95"/>
      <c r="F58" s="107">
        <v>42522</v>
      </c>
      <c r="G58" s="97">
        <v>10.28</v>
      </c>
      <c r="H58" s="96" t="s">
        <v>154</v>
      </c>
      <c r="I58" s="108">
        <v>4.8000000000000001E-2</v>
      </c>
      <c r="J58" s="108">
        <v>4.8500000000000008E-2</v>
      </c>
      <c r="K58" s="97">
        <v>3050000</v>
      </c>
      <c r="L58" s="109">
        <v>101.4967</v>
      </c>
      <c r="M58" s="97">
        <v>3095.6490400000002</v>
      </c>
      <c r="N58" s="95"/>
      <c r="O58" s="99">
        <v>2.4326787523444002E-2</v>
      </c>
      <c r="P58" s="99">
        <f>+M58/'סכום נכסי הקרן'!$C$42</f>
        <v>7.0211181213705037E-3</v>
      </c>
      <c r="Q58" s="146"/>
    </row>
    <row r="59" spans="2:17" s="136" customFormat="1">
      <c r="B59" s="103" t="s">
        <v>1016</v>
      </c>
      <c r="C59" s="95" t="s">
        <v>1017</v>
      </c>
      <c r="D59" s="95" t="s">
        <v>932</v>
      </c>
      <c r="E59" s="95"/>
      <c r="F59" s="107">
        <v>42552</v>
      </c>
      <c r="G59" s="97">
        <v>10.119999999999999</v>
      </c>
      <c r="H59" s="96" t="s">
        <v>154</v>
      </c>
      <c r="I59" s="108">
        <v>4.8000000000000001E-2</v>
      </c>
      <c r="J59" s="108">
        <v>4.8499999999999995E-2</v>
      </c>
      <c r="K59" s="97">
        <v>407000</v>
      </c>
      <c r="L59" s="109">
        <v>103.20780000000001</v>
      </c>
      <c r="M59" s="97">
        <v>420.05846000000003</v>
      </c>
      <c r="N59" s="95"/>
      <c r="O59" s="99">
        <v>3.3009791393681701E-3</v>
      </c>
      <c r="P59" s="99">
        <f>+M59/'סכום נכסי הקרן'!$C$42</f>
        <v>9.527178395975362E-4</v>
      </c>
      <c r="Q59" s="146"/>
    </row>
    <row r="60" spans="2:17" s="136" customFormat="1">
      <c r="B60" s="103" t="s">
        <v>1018</v>
      </c>
      <c r="C60" s="95" t="s">
        <v>1019</v>
      </c>
      <c r="D60" s="95" t="s">
        <v>932</v>
      </c>
      <c r="E60" s="95"/>
      <c r="F60" s="107">
        <v>42583</v>
      </c>
      <c r="G60" s="97">
        <v>10.199999999999999</v>
      </c>
      <c r="H60" s="96" t="s">
        <v>154</v>
      </c>
      <c r="I60" s="108">
        <v>4.8000000000000001E-2</v>
      </c>
      <c r="J60" s="108">
        <v>4.8499999999999995E-2</v>
      </c>
      <c r="K60" s="97">
        <v>4755000</v>
      </c>
      <c r="L60" s="109">
        <v>102.50279999999999</v>
      </c>
      <c r="M60" s="97">
        <v>4874.0094400000007</v>
      </c>
      <c r="N60" s="95"/>
      <c r="O60" s="99">
        <v>3.8301819909837165E-2</v>
      </c>
      <c r="P60" s="99">
        <f>+M60/'סכום נכסי הקרן'!$C$42</f>
        <v>1.1054546416836356E-2</v>
      </c>
      <c r="Q60" s="146"/>
    </row>
    <row r="61" spans="2:17" s="136" customFormat="1">
      <c r="B61" s="103" t="s">
        <v>1020</v>
      </c>
      <c r="C61" s="95" t="s">
        <v>1021</v>
      </c>
      <c r="D61" s="95" t="s">
        <v>932</v>
      </c>
      <c r="E61" s="95"/>
      <c r="F61" s="107">
        <v>42614</v>
      </c>
      <c r="G61" s="97">
        <v>10.290000000000001</v>
      </c>
      <c r="H61" s="96" t="s">
        <v>154</v>
      </c>
      <c r="I61" s="108">
        <v>4.8000000000000001E-2</v>
      </c>
      <c r="J61" s="108">
        <v>4.8500000000000008E-2</v>
      </c>
      <c r="K61" s="97">
        <v>3227000</v>
      </c>
      <c r="L61" s="109">
        <v>101.6752</v>
      </c>
      <c r="M61" s="97">
        <v>3281.0581699999998</v>
      </c>
      <c r="N61" s="95"/>
      <c r="O61" s="99">
        <v>2.5783802983574005E-2</v>
      </c>
      <c r="P61" s="99">
        <f>+M61/'סכום נכסי הקרן'!$C$42</f>
        <v>7.4416371743024649E-3</v>
      </c>
      <c r="Q61" s="146"/>
    </row>
    <row r="62" spans="2:17" s="136" customFormat="1">
      <c r="B62" s="103" t="s">
        <v>1022</v>
      </c>
      <c r="C62" s="95" t="s">
        <v>1023</v>
      </c>
      <c r="D62" s="95" t="s">
        <v>932</v>
      </c>
      <c r="E62" s="95"/>
      <c r="F62" s="107">
        <v>42644</v>
      </c>
      <c r="G62" s="97">
        <v>10.370000000000001</v>
      </c>
      <c r="H62" s="96" t="s">
        <v>154</v>
      </c>
      <c r="I62" s="108">
        <v>4.8000000000000001E-2</v>
      </c>
      <c r="J62" s="108">
        <v>4.8500000000000008E-2</v>
      </c>
      <c r="K62" s="97">
        <v>1705000</v>
      </c>
      <c r="L62" s="109">
        <v>101.58029999999999</v>
      </c>
      <c r="M62" s="97">
        <v>1731.9433000000001</v>
      </c>
      <c r="N62" s="95"/>
      <c r="O62" s="99">
        <v>1.361026916079364E-2</v>
      </c>
      <c r="P62" s="99">
        <f>+M62/'סכום נכסי הקרן'!$C$42</f>
        <v>3.9281515222462787E-3</v>
      </c>
      <c r="Q62" s="146"/>
    </row>
    <row r="63" spans="2:17" s="136" customFormat="1">
      <c r="B63" s="103" t="s">
        <v>1024</v>
      </c>
      <c r="C63" s="95" t="s">
        <v>1025</v>
      </c>
      <c r="D63" s="95" t="s">
        <v>932</v>
      </c>
      <c r="E63" s="95"/>
      <c r="F63" s="107">
        <v>42675</v>
      </c>
      <c r="G63" s="97">
        <v>10.45</v>
      </c>
      <c r="H63" s="96" t="s">
        <v>154</v>
      </c>
      <c r="I63" s="108">
        <v>4.8000000000000001E-2</v>
      </c>
      <c r="J63" s="108">
        <v>4.8499999999999995E-2</v>
      </c>
      <c r="K63" s="97">
        <v>1797000</v>
      </c>
      <c r="L63" s="109">
        <v>101.28149999999999</v>
      </c>
      <c r="M63" s="97">
        <v>1820.0288700000001</v>
      </c>
      <c r="N63" s="95"/>
      <c r="O63" s="99">
        <v>1.4302479071407878E-2</v>
      </c>
      <c r="P63" s="99">
        <f>+M63/'סכום נכסי הקרן'!$C$42</f>
        <v>4.1279348903758423E-3</v>
      </c>
      <c r="Q63" s="146"/>
    </row>
    <row r="64" spans="2:17" s="136" customFormat="1">
      <c r="B64" s="103" t="s">
        <v>1026</v>
      </c>
      <c r="C64" s="95" t="s">
        <v>1027</v>
      </c>
      <c r="D64" s="95" t="s">
        <v>932</v>
      </c>
      <c r="E64" s="95"/>
      <c r="F64" s="107">
        <v>42705</v>
      </c>
      <c r="G64" s="97">
        <v>10.54</v>
      </c>
      <c r="H64" s="96" t="s">
        <v>154</v>
      </c>
      <c r="I64" s="108">
        <v>4.8000000000000001E-2</v>
      </c>
      <c r="J64" s="108">
        <v>4.8500000000000008E-2</v>
      </c>
      <c r="K64" s="97">
        <v>3516000</v>
      </c>
      <c r="L64" s="109">
        <v>100.67870000000001</v>
      </c>
      <c r="M64" s="97">
        <v>3539.8623199999997</v>
      </c>
      <c r="N64" s="95"/>
      <c r="O64" s="99">
        <v>2.7817584425166471E-2</v>
      </c>
      <c r="P64" s="99">
        <f>+M64/'סכום נכסי הקרן'!$C$42</f>
        <v>8.0286205448239795E-3</v>
      </c>
      <c r="Q64" s="146"/>
    </row>
    <row r="65" spans="2:17" s="136" customFormat="1">
      <c r="B65" s="103" t="s">
        <v>1028</v>
      </c>
      <c r="C65" s="95" t="s">
        <v>1029</v>
      </c>
      <c r="D65" s="95" t="s">
        <v>932</v>
      </c>
      <c r="E65" s="95"/>
      <c r="F65" s="107">
        <v>42736</v>
      </c>
      <c r="G65" s="97">
        <v>10.370000000000001</v>
      </c>
      <c r="H65" s="96" t="s">
        <v>154</v>
      </c>
      <c r="I65" s="108">
        <v>4.8000000000000001E-2</v>
      </c>
      <c r="J65" s="108">
        <v>4.8499999999999995E-2</v>
      </c>
      <c r="K65" s="97">
        <v>7393000</v>
      </c>
      <c r="L65" s="109">
        <v>103.10380000000001</v>
      </c>
      <c r="M65" s="97">
        <v>7622.46324</v>
      </c>
      <c r="N65" s="95"/>
      <c r="O65" s="99">
        <v>5.990021518871614E-2</v>
      </c>
      <c r="P65" s="99">
        <f>+M65/'סכום נכסי הקרן'!$C$42</f>
        <v>1.7288204861829078E-2</v>
      </c>
      <c r="Q65" s="146"/>
    </row>
    <row r="66" spans="2:17" s="136" customFormat="1">
      <c r="B66" s="103" t="s">
        <v>1030</v>
      </c>
      <c r="C66" s="95" t="s">
        <v>1031</v>
      </c>
      <c r="D66" s="95" t="s">
        <v>932</v>
      </c>
      <c r="E66" s="95"/>
      <c r="F66" s="107">
        <v>42767</v>
      </c>
      <c r="G66" s="97">
        <v>10.46</v>
      </c>
      <c r="H66" s="96" t="s">
        <v>154</v>
      </c>
      <c r="I66" s="108">
        <v>4.8000000000000001E-2</v>
      </c>
      <c r="J66" s="108">
        <v>4.8500000000000008E-2</v>
      </c>
      <c r="K66" s="97">
        <v>2848000</v>
      </c>
      <c r="L66" s="109">
        <v>102.6969</v>
      </c>
      <c r="M66" s="97">
        <v>2924.8090499999998</v>
      </c>
      <c r="N66" s="95"/>
      <c r="O66" s="99">
        <v>2.2984261906509953E-2</v>
      </c>
      <c r="P66" s="99">
        <f>+M66/'סכום נכסי הקרן'!$C$42</f>
        <v>6.6336427537998441E-3</v>
      </c>
      <c r="Q66" s="146"/>
    </row>
    <row r="67" spans="2:17" s="136" customFormat="1">
      <c r="B67" s="103" t="s">
        <v>1032</v>
      </c>
      <c r="C67" s="95" t="s">
        <v>1033</v>
      </c>
      <c r="D67" s="95" t="s">
        <v>932</v>
      </c>
      <c r="E67" s="95"/>
      <c r="F67" s="107">
        <v>42795</v>
      </c>
      <c r="G67" s="97">
        <v>10.540000000000001</v>
      </c>
      <c r="H67" s="96" t="s">
        <v>154</v>
      </c>
      <c r="I67" s="108">
        <v>4.8000000000000001E-2</v>
      </c>
      <c r="J67" s="108">
        <v>4.8499999999999995E-2</v>
      </c>
      <c r="K67" s="97">
        <v>5336000</v>
      </c>
      <c r="L67" s="109">
        <v>102.4967</v>
      </c>
      <c r="M67" s="97">
        <v>5469.2263700000003</v>
      </c>
      <c r="N67" s="95"/>
      <c r="O67" s="99">
        <v>4.2979260924425382E-2</v>
      </c>
      <c r="P67" s="99">
        <f>+M67/'סכום נכסי הקרן'!$C$42</f>
        <v>1.2404534196255148E-2</v>
      </c>
      <c r="Q67" s="146"/>
    </row>
    <row r="68" spans="2:17" s="136" customFormat="1">
      <c r="B68" s="103" t="s">
        <v>1034</v>
      </c>
      <c r="C68" s="95" t="s">
        <v>1035</v>
      </c>
      <c r="D68" s="95" t="s">
        <v>932</v>
      </c>
      <c r="E68" s="95"/>
      <c r="F68" s="107">
        <v>42826</v>
      </c>
      <c r="G68" s="97">
        <v>10.620000000000001</v>
      </c>
      <c r="H68" s="96" t="s">
        <v>154</v>
      </c>
      <c r="I68" s="108">
        <v>4.8000000000000001E-2</v>
      </c>
      <c r="J68" s="108">
        <v>4.8499999999999995E-2</v>
      </c>
      <c r="K68" s="97">
        <v>4899000</v>
      </c>
      <c r="L68" s="109">
        <v>102.09229999999999</v>
      </c>
      <c r="M68" s="97">
        <v>5001.5017099999995</v>
      </c>
      <c r="N68" s="95"/>
      <c r="O68" s="99">
        <v>3.9303702656587919E-2</v>
      </c>
      <c r="P68" s="99">
        <f>+M68/'סכום נכסי הקרן'!$C$42</f>
        <v>1.1343706549546894E-2</v>
      </c>
      <c r="Q68" s="146"/>
    </row>
    <row r="69" spans="2:17" s="136" customFormat="1">
      <c r="B69" s="103" t="s">
        <v>1036</v>
      </c>
      <c r="C69" s="95" t="s">
        <v>1037</v>
      </c>
      <c r="D69" s="95" t="s">
        <v>932</v>
      </c>
      <c r="E69" s="95"/>
      <c r="F69" s="107">
        <v>42856</v>
      </c>
      <c r="G69" s="97">
        <v>10.709999999999999</v>
      </c>
      <c r="H69" s="96" t="s">
        <v>154</v>
      </c>
      <c r="I69" s="108">
        <v>4.8000000000000001E-2</v>
      </c>
      <c r="J69" s="108">
        <v>4.8499999999999995E-2</v>
      </c>
      <c r="K69" s="97">
        <v>3852000</v>
      </c>
      <c r="L69" s="109">
        <v>101.38460000000001</v>
      </c>
      <c r="M69" s="97">
        <v>3905.33545</v>
      </c>
      <c r="N69" s="95"/>
      <c r="O69" s="99">
        <v>3.0689611280975044E-2</v>
      </c>
      <c r="P69" s="99">
        <f>+M69/'סכום נכסי הקרן'!$C$42</f>
        <v>8.8575355745190119E-3</v>
      </c>
      <c r="Q69" s="146"/>
    </row>
    <row r="70" spans="2:17" s="136" customFormat="1">
      <c r="B70" s="103" t="s">
        <v>1038</v>
      </c>
      <c r="C70" s="95" t="s">
        <v>1039</v>
      </c>
      <c r="D70" s="95" t="s">
        <v>932</v>
      </c>
      <c r="E70" s="95"/>
      <c r="F70" s="107">
        <v>42887</v>
      </c>
      <c r="G70" s="97">
        <v>10.79</v>
      </c>
      <c r="H70" s="96" t="s">
        <v>154</v>
      </c>
      <c r="I70" s="108">
        <v>4.8000000000000001E-2</v>
      </c>
      <c r="J70" s="108">
        <v>4.8499999999999988E-2</v>
      </c>
      <c r="K70" s="97">
        <v>5184000</v>
      </c>
      <c r="L70" s="109">
        <v>100.78319999999999</v>
      </c>
      <c r="M70" s="97">
        <v>5224.6035700000002</v>
      </c>
      <c r="N70" s="95"/>
      <c r="O70" s="99">
        <v>4.1056921924720831E-2</v>
      </c>
      <c r="P70" s="99">
        <f>+M70/'סכום נכסי הקרן'!$C$42</f>
        <v>1.1849714980062476E-2</v>
      </c>
      <c r="Q70" s="146"/>
    </row>
    <row r="71" spans="2:17" s="136" customFormat="1">
      <c r="B71" s="103" t="s">
        <v>1040</v>
      </c>
      <c r="C71" s="95" t="s">
        <v>1041</v>
      </c>
      <c r="D71" s="95" t="s">
        <v>932</v>
      </c>
      <c r="E71" s="95"/>
      <c r="F71" s="107">
        <v>40057</v>
      </c>
      <c r="G71" s="97">
        <v>6.0600000000000005</v>
      </c>
      <c r="H71" s="96" t="s">
        <v>154</v>
      </c>
      <c r="I71" s="108">
        <v>4.8000000000000001E-2</v>
      </c>
      <c r="J71" s="108">
        <v>4.8499999999999995E-2</v>
      </c>
      <c r="K71" s="97">
        <v>103000</v>
      </c>
      <c r="L71" s="109">
        <v>110.22490000000001</v>
      </c>
      <c r="M71" s="97">
        <v>113.53922999999999</v>
      </c>
      <c r="N71" s="95"/>
      <c r="O71" s="99">
        <v>8.9223445167590403E-4</v>
      </c>
      <c r="P71" s="99">
        <f>+M71/'סכום נכסי הקרן'!$C$42</f>
        <v>2.5751379918682686E-4</v>
      </c>
      <c r="Q71" s="146"/>
    </row>
    <row r="72" spans="2:17" s="136" customFormat="1">
      <c r="B72" s="103" t="s">
        <v>1042</v>
      </c>
      <c r="C72" s="95" t="s">
        <v>1043</v>
      </c>
      <c r="D72" s="95" t="s">
        <v>932</v>
      </c>
      <c r="E72" s="95"/>
      <c r="F72" s="107">
        <v>39995</v>
      </c>
      <c r="G72" s="97">
        <v>5.89</v>
      </c>
      <c r="H72" s="96" t="s">
        <v>154</v>
      </c>
      <c r="I72" s="108">
        <v>4.8000000000000001E-2</v>
      </c>
      <c r="J72" s="108">
        <v>4.8499999999999995E-2</v>
      </c>
      <c r="K72" s="97">
        <v>51000</v>
      </c>
      <c r="L72" s="109">
        <v>113.2636</v>
      </c>
      <c r="M72" s="97">
        <v>57.769529999999996</v>
      </c>
      <c r="N72" s="95"/>
      <c r="O72" s="99">
        <v>4.539749382052766E-4</v>
      </c>
      <c r="P72" s="99">
        <f>+M72/'סכום נכסי הקרן'!$C$42</f>
        <v>1.3102476692450154E-4</v>
      </c>
      <c r="Q72" s="146"/>
    </row>
    <row r="73" spans="2:17" s="136" customFormat="1">
      <c r="B73" s="103" t="s">
        <v>1044</v>
      </c>
      <c r="C73" s="95" t="s">
        <v>1045</v>
      </c>
      <c r="D73" s="95" t="s">
        <v>932</v>
      </c>
      <c r="E73" s="95"/>
      <c r="F73" s="107">
        <v>39995</v>
      </c>
      <c r="G73" s="97">
        <v>7.330000000000001</v>
      </c>
      <c r="H73" s="96" t="s">
        <v>154</v>
      </c>
      <c r="I73" s="108">
        <v>4.8000000000000001E-2</v>
      </c>
      <c r="J73" s="108">
        <v>4.8499999999999995E-2</v>
      </c>
      <c r="K73" s="97">
        <v>346000</v>
      </c>
      <c r="L73" s="109">
        <v>104.8009</v>
      </c>
      <c r="M73" s="97">
        <v>362.64265999999998</v>
      </c>
      <c r="N73" s="95"/>
      <c r="O73" s="99">
        <v>2.849783946036901E-3</v>
      </c>
      <c r="P73" s="99">
        <f>+M73/'סכום נכסי הקרן'!$C$42</f>
        <v>8.2249535357793724E-4</v>
      </c>
      <c r="Q73" s="146"/>
    </row>
    <row r="74" spans="2:17" s="136" customFormat="1">
      <c r="B74" s="103" t="s">
        <v>1046</v>
      </c>
      <c r="C74" s="95" t="s">
        <v>1047</v>
      </c>
      <c r="D74" s="95" t="s">
        <v>932</v>
      </c>
      <c r="E74" s="95"/>
      <c r="F74" s="107">
        <v>40848</v>
      </c>
      <c r="G74" s="97">
        <v>7.58</v>
      </c>
      <c r="H74" s="96" t="s">
        <v>154</v>
      </c>
      <c r="I74" s="108">
        <v>4.8000000000000001E-2</v>
      </c>
      <c r="J74" s="108">
        <v>4.8500000000000008E-2</v>
      </c>
      <c r="K74" s="97">
        <v>204000</v>
      </c>
      <c r="L74" s="109">
        <v>103.5603</v>
      </c>
      <c r="M74" s="97">
        <v>211.26304999999999</v>
      </c>
      <c r="N74" s="95"/>
      <c r="O74" s="99">
        <v>1.6601853965024168E-3</v>
      </c>
      <c r="P74" s="99">
        <f>+M74/'סכום נכסי הקרן'!$C$42</f>
        <v>4.7915729773133543E-4</v>
      </c>
      <c r="Q74" s="146"/>
    </row>
    <row r="75" spans="2:17" s="136" customFormat="1">
      <c r="B75" s="103" t="s">
        <v>1048</v>
      </c>
      <c r="C75" s="95" t="s">
        <v>1049</v>
      </c>
      <c r="D75" s="95" t="s">
        <v>932</v>
      </c>
      <c r="E75" s="95"/>
      <c r="F75" s="107">
        <v>40940</v>
      </c>
      <c r="G75" s="97">
        <v>7.6499999999999995</v>
      </c>
      <c r="H75" s="96" t="s">
        <v>154</v>
      </c>
      <c r="I75" s="108">
        <v>4.8000000000000001E-2</v>
      </c>
      <c r="J75" s="108">
        <v>4.8499999999999995E-2</v>
      </c>
      <c r="K75" s="97">
        <v>346000</v>
      </c>
      <c r="L75" s="109">
        <v>104.81189999999999</v>
      </c>
      <c r="M75" s="97">
        <v>362.64928000000003</v>
      </c>
      <c r="N75" s="95"/>
      <c r="O75" s="99">
        <v>2.849835968514684E-3</v>
      </c>
      <c r="P75" s="99">
        <f>+M75/'סכום נכסי הקרן'!$C$42</f>
        <v>8.2251036813590656E-4</v>
      </c>
      <c r="Q75" s="146"/>
    </row>
    <row r="76" spans="2:17" s="136" customFormat="1">
      <c r="B76" s="103" t="s">
        <v>1050</v>
      </c>
      <c r="C76" s="95" t="s">
        <v>1051</v>
      </c>
      <c r="D76" s="95" t="s">
        <v>932</v>
      </c>
      <c r="E76" s="95"/>
      <c r="F76" s="107">
        <v>40969</v>
      </c>
      <c r="G76" s="97">
        <v>7.7299999999999986</v>
      </c>
      <c r="H76" s="96" t="s">
        <v>154</v>
      </c>
      <c r="I76" s="108">
        <v>4.8000000000000001E-2</v>
      </c>
      <c r="J76" s="108">
        <v>4.8600000000000004E-2</v>
      </c>
      <c r="K76" s="97">
        <v>741000</v>
      </c>
      <c r="L76" s="109">
        <v>104.3732</v>
      </c>
      <c r="M76" s="97">
        <v>773.28695999999991</v>
      </c>
      <c r="N76" s="95"/>
      <c r="O76" s="99">
        <v>6.0767830356408684E-3</v>
      </c>
      <c r="P76" s="99">
        <f>+M76/'סכום נכסי הקרן'!$C$42</f>
        <v>1.753861312351967E-3</v>
      </c>
      <c r="Q76" s="146"/>
    </row>
    <row r="77" spans="2:17" s="136" customFormat="1">
      <c r="B77" s="103" t="s">
        <v>1052</v>
      </c>
      <c r="C77" s="95">
        <v>8789</v>
      </c>
      <c r="D77" s="95" t="s">
        <v>932</v>
      </c>
      <c r="E77" s="95"/>
      <c r="F77" s="107">
        <v>41000</v>
      </c>
      <c r="G77" s="97">
        <v>7.8099999999999987</v>
      </c>
      <c r="H77" s="96" t="s">
        <v>154</v>
      </c>
      <c r="I77" s="108">
        <v>4.8000000000000001E-2</v>
      </c>
      <c r="J77" s="108">
        <v>4.8499999999999995E-2</v>
      </c>
      <c r="K77" s="97">
        <v>479000</v>
      </c>
      <c r="L77" s="109">
        <v>103.9731</v>
      </c>
      <c r="M77" s="97">
        <v>498.03115000000003</v>
      </c>
      <c r="N77" s="95"/>
      <c r="O77" s="99">
        <v>3.9137181927142717E-3</v>
      </c>
      <c r="P77" s="99">
        <f>+M77/'סכום נכסי הקרן'!$C$42</f>
        <v>1.1295645879392036E-3</v>
      </c>
      <c r="Q77" s="146"/>
    </row>
    <row r="78" spans="2:17" s="136" customFormat="1">
      <c r="B78" s="103" t="s">
        <v>1053</v>
      </c>
      <c r="C78" s="95" t="s">
        <v>1054</v>
      </c>
      <c r="D78" s="95" t="s">
        <v>932</v>
      </c>
      <c r="E78" s="95"/>
      <c r="F78" s="107">
        <v>41640</v>
      </c>
      <c r="G78" s="97">
        <v>8.77</v>
      </c>
      <c r="H78" s="96" t="s">
        <v>154</v>
      </c>
      <c r="I78" s="108">
        <v>4.8000000000000001E-2</v>
      </c>
      <c r="J78" s="108">
        <v>4.8499999999999995E-2</v>
      </c>
      <c r="K78" s="97">
        <v>757000</v>
      </c>
      <c r="L78" s="109">
        <v>102.38849999999999</v>
      </c>
      <c r="M78" s="97">
        <v>775.08118000000002</v>
      </c>
      <c r="N78" s="95"/>
      <c r="O78" s="99">
        <v>6.0908826987959384E-3</v>
      </c>
      <c r="P78" s="99">
        <f>+M78/'סכום נכסי הקרן'!$C$42</f>
        <v>1.7579307111736519E-3</v>
      </c>
      <c r="Q78" s="146"/>
    </row>
    <row r="79" spans="2:17" s="136" customFormat="1">
      <c r="B79" s="138"/>
      <c r="C79" s="138"/>
      <c r="Q79" s="146"/>
    </row>
    <row r="80" spans="2:17" s="136" customFormat="1">
      <c r="B80" s="138"/>
      <c r="C80" s="138"/>
      <c r="Q80" s="146"/>
    </row>
    <row r="81" spans="2:17" s="136" customFormat="1">
      <c r="B81" s="138"/>
      <c r="C81" s="138"/>
      <c r="Q81" s="146"/>
    </row>
    <row r="82" spans="2:17" s="136" customFormat="1">
      <c r="B82" s="137" t="s">
        <v>237</v>
      </c>
      <c r="C82" s="138"/>
      <c r="Q82" s="146"/>
    </row>
    <row r="83" spans="2:17" s="136" customFormat="1">
      <c r="B83" s="137" t="s">
        <v>101</v>
      </c>
      <c r="C83" s="138"/>
      <c r="Q83" s="146"/>
    </row>
    <row r="84" spans="2:17" s="136" customFormat="1">
      <c r="B84" s="137" t="s">
        <v>222</v>
      </c>
      <c r="C84" s="138"/>
      <c r="Q84" s="146"/>
    </row>
    <row r="85" spans="2:17" s="136" customFormat="1">
      <c r="B85" s="137" t="s">
        <v>232</v>
      </c>
      <c r="C85" s="138"/>
      <c r="Q85" s="146"/>
    </row>
    <row r="86" spans="2:17" s="136" customFormat="1">
      <c r="B86" s="138"/>
      <c r="C86" s="138"/>
      <c r="Q86" s="146"/>
    </row>
    <row r="87" spans="2:17" s="136" customFormat="1">
      <c r="B87" s="138"/>
      <c r="C87" s="138"/>
      <c r="Q87" s="146"/>
    </row>
    <row r="88" spans="2:17" s="136" customFormat="1">
      <c r="B88" s="138"/>
      <c r="C88" s="138"/>
      <c r="Q88" s="146"/>
    </row>
    <row r="89" spans="2:17" s="136" customFormat="1">
      <c r="B89" s="138"/>
      <c r="C89" s="138"/>
      <c r="Q89" s="146"/>
    </row>
    <row r="90" spans="2:17" s="136" customFormat="1">
      <c r="B90" s="138"/>
      <c r="C90" s="138"/>
      <c r="Q90" s="146"/>
    </row>
    <row r="91" spans="2:17" s="136" customFormat="1">
      <c r="B91" s="138"/>
      <c r="C91" s="138"/>
      <c r="Q91" s="146"/>
    </row>
    <row r="92" spans="2:17" s="136" customFormat="1">
      <c r="B92" s="138"/>
      <c r="C92" s="138"/>
      <c r="Q92" s="146"/>
    </row>
    <row r="93" spans="2:17" s="136" customFormat="1">
      <c r="B93" s="138"/>
      <c r="C93" s="138"/>
      <c r="Q93" s="146"/>
    </row>
    <row r="94" spans="2:17" s="136" customFormat="1">
      <c r="B94" s="138"/>
      <c r="C94" s="138"/>
      <c r="Q94" s="146"/>
    </row>
    <row r="95" spans="2:17" s="136" customFormat="1">
      <c r="B95" s="138"/>
      <c r="C95" s="138"/>
      <c r="Q95" s="146"/>
    </row>
    <row r="96" spans="2:17" s="136" customFormat="1">
      <c r="B96" s="138"/>
      <c r="C96" s="138"/>
      <c r="Q96" s="146"/>
    </row>
    <row r="97" spans="2:17" s="136" customFormat="1">
      <c r="B97" s="138"/>
      <c r="C97" s="138"/>
      <c r="Q97" s="146"/>
    </row>
    <row r="98" spans="2:17" s="136" customFormat="1">
      <c r="B98" s="138"/>
      <c r="C98" s="138"/>
      <c r="Q98" s="146"/>
    </row>
    <row r="99" spans="2:17" s="136" customFormat="1">
      <c r="B99" s="138"/>
      <c r="C99" s="138"/>
      <c r="Q99" s="146"/>
    </row>
    <row r="100" spans="2:17" s="136" customFormat="1">
      <c r="B100" s="138"/>
      <c r="C100" s="138"/>
      <c r="Q100" s="146"/>
    </row>
    <row r="101" spans="2:17" s="136" customFormat="1">
      <c r="B101" s="138"/>
      <c r="C101" s="138"/>
      <c r="Q101" s="146"/>
    </row>
    <row r="102" spans="2:17" s="136" customFormat="1">
      <c r="B102" s="138"/>
      <c r="C102" s="138"/>
      <c r="Q102" s="146"/>
    </row>
    <row r="103" spans="2:17" s="136" customFormat="1">
      <c r="B103" s="138"/>
      <c r="C103" s="138"/>
      <c r="Q103" s="146"/>
    </row>
    <row r="104" spans="2:17" s="136" customFormat="1">
      <c r="B104" s="138"/>
      <c r="C104" s="138"/>
      <c r="Q104" s="146"/>
    </row>
    <row r="105" spans="2:17" s="136" customFormat="1">
      <c r="B105" s="138"/>
      <c r="C105" s="138"/>
      <c r="Q105" s="146"/>
    </row>
    <row r="106" spans="2:17" s="136" customFormat="1">
      <c r="B106" s="138"/>
      <c r="C106" s="138"/>
      <c r="Q106" s="146"/>
    </row>
    <row r="107" spans="2:17" s="136" customFormat="1">
      <c r="B107" s="138"/>
      <c r="C107" s="138"/>
      <c r="Q107" s="146"/>
    </row>
    <row r="108" spans="2:17" s="136" customFormat="1">
      <c r="B108" s="138"/>
      <c r="C108" s="138"/>
      <c r="Q108" s="146"/>
    </row>
    <row r="109" spans="2:17" s="136" customFormat="1">
      <c r="B109" s="138"/>
      <c r="C109" s="138"/>
      <c r="Q109" s="146"/>
    </row>
    <row r="110" spans="2:17" s="136" customFormat="1">
      <c r="B110" s="138"/>
      <c r="C110" s="138"/>
      <c r="Q110" s="146"/>
    </row>
    <row r="111" spans="2:17" s="136" customFormat="1">
      <c r="B111" s="138"/>
      <c r="C111" s="138"/>
      <c r="Q111" s="146"/>
    </row>
    <row r="112" spans="2:17" s="136" customFormat="1">
      <c r="B112" s="138"/>
      <c r="C112" s="138"/>
      <c r="Q112" s="146"/>
    </row>
    <row r="113" spans="2:17" s="136" customFormat="1">
      <c r="B113" s="138"/>
      <c r="C113" s="138"/>
      <c r="Q113" s="146"/>
    </row>
    <row r="114" spans="2:17" s="136" customFormat="1">
      <c r="B114" s="138"/>
      <c r="C114" s="138"/>
      <c r="Q114" s="146"/>
    </row>
    <row r="115" spans="2:17" s="136" customFormat="1">
      <c r="B115" s="138"/>
      <c r="C115" s="138"/>
      <c r="Q115" s="146"/>
    </row>
    <row r="116" spans="2:17" s="136" customFormat="1">
      <c r="B116" s="138"/>
      <c r="C116" s="138"/>
      <c r="Q116" s="146"/>
    </row>
    <row r="117" spans="2:17" s="136" customFormat="1">
      <c r="B117" s="138"/>
      <c r="C117" s="138"/>
      <c r="Q117" s="146"/>
    </row>
    <row r="118" spans="2:17" s="136" customFormat="1">
      <c r="B118" s="138"/>
      <c r="C118" s="138"/>
      <c r="Q118" s="146"/>
    </row>
    <row r="119" spans="2:17" s="136" customFormat="1">
      <c r="B119" s="138"/>
      <c r="C119" s="138"/>
      <c r="Q119" s="146"/>
    </row>
    <row r="120" spans="2:17" s="136" customFormat="1">
      <c r="B120" s="138"/>
      <c r="C120" s="138"/>
      <c r="Q120" s="146"/>
    </row>
    <row r="121" spans="2:17" s="136" customFormat="1">
      <c r="B121" s="138"/>
      <c r="C121" s="138"/>
      <c r="Q121" s="146"/>
    </row>
    <row r="122" spans="2:17" s="136" customFormat="1">
      <c r="B122" s="138"/>
      <c r="C122" s="138"/>
      <c r="Q122" s="146"/>
    </row>
    <row r="123" spans="2:17" s="136" customFormat="1">
      <c r="B123" s="138"/>
      <c r="C123" s="138"/>
      <c r="Q123" s="146"/>
    </row>
    <row r="124" spans="2:17" s="136" customFormat="1">
      <c r="B124" s="138"/>
      <c r="C124" s="138"/>
      <c r="Q124" s="146"/>
    </row>
    <row r="125" spans="2:17" s="136" customFormat="1">
      <c r="B125" s="138"/>
      <c r="C125" s="138"/>
      <c r="Q125" s="146"/>
    </row>
    <row r="126" spans="2:17" s="136" customFormat="1">
      <c r="B126" s="138"/>
      <c r="C126" s="138"/>
      <c r="Q126" s="146"/>
    </row>
    <row r="127" spans="2:17" s="136" customFormat="1">
      <c r="B127" s="138"/>
      <c r="C127" s="138"/>
      <c r="Q127" s="146"/>
    </row>
    <row r="128" spans="2:17" s="136" customFormat="1">
      <c r="B128" s="138"/>
      <c r="C128" s="138"/>
      <c r="Q128" s="146"/>
    </row>
    <row r="129" spans="2:17" s="136" customFormat="1">
      <c r="B129" s="138"/>
      <c r="C129" s="138"/>
      <c r="Q129" s="146"/>
    </row>
    <row r="130" spans="2:17" s="136" customFormat="1">
      <c r="B130" s="138"/>
      <c r="C130" s="138"/>
      <c r="Q130" s="146"/>
    </row>
    <row r="131" spans="2:17" s="136" customFormat="1">
      <c r="B131" s="138"/>
      <c r="C131" s="138"/>
      <c r="Q131" s="146"/>
    </row>
    <row r="132" spans="2:17" s="136" customFormat="1">
      <c r="B132" s="138"/>
      <c r="C132" s="138"/>
      <c r="Q132" s="146"/>
    </row>
    <row r="133" spans="2:17" s="136" customFormat="1">
      <c r="B133" s="138"/>
      <c r="C133" s="138"/>
      <c r="Q133" s="146"/>
    </row>
    <row r="134" spans="2:17" s="136" customFormat="1">
      <c r="B134" s="138"/>
      <c r="C134" s="138"/>
      <c r="Q134" s="146"/>
    </row>
    <row r="135" spans="2:17" s="136" customFormat="1">
      <c r="B135" s="138"/>
      <c r="C135" s="138"/>
      <c r="Q135" s="146"/>
    </row>
    <row r="136" spans="2:17" s="136" customFormat="1">
      <c r="B136" s="138"/>
      <c r="C136" s="138"/>
      <c r="Q136" s="146"/>
    </row>
    <row r="137" spans="2:17" s="136" customFormat="1">
      <c r="B137" s="138"/>
      <c r="C137" s="138"/>
      <c r="Q137" s="146"/>
    </row>
    <row r="138" spans="2:17" s="136" customFormat="1">
      <c r="B138" s="138"/>
      <c r="C138" s="138"/>
      <c r="Q138" s="146"/>
    </row>
    <row r="139" spans="2:17" s="136" customFormat="1">
      <c r="B139" s="138"/>
      <c r="C139" s="138"/>
      <c r="Q139" s="146"/>
    </row>
    <row r="140" spans="2:17" s="136" customFormat="1">
      <c r="B140" s="138"/>
      <c r="C140" s="138"/>
      <c r="Q140" s="146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169</v>
      </c>
      <c r="C1" s="78" t="s" vm="1">
        <v>238</v>
      </c>
    </row>
    <row r="2" spans="2:65">
      <c r="B2" s="57" t="s">
        <v>168</v>
      </c>
      <c r="C2" s="78" t="s">
        <v>239</v>
      </c>
    </row>
    <row r="3" spans="2:65">
      <c r="B3" s="57" t="s">
        <v>170</v>
      </c>
      <c r="C3" s="78" t="s">
        <v>240</v>
      </c>
    </row>
    <row r="4" spans="2:65">
      <c r="B4" s="57" t="s">
        <v>171</v>
      </c>
      <c r="C4" s="78">
        <v>2142</v>
      </c>
    </row>
    <row r="6" spans="2:65" ht="26.25" customHeight="1">
      <c r="B6" s="194" t="s">
        <v>200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6"/>
    </row>
    <row r="7" spans="2:65" ht="26.25" customHeight="1">
      <c r="B7" s="194" t="s">
        <v>75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6"/>
    </row>
    <row r="8" spans="2:65" s="3" customFormat="1" ht="78.75">
      <c r="B8" s="22" t="s">
        <v>105</v>
      </c>
      <c r="C8" s="30" t="s">
        <v>35</v>
      </c>
      <c r="D8" s="30" t="s">
        <v>107</v>
      </c>
      <c r="E8" s="30" t="s">
        <v>106</v>
      </c>
      <c r="F8" s="30" t="s">
        <v>50</v>
      </c>
      <c r="G8" s="30" t="s">
        <v>15</v>
      </c>
      <c r="H8" s="30" t="s">
        <v>51</v>
      </c>
      <c r="I8" s="30" t="s">
        <v>90</v>
      </c>
      <c r="J8" s="30" t="s">
        <v>18</v>
      </c>
      <c r="K8" s="30" t="s">
        <v>89</v>
      </c>
      <c r="L8" s="30" t="s">
        <v>17</v>
      </c>
      <c r="M8" s="72" t="s">
        <v>19</v>
      </c>
      <c r="N8" s="30" t="s">
        <v>224</v>
      </c>
      <c r="O8" s="30" t="s">
        <v>223</v>
      </c>
      <c r="P8" s="30" t="s">
        <v>98</v>
      </c>
      <c r="Q8" s="30" t="s">
        <v>46</v>
      </c>
      <c r="R8" s="30" t="s">
        <v>172</v>
      </c>
      <c r="S8" s="31" t="s">
        <v>174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233</v>
      </c>
      <c r="O9" s="32"/>
      <c r="P9" s="32" t="s">
        <v>227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102</v>
      </c>
      <c r="R10" s="20" t="s">
        <v>103</v>
      </c>
      <c r="S10" s="20" t="s">
        <v>175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80" t="s">
        <v>237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80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80" t="s">
        <v>222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80" t="s">
        <v>232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169</v>
      </c>
      <c r="C1" s="78" t="s" vm="1">
        <v>238</v>
      </c>
    </row>
    <row r="2" spans="2:81">
      <c r="B2" s="57" t="s">
        <v>168</v>
      </c>
      <c r="C2" s="78" t="s">
        <v>239</v>
      </c>
    </row>
    <row r="3" spans="2:81">
      <c r="B3" s="57" t="s">
        <v>170</v>
      </c>
      <c r="C3" s="78" t="s">
        <v>240</v>
      </c>
    </row>
    <row r="4" spans="2:81">
      <c r="B4" s="57" t="s">
        <v>171</v>
      </c>
      <c r="C4" s="78">
        <v>2142</v>
      </c>
    </row>
    <row r="6" spans="2:81" ht="26.25" customHeight="1">
      <c r="B6" s="194" t="s">
        <v>200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6"/>
    </row>
    <row r="7" spans="2:81" ht="26.25" customHeight="1">
      <c r="B7" s="194" t="s">
        <v>76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6"/>
    </row>
    <row r="8" spans="2:81" s="3" customFormat="1" ht="78.75">
      <c r="B8" s="22" t="s">
        <v>105</v>
      </c>
      <c r="C8" s="30" t="s">
        <v>35</v>
      </c>
      <c r="D8" s="30" t="s">
        <v>107</v>
      </c>
      <c r="E8" s="30" t="s">
        <v>106</v>
      </c>
      <c r="F8" s="30" t="s">
        <v>50</v>
      </c>
      <c r="G8" s="30" t="s">
        <v>15</v>
      </c>
      <c r="H8" s="30" t="s">
        <v>51</v>
      </c>
      <c r="I8" s="30" t="s">
        <v>90</v>
      </c>
      <c r="J8" s="30" t="s">
        <v>18</v>
      </c>
      <c r="K8" s="30" t="s">
        <v>89</v>
      </c>
      <c r="L8" s="30" t="s">
        <v>17</v>
      </c>
      <c r="M8" s="72" t="s">
        <v>19</v>
      </c>
      <c r="N8" s="72" t="s">
        <v>224</v>
      </c>
      <c r="O8" s="30" t="s">
        <v>223</v>
      </c>
      <c r="P8" s="30" t="s">
        <v>98</v>
      </c>
      <c r="Q8" s="30" t="s">
        <v>46</v>
      </c>
      <c r="R8" s="30" t="s">
        <v>172</v>
      </c>
      <c r="S8" s="31" t="s">
        <v>174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233</v>
      </c>
      <c r="O9" s="32"/>
      <c r="P9" s="32" t="s">
        <v>227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102</v>
      </c>
      <c r="R10" s="20" t="s">
        <v>103</v>
      </c>
      <c r="S10" s="20" t="s">
        <v>175</v>
      </c>
      <c r="T10" s="5"/>
      <c r="BZ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Z11" s="1"/>
      <c r="CC11" s="1"/>
    </row>
    <row r="12" spans="2:81" ht="17.25" customHeight="1">
      <c r="B12" s="80" t="s">
        <v>237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81">
      <c r="B13" s="80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81">
      <c r="B14" s="80" t="s">
        <v>222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81">
      <c r="B15" s="80" t="s">
        <v>232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169</v>
      </c>
      <c r="C1" s="78" t="s" vm="1">
        <v>238</v>
      </c>
    </row>
    <row r="2" spans="2:98">
      <c r="B2" s="57" t="s">
        <v>168</v>
      </c>
      <c r="C2" s="78" t="s">
        <v>239</v>
      </c>
    </row>
    <row r="3" spans="2:98">
      <c r="B3" s="57" t="s">
        <v>170</v>
      </c>
      <c r="C3" s="78" t="s">
        <v>240</v>
      </c>
    </row>
    <row r="4" spans="2:98">
      <c r="B4" s="57" t="s">
        <v>171</v>
      </c>
      <c r="C4" s="78">
        <v>2142</v>
      </c>
    </row>
    <row r="6" spans="2:98" ht="26.25" customHeight="1">
      <c r="B6" s="194" t="s">
        <v>200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6"/>
    </row>
    <row r="7" spans="2:98" ht="26.25" customHeight="1">
      <c r="B7" s="194" t="s">
        <v>77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6"/>
    </row>
    <row r="8" spans="2:98" s="3" customFormat="1" ht="78.75">
      <c r="B8" s="22" t="s">
        <v>105</v>
      </c>
      <c r="C8" s="30" t="s">
        <v>35</v>
      </c>
      <c r="D8" s="30" t="s">
        <v>107</v>
      </c>
      <c r="E8" s="30" t="s">
        <v>106</v>
      </c>
      <c r="F8" s="30" t="s">
        <v>50</v>
      </c>
      <c r="G8" s="30" t="s">
        <v>89</v>
      </c>
      <c r="H8" s="30" t="s">
        <v>224</v>
      </c>
      <c r="I8" s="30" t="s">
        <v>223</v>
      </c>
      <c r="J8" s="30" t="s">
        <v>98</v>
      </c>
      <c r="K8" s="30" t="s">
        <v>46</v>
      </c>
      <c r="L8" s="30" t="s">
        <v>172</v>
      </c>
      <c r="M8" s="31" t="s">
        <v>174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233</v>
      </c>
      <c r="I9" s="32"/>
      <c r="J9" s="32" t="s">
        <v>227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0" t="s">
        <v>237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80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80" t="s">
        <v>222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80" t="s">
        <v>232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H22:XFD24 D1:XFD21 D25:XFD1048576 D22:AF24 A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169</v>
      </c>
      <c r="C1" s="78" t="s" vm="1">
        <v>238</v>
      </c>
    </row>
    <row r="2" spans="2:55">
      <c r="B2" s="57" t="s">
        <v>168</v>
      </c>
      <c r="C2" s="78" t="s">
        <v>239</v>
      </c>
    </row>
    <row r="3" spans="2:55">
      <c r="B3" s="57" t="s">
        <v>170</v>
      </c>
      <c r="C3" s="78" t="s">
        <v>240</v>
      </c>
    </row>
    <row r="4" spans="2:55">
      <c r="B4" s="57" t="s">
        <v>171</v>
      </c>
      <c r="C4" s="78">
        <v>2142</v>
      </c>
    </row>
    <row r="6" spans="2:55" ht="26.25" customHeight="1">
      <c r="B6" s="194" t="s">
        <v>200</v>
      </c>
      <c r="C6" s="195"/>
      <c r="D6" s="195"/>
      <c r="E6" s="195"/>
      <c r="F6" s="195"/>
      <c r="G6" s="195"/>
      <c r="H6" s="195"/>
      <c r="I6" s="195"/>
      <c r="J6" s="195"/>
      <c r="K6" s="196"/>
    </row>
    <row r="7" spans="2:55" ht="26.25" customHeight="1">
      <c r="B7" s="194" t="s">
        <v>84</v>
      </c>
      <c r="C7" s="195"/>
      <c r="D7" s="195"/>
      <c r="E7" s="195"/>
      <c r="F7" s="195"/>
      <c r="G7" s="195"/>
      <c r="H7" s="195"/>
      <c r="I7" s="195"/>
      <c r="J7" s="195"/>
      <c r="K7" s="196"/>
    </row>
    <row r="8" spans="2:55" s="3" customFormat="1" ht="78.75">
      <c r="B8" s="22" t="s">
        <v>105</v>
      </c>
      <c r="C8" s="30" t="s">
        <v>35</v>
      </c>
      <c r="D8" s="30" t="s">
        <v>89</v>
      </c>
      <c r="E8" s="30" t="s">
        <v>90</v>
      </c>
      <c r="F8" s="30" t="s">
        <v>224</v>
      </c>
      <c r="G8" s="30" t="s">
        <v>223</v>
      </c>
      <c r="H8" s="30" t="s">
        <v>98</v>
      </c>
      <c r="I8" s="30" t="s">
        <v>46</v>
      </c>
      <c r="J8" s="30" t="s">
        <v>172</v>
      </c>
      <c r="K8" s="31" t="s">
        <v>174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233</v>
      </c>
      <c r="G9" s="32"/>
      <c r="H9" s="32" t="s">
        <v>227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80" t="s">
        <v>237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80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80" t="s">
        <v>222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80" t="s">
        <v>232</v>
      </c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H39:XFD41 D1:XFD38 D42:XFD1048576 D39:AF41 A1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169</v>
      </c>
      <c r="C1" s="78" t="s" vm="1">
        <v>238</v>
      </c>
    </row>
    <row r="2" spans="2:59">
      <c r="B2" s="57" t="s">
        <v>168</v>
      </c>
      <c r="C2" s="78" t="s">
        <v>239</v>
      </c>
    </row>
    <row r="3" spans="2:59">
      <c r="B3" s="57" t="s">
        <v>170</v>
      </c>
      <c r="C3" s="78" t="s">
        <v>240</v>
      </c>
    </row>
    <row r="4" spans="2:59">
      <c r="B4" s="57" t="s">
        <v>171</v>
      </c>
      <c r="C4" s="78">
        <v>2142</v>
      </c>
    </row>
    <row r="6" spans="2:59" ht="26.25" customHeight="1">
      <c r="B6" s="194" t="s">
        <v>200</v>
      </c>
      <c r="C6" s="195"/>
      <c r="D6" s="195"/>
      <c r="E6" s="195"/>
      <c r="F6" s="195"/>
      <c r="G6" s="195"/>
      <c r="H6" s="195"/>
      <c r="I6" s="195"/>
      <c r="J6" s="195"/>
      <c r="K6" s="195"/>
      <c r="L6" s="196"/>
    </row>
    <row r="7" spans="2:59" ht="26.25" customHeight="1">
      <c r="B7" s="194" t="s">
        <v>85</v>
      </c>
      <c r="C7" s="195"/>
      <c r="D7" s="195"/>
      <c r="E7" s="195"/>
      <c r="F7" s="195"/>
      <c r="G7" s="195"/>
      <c r="H7" s="195"/>
      <c r="I7" s="195"/>
      <c r="J7" s="195"/>
      <c r="K7" s="195"/>
      <c r="L7" s="196"/>
    </row>
    <row r="8" spans="2:59" s="3" customFormat="1" ht="78.75">
      <c r="B8" s="22" t="s">
        <v>105</v>
      </c>
      <c r="C8" s="30" t="s">
        <v>35</v>
      </c>
      <c r="D8" s="30" t="s">
        <v>50</v>
      </c>
      <c r="E8" s="30" t="s">
        <v>89</v>
      </c>
      <c r="F8" s="30" t="s">
        <v>90</v>
      </c>
      <c r="G8" s="30" t="s">
        <v>224</v>
      </c>
      <c r="H8" s="30" t="s">
        <v>223</v>
      </c>
      <c r="I8" s="30" t="s">
        <v>98</v>
      </c>
      <c r="J8" s="30" t="s">
        <v>46</v>
      </c>
      <c r="K8" s="30" t="s">
        <v>172</v>
      </c>
      <c r="L8" s="31" t="s">
        <v>174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233</v>
      </c>
      <c r="H9" s="16"/>
      <c r="I9" s="16" t="s">
        <v>227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139" customFormat="1" ht="18" customHeight="1">
      <c r="B11" s="128" t="s">
        <v>36</v>
      </c>
      <c r="C11" s="131"/>
      <c r="D11" s="131"/>
      <c r="E11" s="131"/>
      <c r="F11" s="131"/>
      <c r="G11" s="132"/>
      <c r="H11" s="133"/>
      <c r="I11" s="132">
        <v>3.1088200000000001</v>
      </c>
      <c r="J11" s="131"/>
      <c r="K11" s="134">
        <v>1</v>
      </c>
      <c r="L11" s="134">
        <f>+I11/'סכום נכסי הקרן'!$C$42</f>
        <v>7.0509906504385425E-6</v>
      </c>
      <c r="M11" s="136"/>
      <c r="N11" s="136"/>
      <c r="O11" s="136"/>
      <c r="P11" s="136"/>
      <c r="BG11" s="136"/>
    </row>
    <row r="12" spans="2:59" s="136" customFormat="1" ht="21" customHeight="1">
      <c r="B12" s="128" t="s">
        <v>1055</v>
      </c>
      <c r="C12" s="131"/>
      <c r="D12" s="131"/>
      <c r="E12" s="131"/>
      <c r="F12" s="131"/>
      <c r="G12" s="132"/>
      <c r="H12" s="133"/>
      <c r="I12" s="133">
        <v>0</v>
      </c>
      <c r="J12" s="131"/>
      <c r="K12" s="134">
        <v>0</v>
      </c>
      <c r="L12" s="134">
        <f>+I12/'סכום נכסי הקרן'!$C$42</f>
        <v>0</v>
      </c>
    </row>
    <row r="13" spans="2:59" s="136" customFormat="1">
      <c r="B13" s="104" t="s">
        <v>1149</v>
      </c>
      <c r="C13" s="95" t="s">
        <v>1056</v>
      </c>
      <c r="D13" s="96" t="s">
        <v>463</v>
      </c>
      <c r="E13" s="96" t="s">
        <v>154</v>
      </c>
      <c r="F13" s="107">
        <v>41879</v>
      </c>
      <c r="G13" s="97">
        <v>13215</v>
      </c>
      <c r="H13" s="98">
        <v>0</v>
      </c>
      <c r="I13" s="97">
        <v>2.9999999999999997E-5</v>
      </c>
      <c r="J13" s="99">
        <v>3.8743878599112823E-4</v>
      </c>
      <c r="K13" s="99">
        <v>0</v>
      </c>
      <c r="L13" s="125">
        <f>+I13/'סכום נכסי הקרן'!$C$42</f>
        <v>6.8041803485938798E-11</v>
      </c>
    </row>
    <row r="14" spans="2:59" s="136" customFormat="1">
      <c r="B14" s="124" t="s">
        <v>221</v>
      </c>
      <c r="C14" s="123"/>
      <c r="D14" s="123"/>
      <c r="E14" s="123"/>
      <c r="F14" s="123"/>
      <c r="G14" s="115"/>
      <c r="H14" s="127"/>
      <c r="I14" s="115">
        <v>3.1088200000000001</v>
      </c>
      <c r="J14" s="123"/>
      <c r="K14" s="116">
        <v>1</v>
      </c>
      <c r="L14" s="116">
        <f>+I14/'סכום נכסי הקרן'!$C$42</f>
        <v>7.0509906504385425E-6</v>
      </c>
    </row>
    <row r="15" spans="2:59" s="136" customFormat="1">
      <c r="B15" s="104" t="s">
        <v>1057</v>
      </c>
      <c r="C15" s="95" t="s">
        <v>1058</v>
      </c>
      <c r="D15" s="96" t="s">
        <v>463</v>
      </c>
      <c r="E15" s="96" t="s">
        <v>153</v>
      </c>
      <c r="F15" s="107">
        <v>42731</v>
      </c>
      <c r="G15" s="97">
        <v>939</v>
      </c>
      <c r="H15" s="98">
        <f>0.947014*100</f>
        <v>94.701400000000007</v>
      </c>
      <c r="I15" s="97">
        <v>3.1088200000000001</v>
      </c>
      <c r="J15" s="99">
        <v>4.6359885023535416E-5</v>
      </c>
      <c r="K15" s="99">
        <v>1</v>
      </c>
      <c r="L15" s="125">
        <f>+I15/'סכום נכסי הקרן'!$C$42</f>
        <v>7.0509906504385425E-6</v>
      </c>
    </row>
    <row r="16" spans="2:59">
      <c r="B16" s="79"/>
      <c r="C16" s="95"/>
      <c r="D16" s="95"/>
      <c r="E16" s="95"/>
      <c r="F16" s="95"/>
      <c r="G16" s="97"/>
      <c r="H16" s="98"/>
      <c r="I16" s="95"/>
      <c r="J16" s="95"/>
      <c r="K16" s="99"/>
      <c r="L16" s="95"/>
    </row>
    <row r="17" spans="2:1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80" t="s">
        <v>237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80" t="s">
        <v>101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80" t="s">
        <v>222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80" t="s">
        <v>232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72</v>
      </c>
      <c r="C6" s="13" t="s">
        <v>35</v>
      </c>
      <c r="E6" s="13" t="s">
        <v>106</v>
      </c>
      <c r="I6" s="13" t="s">
        <v>15</v>
      </c>
      <c r="J6" s="13" t="s">
        <v>51</v>
      </c>
      <c r="M6" s="13" t="s">
        <v>89</v>
      </c>
      <c r="Q6" s="13" t="s">
        <v>17</v>
      </c>
      <c r="R6" s="13" t="s">
        <v>19</v>
      </c>
      <c r="U6" s="13" t="s">
        <v>47</v>
      </c>
      <c r="W6" s="14" t="s">
        <v>45</v>
      </c>
    </row>
    <row r="7" spans="2:25" ht="18">
      <c r="B7" s="53" t="str">
        <f>'תעודות התחייבות ממשלתיות'!B6:Q6</f>
        <v>1.ב. ניירות ערך סחירים</v>
      </c>
      <c r="C7" s="13"/>
      <c r="E7" s="47"/>
      <c r="I7" s="13"/>
      <c r="J7" s="13"/>
      <c r="K7" s="13"/>
      <c r="L7" s="13"/>
      <c r="M7" s="13"/>
      <c r="Q7" s="13"/>
      <c r="R7" s="52"/>
    </row>
    <row r="8" spans="2:25" ht="37.5">
      <c r="B8" s="48" t="s">
        <v>74</v>
      </c>
      <c r="C8" s="30" t="s">
        <v>35</v>
      </c>
      <c r="D8" s="30" t="s">
        <v>109</v>
      </c>
      <c r="I8" s="30" t="s">
        <v>15</v>
      </c>
      <c r="J8" s="30" t="s">
        <v>51</v>
      </c>
      <c r="K8" s="30" t="s">
        <v>90</v>
      </c>
      <c r="L8" s="30" t="s">
        <v>18</v>
      </c>
      <c r="M8" s="30" t="s">
        <v>89</v>
      </c>
      <c r="Q8" s="30" t="s">
        <v>17</v>
      </c>
      <c r="R8" s="30" t="s">
        <v>19</v>
      </c>
      <c r="S8" s="30" t="s">
        <v>0</v>
      </c>
      <c r="T8" s="30" t="s">
        <v>93</v>
      </c>
      <c r="U8" s="30" t="s">
        <v>47</v>
      </c>
      <c r="V8" s="30" t="s">
        <v>46</v>
      </c>
      <c r="W8" s="31" t="s">
        <v>100</v>
      </c>
    </row>
    <row r="9" spans="2:25" ht="31.5">
      <c r="B9" s="49" t="str">
        <f>'תעודות חוב מסחריות '!B7:T7</f>
        <v>2. תעודות חוב מסחריות</v>
      </c>
      <c r="C9" s="13" t="s">
        <v>35</v>
      </c>
      <c r="D9" s="13" t="s">
        <v>109</v>
      </c>
      <c r="E9" s="42" t="s">
        <v>106</v>
      </c>
      <c r="G9" s="13" t="s">
        <v>50</v>
      </c>
      <c r="I9" s="13" t="s">
        <v>15</v>
      </c>
      <c r="J9" s="13" t="s">
        <v>51</v>
      </c>
      <c r="K9" s="13" t="s">
        <v>90</v>
      </c>
      <c r="L9" s="13" t="s">
        <v>18</v>
      </c>
      <c r="M9" s="13" t="s">
        <v>89</v>
      </c>
      <c r="Q9" s="13" t="s">
        <v>17</v>
      </c>
      <c r="R9" s="13" t="s">
        <v>19</v>
      </c>
      <c r="S9" s="13" t="s">
        <v>0</v>
      </c>
      <c r="T9" s="13" t="s">
        <v>93</v>
      </c>
      <c r="U9" s="13" t="s">
        <v>47</v>
      </c>
      <c r="V9" s="13" t="s">
        <v>46</v>
      </c>
      <c r="W9" s="39" t="s">
        <v>100</v>
      </c>
    </row>
    <row r="10" spans="2:25" ht="31.5">
      <c r="B10" s="49" t="str">
        <f>'אג"ח קונצרני'!B7:U7</f>
        <v>3. אג"ח קונצרני</v>
      </c>
      <c r="C10" s="30" t="s">
        <v>35</v>
      </c>
      <c r="D10" s="13" t="s">
        <v>109</v>
      </c>
      <c r="E10" s="42" t="s">
        <v>106</v>
      </c>
      <c r="G10" s="30" t="s">
        <v>50</v>
      </c>
      <c r="I10" s="30" t="s">
        <v>15</v>
      </c>
      <c r="J10" s="30" t="s">
        <v>51</v>
      </c>
      <c r="K10" s="30" t="s">
        <v>90</v>
      </c>
      <c r="L10" s="30" t="s">
        <v>18</v>
      </c>
      <c r="M10" s="30" t="s">
        <v>89</v>
      </c>
      <c r="Q10" s="30" t="s">
        <v>17</v>
      </c>
      <c r="R10" s="30" t="s">
        <v>19</v>
      </c>
      <c r="S10" s="30" t="s">
        <v>0</v>
      </c>
      <c r="T10" s="30" t="s">
        <v>93</v>
      </c>
      <c r="U10" s="30" t="s">
        <v>47</v>
      </c>
      <c r="V10" s="13" t="s">
        <v>46</v>
      </c>
      <c r="W10" s="31" t="s">
        <v>100</v>
      </c>
    </row>
    <row r="11" spans="2:25" ht="31.5">
      <c r="B11" s="49" t="str">
        <f>מניות!B7</f>
        <v>4. מניות</v>
      </c>
      <c r="C11" s="30" t="s">
        <v>35</v>
      </c>
      <c r="D11" s="13" t="s">
        <v>109</v>
      </c>
      <c r="E11" s="42" t="s">
        <v>106</v>
      </c>
      <c r="H11" s="30" t="s">
        <v>89</v>
      </c>
      <c r="S11" s="30" t="s">
        <v>0</v>
      </c>
      <c r="T11" s="13" t="s">
        <v>93</v>
      </c>
      <c r="U11" s="13" t="s">
        <v>47</v>
      </c>
      <c r="V11" s="13" t="s">
        <v>46</v>
      </c>
      <c r="W11" s="14" t="s">
        <v>100</v>
      </c>
    </row>
    <row r="12" spans="2:25" ht="31.5">
      <c r="B12" s="49" t="str">
        <f>'תעודות סל'!B7:N7</f>
        <v>5. תעודות סל</v>
      </c>
      <c r="C12" s="30" t="s">
        <v>35</v>
      </c>
      <c r="D12" s="13" t="s">
        <v>109</v>
      </c>
      <c r="E12" s="42" t="s">
        <v>106</v>
      </c>
      <c r="H12" s="30" t="s">
        <v>89</v>
      </c>
      <c r="S12" s="30" t="s">
        <v>0</v>
      </c>
      <c r="T12" s="30" t="s">
        <v>93</v>
      </c>
      <c r="U12" s="30" t="s">
        <v>47</v>
      </c>
      <c r="V12" s="30" t="s">
        <v>46</v>
      </c>
      <c r="W12" s="31" t="s">
        <v>100</v>
      </c>
    </row>
    <row r="13" spans="2:25" ht="31.5">
      <c r="B13" s="49" t="str">
        <f>'קרנות נאמנות'!B7:O7</f>
        <v>6. קרנות נאמנות</v>
      </c>
      <c r="C13" s="30" t="s">
        <v>35</v>
      </c>
      <c r="D13" s="30" t="s">
        <v>109</v>
      </c>
      <c r="G13" s="30" t="s">
        <v>50</v>
      </c>
      <c r="H13" s="30" t="s">
        <v>89</v>
      </c>
      <c r="S13" s="30" t="s">
        <v>0</v>
      </c>
      <c r="T13" s="30" t="s">
        <v>93</v>
      </c>
      <c r="U13" s="30" t="s">
        <v>47</v>
      </c>
      <c r="V13" s="30" t="s">
        <v>46</v>
      </c>
      <c r="W13" s="31" t="s">
        <v>100</v>
      </c>
    </row>
    <row r="14" spans="2:25" ht="31.5">
      <c r="B14" s="49" t="str">
        <f>'כתבי אופציה'!B7:L7</f>
        <v>7. כתבי אופציה</v>
      </c>
      <c r="C14" s="30" t="s">
        <v>35</v>
      </c>
      <c r="D14" s="30" t="s">
        <v>109</v>
      </c>
      <c r="G14" s="30" t="s">
        <v>50</v>
      </c>
      <c r="H14" s="30" t="s">
        <v>89</v>
      </c>
      <c r="S14" s="30" t="s">
        <v>0</v>
      </c>
      <c r="T14" s="30" t="s">
        <v>93</v>
      </c>
      <c r="U14" s="30" t="s">
        <v>47</v>
      </c>
      <c r="V14" s="30" t="s">
        <v>46</v>
      </c>
      <c r="W14" s="31" t="s">
        <v>100</v>
      </c>
    </row>
    <row r="15" spans="2:25" ht="31.5">
      <c r="B15" s="49" t="str">
        <f>אופציות!B7</f>
        <v>8. אופציות</v>
      </c>
      <c r="C15" s="30" t="s">
        <v>35</v>
      </c>
      <c r="D15" s="30" t="s">
        <v>109</v>
      </c>
      <c r="G15" s="30" t="s">
        <v>50</v>
      </c>
      <c r="H15" s="30" t="s">
        <v>89</v>
      </c>
      <c r="S15" s="30" t="s">
        <v>0</v>
      </c>
      <c r="T15" s="30" t="s">
        <v>93</v>
      </c>
      <c r="U15" s="30" t="s">
        <v>47</v>
      </c>
      <c r="V15" s="30" t="s">
        <v>46</v>
      </c>
      <c r="W15" s="31" t="s">
        <v>100</v>
      </c>
    </row>
    <row r="16" spans="2:25" ht="31.5">
      <c r="B16" s="49" t="str">
        <f>'חוזים עתידיים'!B7:I7</f>
        <v>9. חוזים עתידיים</v>
      </c>
      <c r="C16" s="30" t="s">
        <v>35</v>
      </c>
      <c r="D16" s="30" t="s">
        <v>109</v>
      </c>
      <c r="G16" s="30" t="s">
        <v>50</v>
      </c>
      <c r="H16" s="30" t="s">
        <v>89</v>
      </c>
      <c r="S16" s="30" t="s">
        <v>0</v>
      </c>
      <c r="T16" s="31" t="s">
        <v>93</v>
      </c>
    </row>
    <row r="17" spans="2:25" ht="31.5">
      <c r="B17" s="49" t="str">
        <f>'מוצרים מובנים'!B7:Q7</f>
        <v>10. מוצרים מובנים</v>
      </c>
      <c r="C17" s="30" t="s">
        <v>35</v>
      </c>
      <c r="F17" s="13" t="s">
        <v>39</v>
      </c>
      <c r="I17" s="30" t="s">
        <v>15</v>
      </c>
      <c r="J17" s="30" t="s">
        <v>51</v>
      </c>
      <c r="K17" s="30" t="s">
        <v>90</v>
      </c>
      <c r="L17" s="30" t="s">
        <v>18</v>
      </c>
      <c r="M17" s="30" t="s">
        <v>89</v>
      </c>
      <c r="Q17" s="30" t="s">
        <v>17</v>
      </c>
      <c r="R17" s="30" t="s">
        <v>19</v>
      </c>
      <c r="S17" s="30" t="s">
        <v>0</v>
      </c>
      <c r="T17" s="30" t="s">
        <v>93</v>
      </c>
      <c r="U17" s="30" t="s">
        <v>47</v>
      </c>
      <c r="V17" s="30" t="s">
        <v>46</v>
      </c>
      <c r="W17" s="31" t="s">
        <v>100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0" t="s">
        <v>35</v>
      </c>
      <c r="I19" s="30" t="s">
        <v>15</v>
      </c>
      <c r="J19" s="30" t="s">
        <v>51</v>
      </c>
      <c r="K19" s="30" t="s">
        <v>90</v>
      </c>
      <c r="L19" s="30" t="s">
        <v>18</v>
      </c>
      <c r="M19" s="30" t="s">
        <v>89</v>
      </c>
      <c r="Q19" s="30" t="s">
        <v>17</v>
      </c>
      <c r="R19" s="30" t="s">
        <v>19</v>
      </c>
      <c r="S19" s="30" t="s">
        <v>0</v>
      </c>
      <c r="T19" s="30" t="s">
        <v>93</v>
      </c>
      <c r="U19" s="30" t="s">
        <v>98</v>
      </c>
      <c r="V19" s="30" t="s">
        <v>46</v>
      </c>
      <c r="W19" s="31" t="s">
        <v>100</v>
      </c>
    </row>
    <row r="20" spans="2:25" ht="31.5">
      <c r="B20" s="49" t="str">
        <f>'לא סחיר - תעודות חוב מסחריות'!B7:S7</f>
        <v>2. תעודות חוב מסחריות</v>
      </c>
      <c r="C20" s="30" t="s">
        <v>35</v>
      </c>
      <c r="D20" s="42" t="s">
        <v>107</v>
      </c>
      <c r="E20" s="42" t="s">
        <v>106</v>
      </c>
      <c r="G20" s="30" t="s">
        <v>50</v>
      </c>
      <c r="I20" s="30" t="s">
        <v>15</v>
      </c>
      <c r="J20" s="30" t="s">
        <v>51</v>
      </c>
      <c r="K20" s="30" t="s">
        <v>90</v>
      </c>
      <c r="L20" s="30" t="s">
        <v>18</v>
      </c>
      <c r="M20" s="30" t="s">
        <v>89</v>
      </c>
      <c r="Q20" s="30" t="s">
        <v>17</v>
      </c>
      <c r="R20" s="30" t="s">
        <v>19</v>
      </c>
      <c r="S20" s="30" t="s">
        <v>0</v>
      </c>
      <c r="T20" s="30" t="s">
        <v>93</v>
      </c>
      <c r="U20" s="30" t="s">
        <v>98</v>
      </c>
      <c r="V20" s="30" t="s">
        <v>46</v>
      </c>
      <c r="W20" s="31" t="s">
        <v>100</v>
      </c>
    </row>
    <row r="21" spans="2:25" ht="31.5">
      <c r="B21" s="49" t="str">
        <f>'לא סחיר - אג"ח קונצרני'!B7:S7</f>
        <v>3. אג"ח קונצרני</v>
      </c>
      <c r="C21" s="30" t="s">
        <v>35</v>
      </c>
      <c r="D21" s="42" t="s">
        <v>107</v>
      </c>
      <c r="E21" s="42" t="s">
        <v>106</v>
      </c>
      <c r="G21" s="30" t="s">
        <v>50</v>
      </c>
      <c r="I21" s="30" t="s">
        <v>15</v>
      </c>
      <c r="J21" s="30" t="s">
        <v>51</v>
      </c>
      <c r="K21" s="30" t="s">
        <v>90</v>
      </c>
      <c r="L21" s="30" t="s">
        <v>18</v>
      </c>
      <c r="M21" s="30" t="s">
        <v>89</v>
      </c>
      <c r="Q21" s="30" t="s">
        <v>17</v>
      </c>
      <c r="R21" s="30" t="s">
        <v>19</v>
      </c>
      <c r="S21" s="30" t="s">
        <v>0</v>
      </c>
      <c r="T21" s="30" t="s">
        <v>93</v>
      </c>
      <c r="U21" s="30" t="s">
        <v>98</v>
      </c>
      <c r="V21" s="30" t="s">
        <v>46</v>
      </c>
      <c r="W21" s="31" t="s">
        <v>100</v>
      </c>
    </row>
    <row r="22" spans="2:25" ht="31.5">
      <c r="B22" s="49" t="str">
        <f>'לא סחיר - מניות'!B7:M7</f>
        <v>4. מניות</v>
      </c>
      <c r="C22" s="30" t="s">
        <v>35</v>
      </c>
      <c r="D22" s="42" t="s">
        <v>107</v>
      </c>
      <c r="E22" s="42" t="s">
        <v>106</v>
      </c>
      <c r="G22" s="30" t="s">
        <v>50</v>
      </c>
      <c r="H22" s="30" t="s">
        <v>89</v>
      </c>
      <c r="S22" s="30" t="s">
        <v>0</v>
      </c>
      <c r="T22" s="30" t="s">
        <v>93</v>
      </c>
      <c r="U22" s="30" t="s">
        <v>98</v>
      </c>
      <c r="V22" s="30" t="s">
        <v>46</v>
      </c>
      <c r="W22" s="31" t="s">
        <v>100</v>
      </c>
    </row>
    <row r="23" spans="2:25" ht="31.5">
      <c r="B23" s="49" t="str">
        <f>'לא סחיר - קרנות השקעה'!B7:K7</f>
        <v>5. קרנות השקעה</v>
      </c>
      <c r="C23" s="30" t="s">
        <v>35</v>
      </c>
      <c r="G23" s="30" t="s">
        <v>50</v>
      </c>
      <c r="H23" s="30" t="s">
        <v>89</v>
      </c>
      <c r="K23" s="30" t="s">
        <v>90</v>
      </c>
      <c r="S23" s="30" t="s">
        <v>0</v>
      </c>
      <c r="T23" s="30" t="s">
        <v>93</v>
      </c>
      <c r="U23" s="30" t="s">
        <v>98</v>
      </c>
      <c r="V23" s="30" t="s">
        <v>46</v>
      </c>
      <c r="W23" s="31" t="s">
        <v>100</v>
      </c>
    </row>
    <row r="24" spans="2:25" ht="31.5">
      <c r="B24" s="49" t="str">
        <f>'לא סחיר - כתבי אופציה'!B7:L7</f>
        <v>6. כתבי אופציה</v>
      </c>
      <c r="C24" s="30" t="s">
        <v>35</v>
      </c>
      <c r="G24" s="30" t="s">
        <v>50</v>
      </c>
      <c r="H24" s="30" t="s">
        <v>89</v>
      </c>
      <c r="K24" s="30" t="s">
        <v>90</v>
      </c>
      <c r="S24" s="30" t="s">
        <v>0</v>
      </c>
      <c r="T24" s="30" t="s">
        <v>93</v>
      </c>
      <c r="U24" s="30" t="s">
        <v>98</v>
      </c>
      <c r="V24" s="30" t="s">
        <v>46</v>
      </c>
      <c r="W24" s="31" t="s">
        <v>100</v>
      </c>
    </row>
    <row r="25" spans="2:25" ht="31.5">
      <c r="B25" s="49" t="str">
        <f>'לא סחיר - אופציות'!B7:L7</f>
        <v>7. אופציות</v>
      </c>
      <c r="C25" s="30" t="s">
        <v>35</v>
      </c>
      <c r="G25" s="30" t="s">
        <v>50</v>
      </c>
      <c r="H25" s="30" t="s">
        <v>89</v>
      </c>
      <c r="K25" s="30" t="s">
        <v>90</v>
      </c>
      <c r="S25" s="30" t="s">
        <v>0</v>
      </c>
      <c r="T25" s="30" t="s">
        <v>93</v>
      </c>
      <c r="U25" s="30" t="s">
        <v>98</v>
      </c>
      <c r="V25" s="30" t="s">
        <v>46</v>
      </c>
      <c r="W25" s="31" t="s">
        <v>100</v>
      </c>
    </row>
    <row r="26" spans="2:25" ht="31.5">
      <c r="B26" s="49" t="str">
        <f>'לא סחיר - חוזים עתידיים'!B7:K7</f>
        <v>8. חוזים עתידיים</v>
      </c>
      <c r="C26" s="30" t="s">
        <v>35</v>
      </c>
      <c r="G26" s="30" t="s">
        <v>50</v>
      </c>
      <c r="H26" s="30" t="s">
        <v>89</v>
      </c>
      <c r="K26" s="30" t="s">
        <v>90</v>
      </c>
      <c r="S26" s="30" t="s">
        <v>0</v>
      </c>
      <c r="T26" s="30" t="s">
        <v>93</v>
      </c>
      <c r="U26" s="30" t="s">
        <v>98</v>
      </c>
      <c r="V26" s="31" t="s">
        <v>100</v>
      </c>
    </row>
    <row r="27" spans="2:25" ht="31.5">
      <c r="B27" s="49" t="str">
        <f>'לא סחיר - מוצרים מובנים'!B7:Q7</f>
        <v>9. מוצרים מובנים</v>
      </c>
      <c r="C27" s="30" t="s">
        <v>35</v>
      </c>
      <c r="F27" s="30" t="s">
        <v>39</v>
      </c>
      <c r="I27" s="30" t="s">
        <v>15</v>
      </c>
      <c r="J27" s="30" t="s">
        <v>51</v>
      </c>
      <c r="K27" s="30" t="s">
        <v>90</v>
      </c>
      <c r="L27" s="30" t="s">
        <v>18</v>
      </c>
      <c r="M27" s="30" t="s">
        <v>89</v>
      </c>
      <c r="Q27" s="30" t="s">
        <v>17</v>
      </c>
      <c r="R27" s="30" t="s">
        <v>19</v>
      </c>
      <c r="S27" s="30" t="s">
        <v>0</v>
      </c>
      <c r="T27" s="30" t="s">
        <v>93</v>
      </c>
      <c r="U27" s="30" t="s">
        <v>98</v>
      </c>
      <c r="V27" s="30" t="s">
        <v>46</v>
      </c>
      <c r="W27" s="31" t="s">
        <v>100</v>
      </c>
    </row>
    <row r="28" spans="2:25" ht="31.5">
      <c r="B28" s="53" t="str">
        <f>הלוואות!B6</f>
        <v>1.ד. הלוואות:</v>
      </c>
      <c r="C28" s="30" t="s">
        <v>35</v>
      </c>
      <c r="I28" s="30" t="s">
        <v>15</v>
      </c>
      <c r="J28" s="30" t="s">
        <v>51</v>
      </c>
      <c r="L28" s="30" t="s">
        <v>18</v>
      </c>
      <c r="M28" s="30" t="s">
        <v>89</v>
      </c>
      <c r="Q28" s="13" t="s">
        <v>31</v>
      </c>
      <c r="R28" s="30" t="s">
        <v>19</v>
      </c>
      <c r="S28" s="30" t="s">
        <v>0</v>
      </c>
      <c r="T28" s="30" t="s">
        <v>93</v>
      </c>
      <c r="U28" s="30" t="s">
        <v>98</v>
      </c>
      <c r="V28" s="31" t="s">
        <v>100</v>
      </c>
    </row>
    <row r="29" spans="2:25" ht="47.25">
      <c r="B29" s="53" t="str">
        <f>'פקדונות מעל 3 חודשים'!B6:O6</f>
        <v>1.ה. פקדונות מעל 3 חודשים:</v>
      </c>
      <c r="C29" s="30" t="s">
        <v>35</v>
      </c>
      <c r="E29" s="30" t="s">
        <v>106</v>
      </c>
      <c r="I29" s="30" t="s">
        <v>15</v>
      </c>
      <c r="J29" s="30" t="s">
        <v>51</v>
      </c>
      <c r="L29" s="30" t="s">
        <v>18</v>
      </c>
      <c r="M29" s="30" t="s">
        <v>89</v>
      </c>
      <c r="O29" s="50" t="s">
        <v>40</v>
      </c>
      <c r="P29" s="51"/>
      <c r="R29" s="30" t="s">
        <v>19</v>
      </c>
      <c r="S29" s="30" t="s">
        <v>0</v>
      </c>
      <c r="T29" s="30" t="s">
        <v>93</v>
      </c>
      <c r="U29" s="30" t="s">
        <v>98</v>
      </c>
      <c r="V29" s="31" t="s">
        <v>100</v>
      </c>
    </row>
    <row r="30" spans="2:25" ht="63">
      <c r="B30" s="53" t="str">
        <f>'זכויות מקרקעין'!B6</f>
        <v>1. ו. זכויות במקרקעין:</v>
      </c>
      <c r="C30" s="13" t="s">
        <v>42</v>
      </c>
      <c r="N30" s="50" t="s">
        <v>73</v>
      </c>
      <c r="P30" s="51" t="s">
        <v>43</v>
      </c>
      <c r="U30" s="30" t="s">
        <v>98</v>
      </c>
      <c r="V30" s="14" t="s">
        <v>45</v>
      </c>
    </row>
    <row r="31" spans="2:25" ht="31.5">
      <c r="B31" s="53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44</v>
      </c>
      <c r="R31" s="13" t="s">
        <v>41</v>
      </c>
      <c r="U31" s="30" t="s">
        <v>98</v>
      </c>
      <c r="V31" s="14" t="s">
        <v>45</v>
      </c>
    </row>
    <row r="32" spans="2:25" ht="47.25">
      <c r="B32" s="53" t="str">
        <f>'יתרת התחייבות להשקעה'!B6:D6</f>
        <v>1. ט. יתרות התחייבות להשקעה:</v>
      </c>
      <c r="X32" s="13" t="s">
        <v>95</v>
      </c>
      <c r="Y32" s="14" t="s">
        <v>94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169</v>
      </c>
      <c r="C1" s="78" t="s" vm="1">
        <v>238</v>
      </c>
    </row>
    <row r="2" spans="2:54">
      <c r="B2" s="57" t="s">
        <v>168</v>
      </c>
      <c r="C2" s="78" t="s">
        <v>239</v>
      </c>
    </row>
    <row r="3" spans="2:54">
      <c r="B3" s="57" t="s">
        <v>170</v>
      </c>
      <c r="C3" s="78" t="s">
        <v>240</v>
      </c>
    </row>
    <row r="4" spans="2:54">
      <c r="B4" s="57" t="s">
        <v>171</v>
      </c>
      <c r="C4" s="78">
        <v>2142</v>
      </c>
    </row>
    <row r="6" spans="2:54" ht="26.25" customHeight="1">
      <c r="B6" s="194" t="s">
        <v>200</v>
      </c>
      <c r="C6" s="195"/>
      <c r="D6" s="195"/>
      <c r="E6" s="195"/>
      <c r="F6" s="195"/>
      <c r="G6" s="195"/>
      <c r="H6" s="195"/>
      <c r="I6" s="195"/>
      <c r="J6" s="195"/>
      <c r="K6" s="195"/>
      <c r="L6" s="196"/>
    </row>
    <row r="7" spans="2:54" ht="26.25" customHeight="1">
      <c r="B7" s="194" t="s">
        <v>86</v>
      </c>
      <c r="C7" s="195"/>
      <c r="D7" s="195"/>
      <c r="E7" s="195"/>
      <c r="F7" s="195"/>
      <c r="G7" s="195"/>
      <c r="H7" s="195"/>
      <c r="I7" s="195"/>
      <c r="J7" s="195"/>
      <c r="K7" s="195"/>
      <c r="L7" s="196"/>
    </row>
    <row r="8" spans="2:54" s="3" customFormat="1" ht="78.75">
      <c r="B8" s="22" t="s">
        <v>105</v>
      </c>
      <c r="C8" s="30" t="s">
        <v>35</v>
      </c>
      <c r="D8" s="30" t="s">
        <v>50</v>
      </c>
      <c r="E8" s="30" t="s">
        <v>89</v>
      </c>
      <c r="F8" s="30" t="s">
        <v>90</v>
      </c>
      <c r="G8" s="30" t="s">
        <v>224</v>
      </c>
      <c r="H8" s="30" t="s">
        <v>223</v>
      </c>
      <c r="I8" s="30" t="s">
        <v>98</v>
      </c>
      <c r="J8" s="30" t="s">
        <v>46</v>
      </c>
      <c r="K8" s="30" t="s">
        <v>172</v>
      </c>
      <c r="L8" s="31" t="s">
        <v>174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233</v>
      </c>
      <c r="H9" s="16"/>
      <c r="I9" s="16" t="s">
        <v>227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80" t="s">
        <v>237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80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80" t="s">
        <v>222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80" t="s">
        <v>232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169</v>
      </c>
      <c r="C1" s="78" t="s" vm="1">
        <v>238</v>
      </c>
    </row>
    <row r="2" spans="2:51">
      <c r="B2" s="57" t="s">
        <v>168</v>
      </c>
      <c r="C2" s="78" t="s">
        <v>239</v>
      </c>
    </row>
    <row r="3" spans="2:51">
      <c r="B3" s="57" t="s">
        <v>170</v>
      </c>
      <c r="C3" s="78" t="s">
        <v>240</v>
      </c>
    </row>
    <row r="4" spans="2:51">
      <c r="B4" s="57" t="s">
        <v>171</v>
      </c>
      <c r="C4" s="78">
        <v>2142</v>
      </c>
    </row>
    <row r="6" spans="2:51" ht="26.25" customHeight="1">
      <c r="B6" s="194" t="s">
        <v>200</v>
      </c>
      <c r="C6" s="195"/>
      <c r="D6" s="195"/>
      <c r="E6" s="195"/>
      <c r="F6" s="195"/>
      <c r="G6" s="195"/>
      <c r="H6" s="195"/>
      <c r="I6" s="195"/>
      <c r="J6" s="195"/>
      <c r="K6" s="196"/>
    </row>
    <row r="7" spans="2:51" ht="26.25" customHeight="1">
      <c r="B7" s="194" t="s">
        <v>87</v>
      </c>
      <c r="C7" s="195"/>
      <c r="D7" s="195"/>
      <c r="E7" s="195"/>
      <c r="F7" s="195"/>
      <c r="G7" s="195"/>
      <c r="H7" s="195"/>
      <c r="I7" s="195"/>
      <c r="J7" s="195"/>
      <c r="K7" s="196"/>
    </row>
    <row r="8" spans="2:51" s="3" customFormat="1" ht="63">
      <c r="B8" s="22" t="s">
        <v>105</v>
      </c>
      <c r="C8" s="30" t="s">
        <v>35</v>
      </c>
      <c r="D8" s="30" t="s">
        <v>50</v>
      </c>
      <c r="E8" s="30" t="s">
        <v>89</v>
      </c>
      <c r="F8" s="30" t="s">
        <v>90</v>
      </c>
      <c r="G8" s="30" t="s">
        <v>224</v>
      </c>
      <c r="H8" s="30" t="s">
        <v>223</v>
      </c>
      <c r="I8" s="30" t="s">
        <v>98</v>
      </c>
      <c r="J8" s="30" t="s">
        <v>172</v>
      </c>
      <c r="K8" s="31" t="s">
        <v>174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233</v>
      </c>
      <c r="H9" s="16"/>
      <c r="I9" s="16" t="s">
        <v>227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139" customFormat="1" ht="18" customHeight="1">
      <c r="B11" s="100" t="s">
        <v>37</v>
      </c>
      <c r="C11" s="87"/>
      <c r="D11" s="87"/>
      <c r="E11" s="87"/>
      <c r="F11" s="87"/>
      <c r="G11" s="88"/>
      <c r="H11" s="89"/>
      <c r="I11" s="88">
        <v>353.59607</v>
      </c>
      <c r="J11" s="90">
        <v>1</v>
      </c>
      <c r="K11" s="90">
        <f>+I11/'סכום נכסי הקרן'!$C$42</f>
        <v>8.0197714361134194E-4</v>
      </c>
      <c r="AW11" s="136"/>
    </row>
    <row r="12" spans="2:51" s="136" customFormat="1" ht="19.5" customHeight="1">
      <c r="B12" s="101" t="s">
        <v>30</v>
      </c>
      <c r="C12" s="91"/>
      <c r="D12" s="91"/>
      <c r="E12" s="91"/>
      <c r="F12" s="91"/>
      <c r="G12" s="92"/>
      <c r="H12" s="93"/>
      <c r="I12" s="92">
        <v>353.59607</v>
      </c>
      <c r="J12" s="94">
        <v>1</v>
      </c>
      <c r="K12" s="94">
        <f>+I12/'סכום נכסי הקרן'!$C$42</f>
        <v>8.0197714361134194E-4</v>
      </c>
    </row>
    <row r="13" spans="2:51" s="136" customFormat="1">
      <c r="B13" s="102" t="s">
        <v>1059</v>
      </c>
      <c r="C13" s="91"/>
      <c r="D13" s="91"/>
      <c r="E13" s="91"/>
      <c r="F13" s="91"/>
      <c r="G13" s="92"/>
      <c r="H13" s="93"/>
      <c r="I13" s="92">
        <v>710.7405</v>
      </c>
      <c r="J13" s="94">
        <v>2.0100350662834008</v>
      </c>
      <c r="K13" s="94">
        <f>+I13/'סכום נכסי הקרן'!$C$42</f>
        <v>1.6120021810165962E-3</v>
      </c>
    </row>
    <row r="14" spans="2:51" s="136" customFormat="1">
      <c r="B14" s="103" t="s">
        <v>1060</v>
      </c>
      <c r="C14" s="95" t="s">
        <v>1061</v>
      </c>
      <c r="D14" s="96"/>
      <c r="E14" s="96" t="s">
        <v>155</v>
      </c>
      <c r="F14" s="107">
        <v>42884</v>
      </c>
      <c r="G14" s="97">
        <v>2160000</v>
      </c>
      <c r="H14" s="98">
        <v>0.30840000000000001</v>
      </c>
      <c r="I14" s="97">
        <v>6.6604099999999997</v>
      </c>
      <c r="J14" s="99">
        <v>1.8836210481637989E-2</v>
      </c>
      <c r="K14" s="99">
        <f>+I14/'סכום נכסי הקרן'!$C$42</f>
        <v>1.5106210278526053E-5</v>
      </c>
    </row>
    <row r="15" spans="2:51" s="136" customFormat="1">
      <c r="B15" s="103" t="s">
        <v>1062</v>
      </c>
      <c r="C15" s="95" t="s">
        <v>1063</v>
      </c>
      <c r="D15" s="96"/>
      <c r="E15" s="96" t="s">
        <v>153</v>
      </c>
      <c r="F15" s="107">
        <v>42913</v>
      </c>
      <c r="G15" s="97">
        <v>57352707.5</v>
      </c>
      <c r="H15" s="98">
        <v>0.48599999999999999</v>
      </c>
      <c r="I15" s="97">
        <v>278.70749000000001</v>
      </c>
      <c r="J15" s="99">
        <v>0.78820867550931772</v>
      </c>
      <c r="K15" s="99">
        <f>+I15/'סכום נכסי הקרן'!$C$42</f>
        <v>6.3212534215464173E-4</v>
      </c>
    </row>
    <row r="16" spans="2:51" s="147" customFormat="1">
      <c r="B16" s="103" t="s">
        <v>1064</v>
      </c>
      <c r="C16" s="95" t="s">
        <v>1065</v>
      </c>
      <c r="D16" s="96"/>
      <c r="E16" s="96" t="s">
        <v>153</v>
      </c>
      <c r="F16" s="107">
        <v>42905</v>
      </c>
      <c r="G16" s="97">
        <v>1405200</v>
      </c>
      <c r="H16" s="98">
        <v>0.70569999999999999</v>
      </c>
      <c r="I16" s="97">
        <v>9.9160699999999995</v>
      </c>
      <c r="J16" s="99">
        <v>2.8043496071661653E-2</v>
      </c>
      <c r="K16" s="99">
        <f>+I16/'סכום נכסי הקרן'!$C$42</f>
        <v>2.2490242876427103E-5</v>
      </c>
      <c r="AW16" s="136"/>
      <c r="AY16" s="136"/>
    </row>
    <row r="17" spans="2:51" s="147" customFormat="1">
      <c r="B17" s="103" t="s">
        <v>1066</v>
      </c>
      <c r="C17" s="95" t="s">
        <v>1067</v>
      </c>
      <c r="D17" s="96"/>
      <c r="E17" s="96" t="s">
        <v>153</v>
      </c>
      <c r="F17" s="107">
        <v>42912</v>
      </c>
      <c r="G17" s="97">
        <v>2464000</v>
      </c>
      <c r="H17" s="98">
        <v>0.92410000000000003</v>
      </c>
      <c r="I17" s="97">
        <v>22.769759999999998</v>
      </c>
      <c r="J17" s="99">
        <v>6.4394833347553887E-2</v>
      </c>
      <c r="K17" s="99">
        <f>+I17/'סכום נכסי הקרן'!$C$42</f>
        <v>5.1643184511399655E-5</v>
      </c>
      <c r="AW17" s="136"/>
      <c r="AY17" s="136"/>
    </row>
    <row r="18" spans="2:51" s="147" customFormat="1">
      <c r="B18" s="103" t="s">
        <v>1068</v>
      </c>
      <c r="C18" s="95" t="s">
        <v>1069</v>
      </c>
      <c r="D18" s="96"/>
      <c r="E18" s="96" t="s">
        <v>153</v>
      </c>
      <c r="F18" s="107">
        <v>42912</v>
      </c>
      <c r="G18" s="97">
        <v>8237034</v>
      </c>
      <c r="H18" s="98">
        <v>1.0558000000000001</v>
      </c>
      <c r="I18" s="97">
        <v>86.970479999999995</v>
      </c>
      <c r="J18" s="99">
        <v>0.24595997348047446</v>
      </c>
      <c r="K18" s="99">
        <f>+I18/'סכום נכסי הקרן'!$C$42</f>
        <v>1.9725427697459233E-4</v>
      </c>
      <c r="AW18" s="136"/>
      <c r="AY18" s="136"/>
    </row>
    <row r="19" spans="2:51" s="136" customFormat="1">
      <c r="B19" s="103" t="s">
        <v>1070</v>
      </c>
      <c r="C19" s="95" t="s">
        <v>1071</v>
      </c>
      <c r="D19" s="96"/>
      <c r="E19" s="96" t="s">
        <v>153</v>
      </c>
      <c r="F19" s="107">
        <v>42906</v>
      </c>
      <c r="G19" s="97">
        <v>1762000</v>
      </c>
      <c r="H19" s="98">
        <v>1.0156000000000001</v>
      </c>
      <c r="I19" s="97">
        <v>17.89405</v>
      </c>
      <c r="J19" s="99">
        <v>5.0605907469503268E-2</v>
      </c>
      <c r="K19" s="99">
        <f>+I19/'סכום נכסי הקרן'!$C$42</f>
        <v>4.0584781122252102E-5</v>
      </c>
    </row>
    <row r="20" spans="2:51" s="136" customFormat="1">
      <c r="B20" s="103" t="s">
        <v>1072</v>
      </c>
      <c r="C20" s="95" t="s">
        <v>1073</v>
      </c>
      <c r="D20" s="96"/>
      <c r="E20" s="96" t="s">
        <v>153</v>
      </c>
      <c r="F20" s="107">
        <v>42887</v>
      </c>
      <c r="G20" s="97">
        <v>4947600</v>
      </c>
      <c r="H20" s="98">
        <v>1.2956000000000001</v>
      </c>
      <c r="I20" s="97">
        <v>64.10069</v>
      </c>
      <c r="J20" s="99">
        <v>0.18128224671727827</v>
      </c>
      <c r="K20" s="99">
        <f>+I20/'סכום נכסי הקרן'!$C$42</f>
        <v>1.4538421840976941E-4</v>
      </c>
    </row>
    <row r="21" spans="2:51" s="136" customFormat="1">
      <c r="B21" s="103" t="s">
        <v>1074</v>
      </c>
      <c r="C21" s="95" t="s">
        <v>1075</v>
      </c>
      <c r="D21" s="96"/>
      <c r="E21" s="96" t="s">
        <v>153</v>
      </c>
      <c r="F21" s="107">
        <v>42891</v>
      </c>
      <c r="G21" s="97">
        <v>1060500</v>
      </c>
      <c r="H21" s="98">
        <v>1.3234999999999999</v>
      </c>
      <c r="I21" s="97">
        <v>14.0358</v>
      </c>
      <c r="J21" s="99">
        <v>3.9694445699014695E-2</v>
      </c>
      <c r="K21" s="99">
        <f>+I21/'סכום נכסי הקרן'!$C$42</f>
        <v>3.1834038178931324E-5</v>
      </c>
    </row>
    <row r="22" spans="2:51" s="136" customFormat="1">
      <c r="B22" s="103" t="s">
        <v>1076</v>
      </c>
      <c r="C22" s="95" t="s">
        <v>1077</v>
      </c>
      <c r="D22" s="96"/>
      <c r="E22" s="96" t="s">
        <v>153</v>
      </c>
      <c r="F22" s="107">
        <v>42821</v>
      </c>
      <c r="G22" s="97">
        <v>2881720</v>
      </c>
      <c r="H22" s="98">
        <v>3.0626000000000002</v>
      </c>
      <c r="I22" s="97">
        <v>88.256399999999999</v>
      </c>
      <c r="J22" s="99">
        <v>0.24959666548330134</v>
      </c>
      <c r="K22" s="99">
        <f>+I22/'סכום נכסי הקרן'!$C$42</f>
        <v>2.0017082083921363E-4</v>
      </c>
    </row>
    <row r="23" spans="2:51" s="136" customFormat="1">
      <c r="B23" s="103" t="s">
        <v>1078</v>
      </c>
      <c r="C23" s="95" t="s">
        <v>1079</v>
      </c>
      <c r="D23" s="96"/>
      <c r="E23" s="96" t="s">
        <v>153</v>
      </c>
      <c r="F23" s="107">
        <v>42823</v>
      </c>
      <c r="G23" s="97">
        <v>2524620</v>
      </c>
      <c r="H23" s="98">
        <v>3.1821999999999999</v>
      </c>
      <c r="I23" s="97">
        <v>80.339029999999994</v>
      </c>
      <c r="J23" s="99">
        <v>0.22720566436159767</v>
      </c>
      <c r="K23" s="99">
        <f>+I23/'סכום נכסי הקרן'!$C$42</f>
        <v>1.8221374971703137E-4</v>
      </c>
    </row>
    <row r="24" spans="2:51" s="136" customFormat="1">
      <c r="B24" s="103" t="s">
        <v>1080</v>
      </c>
      <c r="C24" s="95" t="s">
        <v>1081</v>
      </c>
      <c r="D24" s="96"/>
      <c r="E24" s="96" t="s">
        <v>153</v>
      </c>
      <c r="F24" s="107">
        <v>42851</v>
      </c>
      <c r="G24" s="97">
        <v>1088640</v>
      </c>
      <c r="H24" s="98">
        <v>3.7745000000000002</v>
      </c>
      <c r="I24" s="97">
        <v>41.090319999999998</v>
      </c>
      <c r="J24" s="99">
        <v>0.1162069476620597</v>
      </c>
      <c r="K24" s="99">
        <f>+I24/'סכום נכסי הקרן'!$C$42</f>
        <v>9.319531595381135E-5</v>
      </c>
    </row>
    <row r="25" spans="2:51" s="136" customFormat="1">
      <c r="B25" s="104"/>
      <c r="C25" s="95"/>
      <c r="D25" s="95"/>
      <c r="E25" s="95"/>
      <c r="F25" s="95"/>
      <c r="G25" s="97"/>
      <c r="H25" s="98"/>
      <c r="I25" s="95"/>
      <c r="J25" s="99"/>
      <c r="K25" s="99"/>
    </row>
    <row r="26" spans="2:51" s="136" customFormat="1">
      <c r="B26" s="102" t="s">
        <v>218</v>
      </c>
      <c r="C26" s="91"/>
      <c r="D26" s="91"/>
      <c r="E26" s="91"/>
      <c r="F26" s="91"/>
      <c r="G26" s="92"/>
      <c r="H26" s="93"/>
      <c r="I26" s="92">
        <v>-357.14443</v>
      </c>
      <c r="J26" s="94">
        <v>-1.0100350662834008</v>
      </c>
      <c r="K26" s="94">
        <f>+I26/'סכום נכסי הקרן'!$C$42</f>
        <v>-8.1002503740525416E-4</v>
      </c>
    </row>
    <row r="27" spans="2:51" s="136" customFormat="1">
      <c r="B27" s="103" t="s">
        <v>1082</v>
      </c>
      <c r="C27" s="95" t="s">
        <v>1083</v>
      </c>
      <c r="D27" s="96"/>
      <c r="E27" s="96" t="s">
        <v>155</v>
      </c>
      <c r="F27" s="107">
        <v>42907</v>
      </c>
      <c r="G27" s="97">
        <v>414533.6</v>
      </c>
      <c r="H27" s="98">
        <v>2.1082000000000001</v>
      </c>
      <c r="I27" s="97">
        <v>8.7393300000000007</v>
      </c>
      <c r="J27" s="99">
        <v>2.4715574468913076E-2</v>
      </c>
      <c r="K27" s="99">
        <f>+I27/'סכום נכסי הקרן'!$C$42</f>
        <v>1.982132581529232E-5</v>
      </c>
    </row>
    <row r="28" spans="2:51" s="136" customFormat="1">
      <c r="B28" s="103" t="s">
        <v>1084</v>
      </c>
      <c r="C28" s="95" t="s">
        <v>1085</v>
      </c>
      <c r="D28" s="96"/>
      <c r="E28" s="96" t="s">
        <v>155</v>
      </c>
      <c r="F28" s="107">
        <v>42906</v>
      </c>
      <c r="G28" s="97">
        <v>199295</v>
      </c>
      <c r="H28" s="98">
        <v>2.0444</v>
      </c>
      <c r="I28" s="97">
        <v>4.0743299999999998</v>
      </c>
      <c r="J28" s="99">
        <v>1.1522554535179081E-2</v>
      </c>
      <c r="K28" s="99">
        <f>+I28/'סכום נכסי הקרן'!$C$42</f>
        <v>9.2408253732288337E-6</v>
      </c>
    </row>
    <row r="29" spans="2:51" s="136" customFormat="1">
      <c r="B29" s="103" t="s">
        <v>1086</v>
      </c>
      <c r="C29" s="95" t="s">
        <v>1087</v>
      </c>
      <c r="D29" s="96"/>
      <c r="E29" s="96" t="s">
        <v>155</v>
      </c>
      <c r="F29" s="107">
        <v>42906</v>
      </c>
      <c r="G29" s="97">
        <v>239154</v>
      </c>
      <c r="H29" s="98">
        <v>2.0329999999999999</v>
      </c>
      <c r="I29" s="97">
        <v>4.8620000000000001</v>
      </c>
      <c r="J29" s="99">
        <v>1.3750152822682674E-2</v>
      </c>
      <c r="K29" s="99">
        <f>+I29/'סכום נכסי הקרן'!$C$42</f>
        <v>1.1027308284954481E-5</v>
      </c>
    </row>
    <row r="30" spans="2:51" s="136" customFormat="1">
      <c r="B30" s="103" t="s">
        <v>1088</v>
      </c>
      <c r="C30" s="95" t="s">
        <v>1089</v>
      </c>
      <c r="D30" s="96"/>
      <c r="E30" s="96" t="s">
        <v>155</v>
      </c>
      <c r="F30" s="107">
        <v>42908</v>
      </c>
      <c r="G30" s="97">
        <v>797180</v>
      </c>
      <c r="H30" s="98">
        <v>2.0085000000000002</v>
      </c>
      <c r="I30" s="97">
        <v>16.011420000000001</v>
      </c>
      <c r="J30" s="99">
        <v>4.5281668430308064E-2</v>
      </c>
      <c r="K30" s="99">
        <f>+I30/'סכום נכסי הקרן'!$C$42</f>
        <v>3.6314863105694342E-5</v>
      </c>
    </row>
    <row r="31" spans="2:51" s="136" customFormat="1">
      <c r="B31" s="103" t="s">
        <v>1090</v>
      </c>
      <c r="C31" s="95" t="s">
        <v>1091</v>
      </c>
      <c r="D31" s="96"/>
      <c r="E31" s="96" t="s">
        <v>155</v>
      </c>
      <c r="F31" s="107">
        <v>42893</v>
      </c>
      <c r="G31" s="97">
        <v>398590</v>
      </c>
      <c r="H31" s="98">
        <v>1.2972999999999999</v>
      </c>
      <c r="I31" s="97">
        <v>5.1709899999999998</v>
      </c>
      <c r="J31" s="99">
        <v>1.462400303261289E-2</v>
      </c>
      <c r="K31" s="99">
        <f>+I31/'סכום נכסי הקרן'!$C$42</f>
        <v>1.1728116180258488E-5</v>
      </c>
    </row>
    <row r="32" spans="2:51" s="136" customFormat="1">
      <c r="B32" s="103" t="s">
        <v>1092</v>
      </c>
      <c r="C32" s="95" t="s">
        <v>1093</v>
      </c>
      <c r="D32" s="96"/>
      <c r="E32" s="96" t="s">
        <v>156</v>
      </c>
      <c r="F32" s="107">
        <v>42864</v>
      </c>
      <c r="G32" s="97">
        <v>158973.5</v>
      </c>
      <c r="H32" s="98">
        <v>0.30199999999999999</v>
      </c>
      <c r="I32" s="97">
        <v>0.48004000000000002</v>
      </c>
      <c r="J32" s="99">
        <v>1.357594274167131E-3</v>
      </c>
      <c r="K32" s="99">
        <f>+I32/'סכום נכסי הקרן'!$C$42</f>
        <v>1.0887595781796688E-6</v>
      </c>
    </row>
    <row r="33" spans="2:11" s="136" customFormat="1">
      <c r="B33" s="103" t="s">
        <v>1094</v>
      </c>
      <c r="C33" s="95" t="s">
        <v>1095</v>
      </c>
      <c r="D33" s="96"/>
      <c r="E33" s="96" t="s">
        <v>155</v>
      </c>
      <c r="F33" s="107">
        <v>42908</v>
      </c>
      <c r="G33" s="97">
        <v>407403.14</v>
      </c>
      <c r="H33" s="98">
        <v>-2.0863999999999998</v>
      </c>
      <c r="I33" s="97">
        <v>-8.5</v>
      </c>
      <c r="J33" s="99">
        <v>-2.4038728710983694E-2</v>
      </c>
      <c r="K33" s="99">
        <f>+I33/'סכום נכסי הקרן'!$C$42</f>
        <v>-1.9278510987682659E-5</v>
      </c>
    </row>
    <row r="34" spans="2:11" s="136" customFormat="1">
      <c r="B34" s="103" t="s">
        <v>1096</v>
      </c>
      <c r="C34" s="95" t="s">
        <v>1097</v>
      </c>
      <c r="D34" s="96"/>
      <c r="E34" s="96" t="s">
        <v>155</v>
      </c>
      <c r="F34" s="107">
        <v>42901</v>
      </c>
      <c r="G34" s="97">
        <v>10278985.98</v>
      </c>
      <c r="H34" s="98">
        <v>-1.8631</v>
      </c>
      <c r="I34" s="97">
        <v>-191.50670000000002</v>
      </c>
      <c r="J34" s="99">
        <v>-0.54159736560420491</v>
      </c>
      <c r="K34" s="99">
        <f>+I34/'סכום נכסי הקרן'!$C$42</f>
        <v>-4.343487082546879E-4</v>
      </c>
    </row>
    <row r="35" spans="2:11" s="136" customFormat="1">
      <c r="B35" s="103" t="s">
        <v>1098</v>
      </c>
      <c r="C35" s="95" t="s">
        <v>1099</v>
      </c>
      <c r="D35" s="96"/>
      <c r="E35" s="96" t="s">
        <v>155</v>
      </c>
      <c r="F35" s="107">
        <v>42891</v>
      </c>
      <c r="G35" s="97">
        <v>4200101.8499999996</v>
      </c>
      <c r="H35" s="98">
        <v>-1.0244</v>
      </c>
      <c r="I35" s="97">
        <v>-43.025940000000006</v>
      </c>
      <c r="J35" s="99">
        <v>-0.12168104696412493</v>
      </c>
      <c r="K35" s="99">
        <f>+I35/'סכום נכסי הקרן'!$C$42</f>
        <v>-9.7585418475926459E-5</v>
      </c>
    </row>
    <row r="36" spans="2:11" s="136" customFormat="1">
      <c r="B36" s="103" t="s">
        <v>1100</v>
      </c>
      <c r="C36" s="95" t="s">
        <v>1101</v>
      </c>
      <c r="D36" s="96"/>
      <c r="E36" s="96" t="s">
        <v>156</v>
      </c>
      <c r="F36" s="107">
        <v>42814</v>
      </c>
      <c r="G36" s="97">
        <v>653072.03</v>
      </c>
      <c r="H36" s="98">
        <v>-4.4071999999999996</v>
      </c>
      <c r="I36" s="97">
        <v>-28.78238</v>
      </c>
      <c r="J36" s="99">
        <v>-8.1399038173699159E-2</v>
      </c>
      <c r="K36" s="99">
        <f>+I36/'סכום נכסי הקרן'!$C$42</f>
        <v>-6.5280168127253844E-5</v>
      </c>
    </row>
    <row r="37" spans="2:11" s="136" customFormat="1">
      <c r="B37" s="103" t="s">
        <v>1102</v>
      </c>
      <c r="C37" s="95" t="s">
        <v>1103</v>
      </c>
      <c r="D37" s="96"/>
      <c r="E37" s="96" t="s">
        <v>156</v>
      </c>
      <c r="F37" s="107">
        <v>42815</v>
      </c>
      <c r="G37" s="97">
        <v>218566.42</v>
      </c>
      <c r="H37" s="98">
        <v>-3.9893000000000001</v>
      </c>
      <c r="I37" s="97">
        <v>-8.7192999999999987</v>
      </c>
      <c r="J37" s="99">
        <v>-2.4658927911727069E-2</v>
      </c>
      <c r="K37" s="99">
        <f>+I37/'סכום נכסי הקרן'!$C$42</f>
        <v>-1.9775896571164868E-5</v>
      </c>
    </row>
    <row r="38" spans="2:11" s="136" customFormat="1">
      <c r="B38" s="103" t="s">
        <v>1104</v>
      </c>
      <c r="C38" s="95" t="s">
        <v>1105</v>
      </c>
      <c r="D38" s="96"/>
      <c r="E38" s="96" t="s">
        <v>156</v>
      </c>
      <c r="F38" s="107">
        <v>42828</v>
      </c>
      <c r="G38" s="97">
        <v>4344424.21</v>
      </c>
      <c r="H38" s="98">
        <v>-3.7187999999999999</v>
      </c>
      <c r="I38" s="97">
        <v>-161.56201999999999</v>
      </c>
      <c r="J38" s="99">
        <v>-0.45691124338570843</v>
      </c>
      <c r="K38" s="99">
        <f>+I38/'סכום נכסי הקרן'!$C$42</f>
        <v>-3.6643237385437712E-4</v>
      </c>
    </row>
    <row r="39" spans="2:11" s="136" customFormat="1">
      <c r="B39" s="103" t="s">
        <v>1106</v>
      </c>
      <c r="C39" s="95" t="s">
        <v>1107</v>
      </c>
      <c r="D39" s="96"/>
      <c r="E39" s="96" t="s">
        <v>156</v>
      </c>
      <c r="F39" s="107">
        <v>42901</v>
      </c>
      <c r="G39" s="97">
        <v>321536.90999999997</v>
      </c>
      <c r="H39" s="98">
        <v>-1.9652000000000001</v>
      </c>
      <c r="I39" s="97">
        <v>-6.319</v>
      </c>
      <c r="J39" s="99">
        <v>-1.7870673732318348E-2</v>
      </c>
      <c r="K39" s="99">
        <f>+I39/'סכום נכסי הקרן'!$C$42</f>
        <v>-1.4331871874254909E-5</v>
      </c>
    </row>
    <row r="40" spans="2:11" s="136" customFormat="1">
      <c r="B40" s="103" t="s">
        <v>1108</v>
      </c>
      <c r="C40" s="95" t="s">
        <v>1109</v>
      </c>
      <c r="D40" s="96"/>
      <c r="E40" s="96" t="s">
        <v>156</v>
      </c>
      <c r="F40" s="107">
        <v>42913</v>
      </c>
      <c r="G40" s="97">
        <v>313119.24</v>
      </c>
      <c r="H40" s="98">
        <v>-1.6520999999999999</v>
      </c>
      <c r="I40" s="97">
        <v>-5.1731300000000005</v>
      </c>
      <c r="J40" s="99">
        <v>-1.4630055136076599E-2</v>
      </c>
      <c r="K40" s="99">
        <f>+I40/'סכום נכסי הקרן'!$C$42</f>
        <v>-1.1732969828907153E-5</v>
      </c>
    </row>
    <row r="41" spans="2:11" s="136" customFormat="1">
      <c r="B41" s="103" t="s">
        <v>1110</v>
      </c>
      <c r="C41" s="95" t="s">
        <v>1111</v>
      </c>
      <c r="D41" s="96"/>
      <c r="E41" s="96" t="s">
        <v>156</v>
      </c>
      <c r="F41" s="107">
        <v>42893</v>
      </c>
      <c r="G41" s="97">
        <v>633893.31999999995</v>
      </c>
      <c r="H41" s="98">
        <v>-0.57320000000000004</v>
      </c>
      <c r="I41" s="97">
        <v>-3.6336999999999997</v>
      </c>
      <c r="J41" s="99">
        <v>-1.0276415119658993E-2</v>
      </c>
      <c r="K41" s="99">
        <f>+I41/'סכום נכסי הקרן'!$C$42</f>
        <v>-8.2414500442285255E-6</v>
      </c>
    </row>
    <row r="42" spans="2:11" s="136" customFormat="1">
      <c r="B42" s="103" t="s">
        <v>1112</v>
      </c>
      <c r="C42" s="95" t="s">
        <v>1113</v>
      </c>
      <c r="D42" s="96"/>
      <c r="E42" s="96" t="s">
        <v>153</v>
      </c>
      <c r="F42" s="107">
        <v>42905</v>
      </c>
      <c r="G42" s="97">
        <v>244720</v>
      </c>
      <c r="H42" s="98">
        <v>0.61819999999999997</v>
      </c>
      <c r="I42" s="97">
        <v>1.5127899999999999</v>
      </c>
      <c r="J42" s="99">
        <v>4.2782998125516494E-3</v>
      </c>
      <c r="K42" s="99">
        <f>+I42/'סכום נכסי הקרן'!$C$42</f>
        <v>3.4310986631831116E-6</v>
      </c>
    </row>
    <row r="43" spans="2:11" s="136" customFormat="1">
      <c r="B43" s="103" t="s">
        <v>1114</v>
      </c>
      <c r="C43" s="95" t="s">
        <v>1115</v>
      </c>
      <c r="D43" s="96"/>
      <c r="E43" s="96" t="s">
        <v>153</v>
      </c>
      <c r="F43" s="107">
        <v>42880</v>
      </c>
      <c r="G43" s="97">
        <v>14914568.289999999</v>
      </c>
      <c r="H43" s="98">
        <v>0.38319999999999999</v>
      </c>
      <c r="I43" s="97">
        <v>57.146160000000002</v>
      </c>
      <c r="J43" s="99">
        <v>0.16161423966052565</v>
      </c>
      <c r="K43" s="99">
        <f>+I43/'סכום נכסי הקרן'!$C$42</f>
        <v>1.2961092628986721E-4</v>
      </c>
    </row>
    <row r="44" spans="2:11" s="136" customFormat="1">
      <c r="B44" s="103" t="s">
        <v>1116</v>
      </c>
      <c r="C44" s="95" t="s">
        <v>1117</v>
      </c>
      <c r="D44" s="96"/>
      <c r="E44" s="96" t="s">
        <v>153</v>
      </c>
      <c r="F44" s="107">
        <v>42907</v>
      </c>
      <c r="G44" s="97">
        <v>594320</v>
      </c>
      <c r="H44" s="98">
        <v>0.35010000000000002</v>
      </c>
      <c r="I44" s="97">
        <v>2.0806799999999996</v>
      </c>
      <c r="J44" s="99">
        <v>5.8843414181611224E-3</v>
      </c>
      <c r="K44" s="99">
        <f>+I44/'סכום נכסי הקרן'!$C$42</f>
        <v>4.7191073225707701E-6</v>
      </c>
    </row>
    <row r="45" spans="2:11">
      <c r="C45" s="1"/>
      <c r="D45" s="1"/>
    </row>
    <row r="46" spans="2:11">
      <c r="C46" s="1"/>
      <c r="D46" s="1"/>
    </row>
    <row r="47" spans="2:11">
      <c r="C47" s="1"/>
      <c r="D47" s="1"/>
    </row>
    <row r="48" spans="2:11">
      <c r="B48" s="80" t="s">
        <v>237</v>
      </c>
      <c r="C48" s="1"/>
      <c r="D48" s="1"/>
    </row>
    <row r="49" spans="2:4">
      <c r="B49" s="80" t="s">
        <v>101</v>
      </c>
      <c r="C49" s="1"/>
      <c r="D49" s="1"/>
    </row>
    <row r="50" spans="2:4">
      <c r="B50" s="80" t="s">
        <v>222</v>
      </c>
      <c r="C50" s="1"/>
      <c r="D50" s="1"/>
    </row>
    <row r="51" spans="2:4">
      <c r="B51" s="80" t="s">
        <v>232</v>
      </c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>
      <selection activeCell="G15" sqref="G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169</v>
      </c>
      <c r="C1" s="78" t="s" vm="1">
        <v>238</v>
      </c>
    </row>
    <row r="2" spans="2:78">
      <c r="B2" s="57" t="s">
        <v>168</v>
      </c>
      <c r="C2" s="78" t="s">
        <v>239</v>
      </c>
    </row>
    <row r="3" spans="2:78">
      <c r="B3" s="57" t="s">
        <v>170</v>
      </c>
      <c r="C3" s="78" t="s">
        <v>240</v>
      </c>
    </row>
    <row r="4" spans="2:78">
      <c r="B4" s="57" t="s">
        <v>171</v>
      </c>
      <c r="C4" s="78">
        <v>2142</v>
      </c>
    </row>
    <row r="6" spans="2:78" ht="26.25" customHeight="1">
      <c r="B6" s="194" t="s">
        <v>200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6"/>
    </row>
    <row r="7" spans="2:78" ht="26.25" customHeight="1">
      <c r="B7" s="194" t="s">
        <v>88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6"/>
    </row>
    <row r="8" spans="2:78" s="3" customFormat="1" ht="47.25">
      <c r="B8" s="22" t="s">
        <v>105</v>
      </c>
      <c r="C8" s="30" t="s">
        <v>35</v>
      </c>
      <c r="D8" s="30" t="s">
        <v>39</v>
      </c>
      <c r="E8" s="30" t="s">
        <v>15</v>
      </c>
      <c r="F8" s="30" t="s">
        <v>51</v>
      </c>
      <c r="G8" s="30" t="s">
        <v>90</v>
      </c>
      <c r="H8" s="30" t="s">
        <v>18</v>
      </c>
      <c r="I8" s="30" t="s">
        <v>89</v>
      </c>
      <c r="J8" s="30" t="s">
        <v>17</v>
      </c>
      <c r="K8" s="30" t="s">
        <v>19</v>
      </c>
      <c r="L8" s="30" t="s">
        <v>224</v>
      </c>
      <c r="M8" s="30" t="s">
        <v>223</v>
      </c>
      <c r="N8" s="30" t="s">
        <v>98</v>
      </c>
      <c r="O8" s="30" t="s">
        <v>46</v>
      </c>
      <c r="P8" s="30" t="s">
        <v>172</v>
      </c>
      <c r="Q8" s="31" t="s">
        <v>174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233</v>
      </c>
      <c r="M9" s="16"/>
      <c r="N9" s="16" t="s">
        <v>227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102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80" t="s">
        <v>237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80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80" t="s">
        <v>222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80" t="s">
        <v>232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169</v>
      </c>
      <c r="C1" s="78" t="s" vm="1">
        <v>238</v>
      </c>
    </row>
    <row r="2" spans="2:61">
      <c r="B2" s="57" t="s">
        <v>168</v>
      </c>
      <c r="C2" s="78" t="s">
        <v>239</v>
      </c>
    </row>
    <row r="3" spans="2:61">
      <c r="B3" s="57" t="s">
        <v>170</v>
      </c>
      <c r="C3" s="78" t="s">
        <v>240</v>
      </c>
    </row>
    <row r="4" spans="2:61">
      <c r="B4" s="57" t="s">
        <v>171</v>
      </c>
      <c r="C4" s="78">
        <v>2142</v>
      </c>
    </row>
    <row r="6" spans="2:61" ht="26.25" customHeight="1">
      <c r="B6" s="194" t="s">
        <v>201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6"/>
    </row>
    <row r="7" spans="2:61" s="3" customFormat="1" ht="78.75">
      <c r="B7" s="22" t="s">
        <v>105</v>
      </c>
      <c r="C7" s="30" t="s">
        <v>213</v>
      </c>
      <c r="D7" s="30" t="s">
        <v>35</v>
      </c>
      <c r="E7" s="30" t="s">
        <v>106</v>
      </c>
      <c r="F7" s="30" t="s">
        <v>15</v>
      </c>
      <c r="G7" s="30" t="s">
        <v>90</v>
      </c>
      <c r="H7" s="30" t="s">
        <v>51</v>
      </c>
      <c r="I7" s="30" t="s">
        <v>18</v>
      </c>
      <c r="J7" s="30" t="s">
        <v>89</v>
      </c>
      <c r="K7" s="13" t="s">
        <v>31</v>
      </c>
      <c r="L7" s="72" t="s">
        <v>19</v>
      </c>
      <c r="M7" s="30" t="s">
        <v>224</v>
      </c>
      <c r="N7" s="30" t="s">
        <v>223</v>
      </c>
      <c r="O7" s="30" t="s">
        <v>98</v>
      </c>
      <c r="P7" s="30" t="s">
        <v>172</v>
      </c>
      <c r="Q7" s="31" t="s">
        <v>174</v>
      </c>
      <c r="R7" s="1"/>
      <c r="S7" s="1"/>
      <c r="T7" s="1"/>
      <c r="U7" s="1"/>
      <c r="V7" s="1"/>
      <c r="W7" s="1"/>
      <c r="BH7" s="3" t="s">
        <v>152</v>
      </c>
      <c r="BI7" s="3" t="s">
        <v>154</v>
      </c>
    </row>
    <row r="8" spans="2:61" s="3" customFormat="1" ht="24" customHeight="1">
      <c r="B8" s="15"/>
      <c r="C8" s="71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233</v>
      </c>
      <c r="N8" s="16"/>
      <c r="O8" s="16" t="s">
        <v>227</v>
      </c>
      <c r="P8" s="32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150</v>
      </c>
      <c r="BI8" s="3" t="s">
        <v>153</v>
      </c>
    </row>
    <row r="9" spans="2:6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102</v>
      </c>
      <c r="R9" s="1"/>
      <c r="S9" s="1"/>
      <c r="T9" s="1"/>
      <c r="U9" s="1"/>
      <c r="V9" s="1"/>
      <c r="W9" s="1"/>
      <c r="BH9" s="4" t="s">
        <v>151</v>
      </c>
      <c r="BI9" s="4" t="s">
        <v>155</v>
      </c>
    </row>
    <row r="10" spans="2:61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/>
      <c r="S10" s="1"/>
      <c r="T10" s="1"/>
      <c r="U10" s="1"/>
      <c r="V10" s="1"/>
      <c r="W10" s="1"/>
      <c r="BH10" s="1" t="s">
        <v>25</v>
      </c>
      <c r="BI10" s="4" t="s">
        <v>156</v>
      </c>
    </row>
    <row r="11" spans="2:61" ht="21.75" customHeight="1">
      <c r="B11" s="80" t="s">
        <v>237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BI11" s="1" t="s">
        <v>162</v>
      </c>
    </row>
    <row r="12" spans="2:61">
      <c r="B12" s="80" t="s">
        <v>101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BI12" s="1" t="s">
        <v>157</v>
      </c>
    </row>
    <row r="13" spans="2:61">
      <c r="B13" s="80" t="s">
        <v>222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BI13" s="1" t="s">
        <v>158</v>
      </c>
    </row>
    <row r="14" spans="2:61">
      <c r="B14" s="80" t="s">
        <v>232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BI14" s="1" t="s">
        <v>159</v>
      </c>
    </row>
    <row r="15" spans="2:6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BI15" s="1" t="s">
        <v>161</v>
      </c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BI16" s="1" t="s">
        <v>160</v>
      </c>
    </row>
    <row r="17" spans="2:6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BI17" s="1" t="s">
        <v>163</v>
      </c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BI18" s="1" t="s">
        <v>164</v>
      </c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BI19" s="1" t="s">
        <v>165</v>
      </c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BI20" s="1" t="s">
        <v>166</v>
      </c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BI21" s="1" t="s">
        <v>167</v>
      </c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BI22" s="1" t="s">
        <v>25</v>
      </c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</sheetData>
  <sheetProtection sheet="1" objects="1" scenarios="1"/>
  <mergeCells count="1">
    <mergeCell ref="B6:Q6"/>
  </mergeCells>
  <phoneticPr fontId="4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AH55:XFD56 R1:XFD54 R57:XFD1048576 R55:AF56 B11:B1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169</v>
      </c>
      <c r="C1" s="78" t="s" vm="1">
        <v>238</v>
      </c>
    </row>
    <row r="2" spans="2:64">
      <c r="B2" s="57" t="s">
        <v>168</v>
      </c>
      <c r="C2" s="78" t="s">
        <v>239</v>
      </c>
    </row>
    <row r="3" spans="2:64">
      <c r="B3" s="57" t="s">
        <v>170</v>
      </c>
      <c r="C3" s="78" t="s">
        <v>240</v>
      </c>
    </row>
    <row r="4" spans="2:64">
      <c r="B4" s="57" t="s">
        <v>171</v>
      </c>
      <c r="C4" s="78">
        <v>2142</v>
      </c>
    </row>
    <row r="6" spans="2:64" ht="26.25" customHeight="1">
      <c r="B6" s="194" t="s">
        <v>202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64" s="3" customFormat="1" ht="78.75">
      <c r="B7" s="60" t="s">
        <v>105</v>
      </c>
      <c r="C7" s="61" t="s">
        <v>35</v>
      </c>
      <c r="D7" s="61" t="s">
        <v>106</v>
      </c>
      <c r="E7" s="61" t="s">
        <v>15</v>
      </c>
      <c r="F7" s="61" t="s">
        <v>51</v>
      </c>
      <c r="G7" s="61" t="s">
        <v>18</v>
      </c>
      <c r="H7" s="61" t="s">
        <v>89</v>
      </c>
      <c r="I7" s="61" t="s">
        <v>40</v>
      </c>
      <c r="J7" s="61" t="s">
        <v>19</v>
      </c>
      <c r="K7" s="61" t="s">
        <v>224</v>
      </c>
      <c r="L7" s="61" t="s">
        <v>223</v>
      </c>
      <c r="M7" s="61" t="s">
        <v>98</v>
      </c>
      <c r="N7" s="61" t="s">
        <v>172</v>
      </c>
      <c r="O7" s="63" t="s">
        <v>174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233</v>
      </c>
      <c r="L8" s="32"/>
      <c r="M8" s="32" t="s">
        <v>227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80" t="s">
        <v>237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80" t="s">
        <v>101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80" t="s">
        <v>222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80" t="s">
        <v>232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 ht="15.75" customHeight="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169</v>
      </c>
      <c r="C1" s="78" t="s" vm="1">
        <v>238</v>
      </c>
    </row>
    <row r="2" spans="2:56">
      <c r="B2" s="57" t="s">
        <v>168</v>
      </c>
      <c r="C2" s="78" t="s">
        <v>239</v>
      </c>
    </row>
    <row r="3" spans="2:56">
      <c r="B3" s="57" t="s">
        <v>170</v>
      </c>
      <c r="C3" s="78" t="s">
        <v>240</v>
      </c>
    </row>
    <row r="4" spans="2:56">
      <c r="B4" s="57" t="s">
        <v>171</v>
      </c>
      <c r="C4" s="78">
        <v>2142</v>
      </c>
    </row>
    <row r="6" spans="2:56" ht="26.25" customHeight="1">
      <c r="B6" s="194" t="s">
        <v>203</v>
      </c>
      <c r="C6" s="195"/>
      <c r="D6" s="195"/>
      <c r="E6" s="195"/>
      <c r="F6" s="195"/>
      <c r="G6" s="195"/>
      <c r="H6" s="195"/>
      <c r="I6" s="195"/>
      <c r="J6" s="196"/>
    </row>
    <row r="7" spans="2:56" s="3" customFormat="1" ht="78.75">
      <c r="B7" s="60" t="s">
        <v>105</v>
      </c>
      <c r="C7" s="62" t="s">
        <v>42</v>
      </c>
      <c r="D7" s="62" t="s">
        <v>73</v>
      </c>
      <c r="E7" s="62" t="s">
        <v>43</v>
      </c>
      <c r="F7" s="62" t="s">
        <v>89</v>
      </c>
      <c r="G7" s="62" t="s">
        <v>214</v>
      </c>
      <c r="H7" s="62" t="s">
        <v>172</v>
      </c>
      <c r="I7" s="64" t="s">
        <v>173</v>
      </c>
      <c r="J7" s="64" t="s">
        <v>236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228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0"/>
      <c r="C11" s="79"/>
      <c r="D11" s="79"/>
      <c r="E11" s="79"/>
      <c r="F11" s="79"/>
      <c r="G11" s="79"/>
      <c r="H11" s="79"/>
      <c r="I11" s="79"/>
      <c r="J11" s="79"/>
    </row>
    <row r="12" spans="2:56">
      <c r="B12" s="80" t="s">
        <v>237</v>
      </c>
      <c r="C12" s="79"/>
      <c r="D12" s="79"/>
      <c r="E12" s="79"/>
      <c r="F12" s="79"/>
      <c r="G12" s="79"/>
      <c r="H12" s="79"/>
      <c r="I12" s="79"/>
      <c r="J12" s="79"/>
    </row>
    <row r="13" spans="2:56">
      <c r="B13" s="80" t="s">
        <v>101</v>
      </c>
      <c r="C13" s="79"/>
      <c r="D13" s="79"/>
      <c r="E13" s="79"/>
      <c r="F13" s="79"/>
      <c r="G13" s="79"/>
      <c r="H13" s="79"/>
      <c r="I13" s="79"/>
      <c r="J13" s="79"/>
    </row>
    <row r="14" spans="2:56">
      <c r="B14" s="80" t="s">
        <v>222</v>
      </c>
      <c r="C14" s="79"/>
      <c r="D14" s="79"/>
      <c r="E14" s="79"/>
      <c r="F14" s="79"/>
      <c r="G14" s="79"/>
      <c r="H14" s="79"/>
      <c r="I14" s="79"/>
      <c r="J14" s="79"/>
    </row>
    <row r="15" spans="2:56">
      <c r="B15" s="80" t="s">
        <v>232</v>
      </c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AH28:XFD29 K1:XFD27 K30:XFD1048576 K28:AF29 B11:B15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169</v>
      </c>
      <c r="C1" s="78" t="s" vm="1">
        <v>238</v>
      </c>
    </row>
    <row r="2" spans="2:60">
      <c r="B2" s="57" t="s">
        <v>168</v>
      </c>
      <c r="C2" s="78" t="s">
        <v>239</v>
      </c>
    </row>
    <row r="3" spans="2:60">
      <c r="B3" s="57" t="s">
        <v>170</v>
      </c>
      <c r="C3" s="78" t="s">
        <v>240</v>
      </c>
    </row>
    <row r="4" spans="2:60">
      <c r="B4" s="57" t="s">
        <v>171</v>
      </c>
      <c r="C4" s="78">
        <v>2142</v>
      </c>
    </row>
    <row r="6" spans="2:60" ht="26.25" customHeight="1">
      <c r="B6" s="194" t="s">
        <v>204</v>
      </c>
      <c r="C6" s="195"/>
      <c r="D6" s="195"/>
      <c r="E6" s="195"/>
      <c r="F6" s="195"/>
      <c r="G6" s="195"/>
      <c r="H6" s="195"/>
      <c r="I6" s="195"/>
      <c r="J6" s="195"/>
      <c r="K6" s="196"/>
    </row>
    <row r="7" spans="2:60" s="3" customFormat="1" ht="66">
      <c r="B7" s="60" t="s">
        <v>105</v>
      </c>
      <c r="C7" s="60" t="s">
        <v>106</v>
      </c>
      <c r="D7" s="60" t="s">
        <v>15</v>
      </c>
      <c r="E7" s="60" t="s">
        <v>16</v>
      </c>
      <c r="F7" s="60" t="s">
        <v>44</v>
      </c>
      <c r="G7" s="60" t="s">
        <v>89</v>
      </c>
      <c r="H7" s="60" t="s">
        <v>41</v>
      </c>
      <c r="I7" s="60" t="s">
        <v>98</v>
      </c>
      <c r="J7" s="60" t="s">
        <v>172</v>
      </c>
      <c r="K7" s="60" t="s">
        <v>173</v>
      </c>
    </row>
    <row r="8" spans="2:60" s="3" customFormat="1" ht="21.75" customHeight="1">
      <c r="B8" s="15"/>
      <c r="C8" s="71"/>
      <c r="D8" s="16"/>
      <c r="E8" s="16"/>
      <c r="F8" s="16" t="s">
        <v>20</v>
      </c>
      <c r="G8" s="16"/>
      <c r="H8" s="16" t="s">
        <v>20</v>
      </c>
      <c r="I8" s="16" t="s">
        <v>227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0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80" t="s">
        <v>237</v>
      </c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0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0" t="s">
        <v>222</v>
      </c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80" t="s">
        <v>232</v>
      </c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H28:XFD29 D1:XFD27 D30:XFD1048576 D28:AF29 A1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169</v>
      </c>
      <c r="C1" s="78" t="s" vm="1">
        <v>238</v>
      </c>
    </row>
    <row r="2" spans="2:60">
      <c r="B2" s="57" t="s">
        <v>168</v>
      </c>
      <c r="C2" s="78" t="s">
        <v>239</v>
      </c>
    </row>
    <row r="3" spans="2:60">
      <c r="B3" s="57" t="s">
        <v>170</v>
      </c>
      <c r="C3" s="78" t="s">
        <v>240</v>
      </c>
    </row>
    <row r="4" spans="2:60">
      <c r="B4" s="57" t="s">
        <v>171</v>
      </c>
      <c r="C4" s="78">
        <v>2142</v>
      </c>
    </row>
    <row r="6" spans="2:60" ht="26.25" customHeight="1">
      <c r="B6" s="194" t="s">
        <v>205</v>
      </c>
      <c r="C6" s="195"/>
      <c r="D6" s="195"/>
      <c r="E6" s="195"/>
      <c r="F6" s="195"/>
      <c r="G6" s="195"/>
      <c r="H6" s="195"/>
      <c r="I6" s="195"/>
      <c r="J6" s="195"/>
      <c r="K6" s="196"/>
    </row>
    <row r="7" spans="2:60" s="3" customFormat="1" ht="78.75">
      <c r="B7" s="60" t="s">
        <v>105</v>
      </c>
      <c r="C7" s="62" t="s">
        <v>35</v>
      </c>
      <c r="D7" s="62" t="s">
        <v>15</v>
      </c>
      <c r="E7" s="62" t="s">
        <v>16</v>
      </c>
      <c r="F7" s="62" t="s">
        <v>44</v>
      </c>
      <c r="G7" s="62" t="s">
        <v>89</v>
      </c>
      <c r="H7" s="62" t="s">
        <v>41</v>
      </c>
      <c r="I7" s="62" t="s">
        <v>98</v>
      </c>
      <c r="J7" s="62" t="s">
        <v>172</v>
      </c>
      <c r="K7" s="64" t="s">
        <v>173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227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0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80" t="s">
        <v>237</v>
      </c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0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0" t="s">
        <v>222</v>
      </c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80" t="s">
        <v>232</v>
      </c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H28:XFD29 D1:XFD27 D30:XFD1048576 D28:AF29 A1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169</v>
      </c>
      <c r="C1" s="78" t="s" vm="1">
        <v>238</v>
      </c>
    </row>
    <row r="2" spans="2:47">
      <c r="B2" s="57" t="s">
        <v>168</v>
      </c>
      <c r="C2" s="78" t="s">
        <v>239</v>
      </c>
    </row>
    <row r="3" spans="2:47">
      <c r="B3" s="57" t="s">
        <v>170</v>
      </c>
      <c r="C3" s="78" t="s">
        <v>240</v>
      </c>
    </row>
    <row r="4" spans="2:47">
      <c r="B4" s="57" t="s">
        <v>171</v>
      </c>
      <c r="C4" s="78">
        <v>2142</v>
      </c>
    </row>
    <row r="6" spans="2:47" ht="26.25" customHeight="1">
      <c r="B6" s="194" t="s">
        <v>206</v>
      </c>
      <c r="C6" s="195"/>
      <c r="D6" s="196"/>
    </row>
    <row r="7" spans="2:47" s="3" customFormat="1" ht="33">
      <c r="B7" s="60" t="s">
        <v>105</v>
      </c>
      <c r="C7" s="65" t="s">
        <v>95</v>
      </c>
      <c r="D7" s="66" t="s">
        <v>94</v>
      </c>
    </row>
    <row r="8" spans="2:47" s="3" customFormat="1">
      <c r="B8" s="15"/>
      <c r="C8" s="32" t="s">
        <v>227</v>
      </c>
      <c r="D8" s="17" t="s">
        <v>22</v>
      </c>
    </row>
    <row r="9" spans="2:47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9"/>
      <c r="C10" s="79"/>
      <c r="D10" s="7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10"/>
      <c r="C11" s="79"/>
      <c r="D11" s="79"/>
    </row>
    <row r="12" spans="2:47">
      <c r="B12" s="110"/>
      <c r="C12" s="79"/>
      <c r="D12" s="7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0" t="s">
        <v>237</v>
      </c>
      <c r="C13" s="79"/>
      <c r="D13" s="7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0" t="s">
        <v>101</v>
      </c>
      <c r="C14" s="79"/>
      <c r="D14" s="79"/>
    </row>
    <row r="15" spans="2:47">
      <c r="B15" s="80" t="s">
        <v>222</v>
      </c>
      <c r="C15" s="79"/>
      <c r="D15" s="7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0" t="s">
        <v>232</v>
      </c>
      <c r="C16" s="79"/>
      <c r="D16" s="7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5:C1048576 AH28:XFD29 D1:XFD27 D30:XFD1048576 D28:AF29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169</v>
      </c>
      <c r="C1" s="78" t="s" vm="1">
        <v>238</v>
      </c>
    </row>
    <row r="2" spans="2:18">
      <c r="B2" s="57" t="s">
        <v>168</v>
      </c>
      <c r="C2" s="78" t="s">
        <v>239</v>
      </c>
    </row>
    <row r="3" spans="2:18">
      <c r="B3" s="57" t="s">
        <v>170</v>
      </c>
      <c r="C3" s="78" t="s">
        <v>240</v>
      </c>
    </row>
    <row r="4" spans="2:18">
      <c r="B4" s="57" t="s">
        <v>171</v>
      </c>
      <c r="C4" s="78">
        <v>2142</v>
      </c>
    </row>
    <row r="6" spans="2:18" ht="26.25" customHeight="1">
      <c r="B6" s="194" t="s">
        <v>209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6"/>
    </row>
    <row r="7" spans="2:18" s="3" customFormat="1" ht="78.75">
      <c r="B7" s="22" t="s">
        <v>105</v>
      </c>
      <c r="C7" s="30" t="s">
        <v>35</v>
      </c>
      <c r="D7" s="30" t="s">
        <v>50</v>
      </c>
      <c r="E7" s="30" t="s">
        <v>15</v>
      </c>
      <c r="F7" s="30" t="s">
        <v>51</v>
      </c>
      <c r="G7" s="30" t="s">
        <v>90</v>
      </c>
      <c r="H7" s="30" t="s">
        <v>18</v>
      </c>
      <c r="I7" s="30" t="s">
        <v>89</v>
      </c>
      <c r="J7" s="30" t="s">
        <v>17</v>
      </c>
      <c r="K7" s="30" t="s">
        <v>207</v>
      </c>
      <c r="L7" s="30" t="s">
        <v>229</v>
      </c>
      <c r="M7" s="30" t="s">
        <v>208</v>
      </c>
      <c r="N7" s="30" t="s">
        <v>46</v>
      </c>
      <c r="O7" s="30" t="s">
        <v>172</v>
      </c>
      <c r="P7" s="31" t="s">
        <v>174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233</v>
      </c>
      <c r="M8" s="32" t="s">
        <v>227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80" t="s">
        <v>237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80" t="s">
        <v>101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80" t="s">
        <v>222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80" t="s">
        <v>232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B11" sqref="B1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4.85546875" style="1" bestFit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59" t="s">
        <v>169</v>
      </c>
      <c r="C1" s="160" t="s" vm="1">
        <v>238</v>
      </c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2:13">
      <c r="B2" s="159" t="s">
        <v>168</v>
      </c>
      <c r="C2" s="160" t="s">
        <v>239</v>
      </c>
      <c r="D2" s="148"/>
      <c r="E2" s="148"/>
      <c r="F2" s="148"/>
      <c r="G2" s="148"/>
      <c r="H2" s="148"/>
      <c r="I2" s="148"/>
      <c r="J2" s="148"/>
      <c r="K2" s="148"/>
      <c r="L2" s="148"/>
      <c r="M2" s="148"/>
    </row>
    <row r="3" spans="2:13">
      <c r="B3" s="159" t="s">
        <v>170</v>
      </c>
      <c r="C3" s="160" t="s">
        <v>240</v>
      </c>
      <c r="D3" s="148"/>
      <c r="E3" s="148"/>
      <c r="F3" s="148"/>
      <c r="G3" s="148"/>
      <c r="H3" s="148"/>
      <c r="I3" s="148"/>
      <c r="J3" s="148"/>
      <c r="K3" s="148"/>
      <c r="L3" s="148"/>
      <c r="M3" s="148"/>
    </row>
    <row r="4" spans="2:13">
      <c r="B4" s="159" t="s">
        <v>171</v>
      </c>
      <c r="C4" s="160">
        <v>2142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</row>
    <row r="6" spans="2:13" ht="26.25" customHeight="1">
      <c r="B6" s="183" t="s">
        <v>198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48"/>
    </row>
    <row r="7" spans="2:13" s="3" customFormat="1" ht="63">
      <c r="B7" s="153" t="s">
        <v>104</v>
      </c>
      <c r="C7" s="154" t="s">
        <v>35</v>
      </c>
      <c r="D7" s="154" t="s">
        <v>106</v>
      </c>
      <c r="E7" s="154" t="s">
        <v>15</v>
      </c>
      <c r="F7" s="154" t="s">
        <v>51</v>
      </c>
      <c r="G7" s="154" t="s">
        <v>89</v>
      </c>
      <c r="H7" s="154" t="s">
        <v>17</v>
      </c>
      <c r="I7" s="154" t="s">
        <v>19</v>
      </c>
      <c r="J7" s="154" t="s">
        <v>47</v>
      </c>
      <c r="K7" s="154" t="s">
        <v>172</v>
      </c>
      <c r="L7" s="154" t="s">
        <v>173</v>
      </c>
      <c r="M7" s="149"/>
    </row>
    <row r="8" spans="2:13" s="3" customFormat="1" ht="28.5" customHeight="1">
      <c r="B8" s="155"/>
      <c r="C8" s="156"/>
      <c r="D8" s="156"/>
      <c r="E8" s="156"/>
      <c r="F8" s="156"/>
      <c r="G8" s="156"/>
      <c r="H8" s="156" t="s">
        <v>20</v>
      </c>
      <c r="I8" s="156" t="s">
        <v>20</v>
      </c>
      <c r="J8" s="156" t="s">
        <v>227</v>
      </c>
      <c r="K8" s="156" t="s">
        <v>20</v>
      </c>
      <c r="L8" s="156" t="s">
        <v>20</v>
      </c>
      <c r="M8" s="151"/>
    </row>
    <row r="9" spans="2:13" s="4" customFormat="1" ht="18" customHeight="1">
      <c r="B9" s="157"/>
      <c r="C9" s="158" t="s">
        <v>1</v>
      </c>
      <c r="D9" s="158" t="s">
        <v>2</v>
      </c>
      <c r="E9" s="158" t="s">
        <v>3</v>
      </c>
      <c r="F9" s="158" t="s">
        <v>4</v>
      </c>
      <c r="G9" s="158" t="s">
        <v>5</v>
      </c>
      <c r="H9" s="158" t="s">
        <v>6</v>
      </c>
      <c r="I9" s="158" t="s">
        <v>7</v>
      </c>
      <c r="J9" s="158" t="s">
        <v>8</v>
      </c>
      <c r="K9" s="158" t="s">
        <v>9</v>
      </c>
      <c r="L9" s="158" t="s">
        <v>10</v>
      </c>
      <c r="M9" s="152"/>
    </row>
    <row r="10" spans="2:13" s="4" customFormat="1" ht="18" customHeight="1">
      <c r="B10" s="175" t="s">
        <v>34</v>
      </c>
      <c r="C10" s="174"/>
      <c r="D10" s="174"/>
      <c r="E10" s="174"/>
      <c r="F10" s="174"/>
      <c r="G10" s="174"/>
      <c r="H10" s="174"/>
      <c r="I10" s="174"/>
      <c r="J10" s="172">
        <v>23894.9234</v>
      </c>
      <c r="K10" s="173">
        <v>1</v>
      </c>
      <c r="L10" s="173">
        <v>5.4195122743145349E-2</v>
      </c>
      <c r="M10" s="152"/>
    </row>
    <row r="11" spans="2:13" s="136" customFormat="1">
      <c r="B11" s="175" t="s">
        <v>220</v>
      </c>
      <c r="C11" s="174"/>
      <c r="D11" s="174"/>
      <c r="E11" s="174"/>
      <c r="F11" s="174"/>
      <c r="G11" s="174"/>
      <c r="H11" s="174"/>
      <c r="I11" s="174"/>
      <c r="J11" s="172">
        <v>23894.9234</v>
      </c>
      <c r="K11" s="173">
        <v>1</v>
      </c>
      <c r="L11" s="173">
        <v>5.4195122743145349E-2</v>
      </c>
      <c r="M11" s="148"/>
    </row>
    <row r="12" spans="2:13" s="136" customFormat="1">
      <c r="B12" s="176" t="s">
        <v>32</v>
      </c>
      <c r="C12" s="163"/>
      <c r="D12" s="163"/>
      <c r="E12" s="163"/>
      <c r="F12" s="163"/>
      <c r="G12" s="163"/>
      <c r="H12" s="163"/>
      <c r="I12" s="163"/>
      <c r="J12" s="164">
        <v>22128.782939999997</v>
      </c>
      <c r="K12" s="165">
        <v>0.92608720980457282</v>
      </c>
      <c r="L12" s="165">
        <v>5.018941000621583E-2</v>
      </c>
      <c r="M12" s="148"/>
    </row>
    <row r="13" spans="2:13" s="136" customFormat="1">
      <c r="B13" s="177" t="s">
        <v>1121</v>
      </c>
      <c r="C13" s="166" t="s">
        <v>1122</v>
      </c>
      <c r="D13" s="166">
        <v>10</v>
      </c>
      <c r="E13" s="166" t="s">
        <v>1123</v>
      </c>
      <c r="F13" s="166" t="s">
        <v>152</v>
      </c>
      <c r="G13" s="167" t="s">
        <v>154</v>
      </c>
      <c r="H13" s="171">
        <v>0</v>
      </c>
      <c r="I13" s="171">
        <v>0</v>
      </c>
      <c r="J13" s="168">
        <v>22066.1</v>
      </c>
      <c r="K13" s="169">
        <v>0.92346393543994365</v>
      </c>
      <c r="L13" s="169">
        <v>5.0047241330035803E-2</v>
      </c>
      <c r="M13" s="148"/>
    </row>
    <row r="14" spans="2:13" s="136" customFormat="1">
      <c r="B14" s="177" t="s">
        <v>1124</v>
      </c>
      <c r="C14" s="166" t="s">
        <v>1125</v>
      </c>
      <c r="D14" s="166">
        <v>26</v>
      </c>
      <c r="E14" s="166" t="s">
        <v>1126</v>
      </c>
      <c r="F14" s="166" t="s">
        <v>152</v>
      </c>
      <c r="G14" s="167" t="s">
        <v>154</v>
      </c>
      <c r="H14" s="171">
        <v>0</v>
      </c>
      <c r="I14" s="171">
        <v>0</v>
      </c>
      <c r="J14" s="168">
        <v>62.682940000000002</v>
      </c>
      <c r="K14" s="169">
        <v>2.623274364629267E-3</v>
      </c>
      <c r="L14" s="169">
        <v>1.4216867618002975E-4</v>
      </c>
      <c r="M14" s="148"/>
    </row>
    <row r="15" spans="2:13" s="136" customFormat="1">
      <c r="B15" s="177"/>
      <c r="C15" s="166"/>
      <c r="D15" s="166"/>
      <c r="E15" s="166"/>
      <c r="F15" s="166"/>
      <c r="G15" s="166"/>
      <c r="H15" s="166"/>
      <c r="I15" s="166"/>
      <c r="J15" s="166"/>
      <c r="K15" s="169"/>
      <c r="L15" s="166"/>
      <c r="M15" s="148"/>
    </row>
    <row r="16" spans="2:13" s="136" customFormat="1">
      <c r="B16" s="176" t="s">
        <v>33</v>
      </c>
      <c r="C16" s="163"/>
      <c r="D16" s="163"/>
      <c r="E16" s="163"/>
      <c r="F16" s="163"/>
      <c r="G16" s="163"/>
      <c r="H16" s="163"/>
      <c r="I16" s="163"/>
      <c r="J16" s="164">
        <v>1766.1404600000005</v>
      </c>
      <c r="K16" s="165">
        <v>7.3912790195427056E-2</v>
      </c>
      <c r="L16" s="165">
        <v>4.0057127369295198E-3</v>
      </c>
      <c r="M16" s="148"/>
    </row>
    <row r="17" spans="2:15" s="136" customFormat="1">
      <c r="B17" s="177" t="s">
        <v>1121</v>
      </c>
      <c r="C17" s="166" t="s">
        <v>1127</v>
      </c>
      <c r="D17" s="166">
        <v>10</v>
      </c>
      <c r="E17" s="166" t="s">
        <v>1123</v>
      </c>
      <c r="F17" s="166" t="s">
        <v>152</v>
      </c>
      <c r="G17" s="167" t="s">
        <v>156</v>
      </c>
      <c r="H17" s="171">
        <v>0</v>
      </c>
      <c r="I17" s="171">
        <v>0</v>
      </c>
      <c r="J17" s="168">
        <v>99.492239999999995</v>
      </c>
      <c r="K17" s="169">
        <v>4.163739650238845E-3</v>
      </c>
      <c r="L17" s="169">
        <v>2.2565438141519532E-4</v>
      </c>
      <c r="M17" s="148"/>
      <c r="N17" s="148"/>
      <c r="O17" s="148"/>
    </row>
    <row r="18" spans="2:15" s="136" customFormat="1">
      <c r="B18" s="177" t="s">
        <v>1121</v>
      </c>
      <c r="C18" s="166" t="s">
        <v>1128</v>
      </c>
      <c r="D18" s="166">
        <v>10</v>
      </c>
      <c r="E18" s="166" t="s">
        <v>1123</v>
      </c>
      <c r="F18" s="166" t="s">
        <v>152</v>
      </c>
      <c r="G18" s="167" t="s">
        <v>637</v>
      </c>
      <c r="H18" s="171">
        <v>0</v>
      </c>
      <c r="I18" s="171">
        <v>0</v>
      </c>
      <c r="J18" s="168">
        <v>7.5957700000000008</v>
      </c>
      <c r="K18" s="169">
        <v>3.1788216571558461E-4</v>
      </c>
      <c r="L18" s="169">
        <v>1.7227662988812982E-5</v>
      </c>
      <c r="M18" s="148"/>
      <c r="N18" s="148"/>
      <c r="O18" s="178"/>
    </row>
    <row r="19" spans="2:15" s="136" customFormat="1">
      <c r="B19" s="177" t="s">
        <v>1121</v>
      </c>
      <c r="C19" s="166" t="s">
        <v>1129</v>
      </c>
      <c r="D19" s="166">
        <v>10</v>
      </c>
      <c r="E19" s="166" t="s">
        <v>1123</v>
      </c>
      <c r="F19" s="166" t="s">
        <v>152</v>
      </c>
      <c r="G19" s="167" t="s">
        <v>163</v>
      </c>
      <c r="H19" s="171">
        <v>0</v>
      </c>
      <c r="I19" s="171">
        <v>0</v>
      </c>
      <c r="J19" s="168">
        <v>976.07</v>
      </c>
      <c r="K19" s="169">
        <v>4.084842556975931E-2</v>
      </c>
      <c r="L19" s="169">
        <v>2.2137854376173428E-3</v>
      </c>
      <c r="M19" s="148"/>
      <c r="N19" s="148"/>
      <c r="O19" s="148"/>
    </row>
    <row r="20" spans="2:15" s="136" customFormat="1">
      <c r="B20" s="177" t="s">
        <v>1121</v>
      </c>
      <c r="C20" s="166" t="s">
        <v>1130</v>
      </c>
      <c r="D20" s="166">
        <v>10</v>
      </c>
      <c r="E20" s="166" t="s">
        <v>1123</v>
      </c>
      <c r="F20" s="166" t="s">
        <v>152</v>
      </c>
      <c r="G20" s="167" t="s">
        <v>155</v>
      </c>
      <c r="H20" s="171">
        <v>0</v>
      </c>
      <c r="I20" s="171">
        <v>0</v>
      </c>
      <c r="J20" s="168">
        <v>566.87608999999998</v>
      </c>
      <c r="K20" s="169">
        <v>2.3723704006517132E-2</v>
      </c>
      <c r="L20" s="169">
        <v>1.2857090505552452E-3</v>
      </c>
      <c r="M20" s="148"/>
      <c r="N20" s="148"/>
      <c r="O20" s="148"/>
    </row>
    <row r="21" spans="2:15" s="136" customFormat="1">
      <c r="B21" s="177" t="s">
        <v>1121</v>
      </c>
      <c r="C21" s="166" t="s">
        <v>1131</v>
      </c>
      <c r="D21" s="166">
        <v>10</v>
      </c>
      <c r="E21" s="166" t="s">
        <v>1123</v>
      </c>
      <c r="F21" s="166" t="s">
        <v>152</v>
      </c>
      <c r="G21" s="167" t="s">
        <v>153</v>
      </c>
      <c r="H21" s="171">
        <v>0</v>
      </c>
      <c r="I21" s="171">
        <v>0</v>
      </c>
      <c r="J21" s="168">
        <v>-110.21</v>
      </c>
      <c r="K21" s="169">
        <v>-4.6122767650303492E-3</v>
      </c>
      <c r="L21" s="169">
        <v>-2.4996290540617717E-4</v>
      </c>
      <c r="M21" s="148"/>
      <c r="N21" s="148"/>
      <c r="O21" s="148"/>
    </row>
    <row r="22" spans="2:15" s="136" customFormat="1">
      <c r="B22" s="177" t="s">
        <v>1121</v>
      </c>
      <c r="C22" s="166" t="s">
        <v>1132</v>
      </c>
      <c r="D22" s="166">
        <v>10</v>
      </c>
      <c r="E22" s="166" t="s">
        <v>1123</v>
      </c>
      <c r="F22" s="166" t="s">
        <v>152</v>
      </c>
      <c r="G22" s="167" t="s">
        <v>161</v>
      </c>
      <c r="H22" s="171">
        <v>0</v>
      </c>
      <c r="I22" s="171">
        <v>0</v>
      </c>
      <c r="J22" s="168">
        <v>3.7153499999999999</v>
      </c>
      <c r="K22" s="169">
        <v>1.5548700189597594E-4</v>
      </c>
      <c r="L22" s="169">
        <v>8.426637152716091E-6</v>
      </c>
      <c r="M22" s="148"/>
      <c r="N22" s="148"/>
      <c r="O22" s="148"/>
    </row>
    <row r="23" spans="2:15" s="136" customFormat="1">
      <c r="B23" s="177" t="s">
        <v>1121</v>
      </c>
      <c r="C23" s="179">
        <v>30810360</v>
      </c>
      <c r="D23" s="166">
        <v>10</v>
      </c>
      <c r="E23" s="166" t="s">
        <v>1123</v>
      </c>
      <c r="F23" s="166" t="s">
        <v>152</v>
      </c>
      <c r="G23" s="167" t="s">
        <v>160</v>
      </c>
      <c r="H23" s="171">
        <v>0</v>
      </c>
      <c r="I23" s="171">
        <v>0</v>
      </c>
      <c r="J23" s="168">
        <v>144.41</v>
      </c>
      <c r="K23" s="169">
        <v>6.0435431234736664E-3</v>
      </c>
      <c r="L23" s="169">
        <v>3.2753056138014737E-4</v>
      </c>
      <c r="M23" s="148"/>
      <c r="N23" s="148"/>
      <c r="O23" s="148"/>
    </row>
    <row r="24" spans="2:15" s="136" customFormat="1">
      <c r="B24" s="177" t="s">
        <v>1121</v>
      </c>
      <c r="C24" s="179">
        <v>32610210</v>
      </c>
      <c r="D24" s="166">
        <v>10</v>
      </c>
      <c r="E24" s="166" t="s">
        <v>1123</v>
      </c>
      <c r="F24" s="166" t="s">
        <v>152</v>
      </c>
      <c r="G24" s="167" t="s">
        <v>158</v>
      </c>
      <c r="H24" s="171">
        <v>0</v>
      </c>
      <c r="I24" s="171">
        <v>0</v>
      </c>
      <c r="J24" s="168">
        <v>0.59</v>
      </c>
      <c r="K24" s="169">
        <v>2.4691437177823302E-5</v>
      </c>
      <c r="L24" s="169">
        <v>1.3381554685567962E-6</v>
      </c>
      <c r="M24" s="148"/>
      <c r="N24" s="148"/>
      <c r="O24" s="148"/>
    </row>
    <row r="25" spans="2:15" s="136" customFormat="1">
      <c r="B25" s="177" t="s">
        <v>1124</v>
      </c>
      <c r="C25" s="166" t="s">
        <v>1133</v>
      </c>
      <c r="D25" s="166">
        <v>26</v>
      </c>
      <c r="E25" s="166" t="s">
        <v>1126</v>
      </c>
      <c r="F25" s="166" t="s">
        <v>152</v>
      </c>
      <c r="G25" s="167" t="s">
        <v>158</v>
      </c>
      <c r="H25" s="171">
        <v>0</v>
      </c>
      <c r="I25" s="171">
        <v>0</v>
      </c>
      <c r="J25" s="168">
        <v>2.5360000000000001E-2</v>
      </c>
      <c r="K25" s="169">
        <v>1.0613132997111847E-6</v>
      </c>
      <c r="L25" s="169">
        <v>5.7518004546780262E-8</v>
      </c>
      <c r="M25" s="148"/>
      <c r="N25" s="148"/>
      <c r="O25" s="148"/>
    </row>
    <row r="26" spans="2:15" s="136" customFormat="1">
      <c r="B26" s="177" t="s">
        <v>1124</v>
      </c>
      <c r="C26" s="166" t="s">
        <v>1134</v>
      </c>
      <c r="D26" s="166">
        <v>26</v>
      </c>
      <c r="E26" s="166" t="s">
        <v>1126</v>
      </c>
      <c r="F26" s="166" t="s">
        <v>152</v>
      </c>
      <c r="G26" s="167" t="s">
        <v>156</v>
      </c>
      <c r="H26" s="171">
        <v>0</v>
      </c>
      <c r="I26" s="171">
        <v>0</v>
      </c>
      <c r="J26" s="168">
        <v>45.403649999999999</v>
      </c>
      <c r="K26" s="169">
        <v>1.9001379179980967E-3</v>
      </c>
      <c r="L26" s="169">
        <v>1.0297820769481151E-4</v>
      </c>
      <c r="M26" s="148"/>
      <c r="N26" s="148"/>
      <c r="O26" s="148"/>
    </row>
    <row r="27" spans="2:15" s="136" customFormat="1">
      <c r="B27" s="177" t="s">
        <v>1124</v>
      </c>
      <c r="C27" s="166" t="s">
        <v>1135</v>
      </c>
      <c r="D27" s="166">
        <v>26</v>
      </c>
      <c r="E27" s="166" t="s">
        <v>1126</v>
      </c>
      <c r="F27" s="166" t="s">
        <v>152</v>
      </c>
      <c r="G27" s="167" t="s">
        <v>163</v>
      </c>
      <c r="H27" s="171">
        <v>0</v>
      </c>
      <c r="I27" s="171">
        <v>0</v>
      </c>
      <c r="J27" s="168">
        <v>2.8329999999999998E-2</v>
      </c>
      <c r="K27" s="169">
        <v>1.1856074834707359E-6</v>
      </c>
      <c r="L27" s="169">
        <v>6.4254143091888202E-8</v>
      </c>
      <c r="M27" s="148"/>
      <c r="N27" s="148"/>
      <c r="O27" s="148"/>
    </row>
    <row r="28" spans="2:15" s="136" customFormat="1">
      <c r="B28" s="177" t="s">
        <v>1124</v>
      </c>
      <c r="C28" s="166" t="s">
        <v>1136</v>
      </c>
      <c r="D28" s="166">
        <v>26</v>
      </c>
      <c r="E28" s="166" t="s">
        <v>1126</v>
      </c>
      <c r="F28" s="166" t="s">
        <v>152</v>
      </c>
      <c r="G28" s="167" t="s">
        <v>153</v>
      </c>
      <c r="H28" s="171">
        <v>0</v>
      </c>
      <c r="I28" s="171">
        <v>0</v>
      </c>
      <c r="J28" s="168">
        <v>31.945920000000001</v>
      </c>
      <c r="K28" s="169">
        <v>1.3369333504538458E-3</v>
      </c>
      <c r="L28" s="169">
        <v>7.2455267027250731E-5</v>
      </c>
      <c r="M28" s="148"/>
      <c r="N28" s="148"/>
      <c r="O28" s="148"/>
    </row>
    <row r="29" spans="2:15" s="136" customFormat="1">
      <c r="B29" s="177" t="s">
        <v>1124</v>
      </c>
      <c r="C29" s="166" t="s">
        <v>1137</v>
      </c>
      <c r="D29" s="166">
        <v>26</v>
      </c>
      <c r="E29" s="166" t="s">
        <v>1126</v>
      </c>
      <c r="F29" s="166" t="s">
        <v>152</v>
      </c>
      <c r="G29" s="167" t="s">
        <v>162</v>
      </c>
      <c r="H29" s="171">
        <v>0</v>
      </c>
      <c r="I29" s="171">
        <v>0</v>
      </c>
      <c r="J29" s="168">
        <v>2.31E-3</v>
      </c>
      <c r="K29" s="169">
        <v>9.6673254035206491E-8</v>
      </c>
      <c r="L29" s="169">
        <v>5.2392188684172873E-9</v>
      </c>
      <c r="M29" s="148"/>
      <c r="N29" s="148"/>
      <c r="O29" s="148"/>
    </row>
    <row r="30" spans="2:15" s="136" customFormat="1">
      <c r="B30" s="177" t="s">
        <v>1124</v>
      </c>
      <c r="C30" s="166" t="s">
        <v>1138</v>
      </c>
      <c r="D30" s="166">
        <v>26</v>
      </c>
      <c r="E30" s="166" t="s">
        <v>1126</v>
      </c>
      <c r="F30" s="166" t="s">
        <v>152</v>
      </c>
      <c r="G30" s="167" t="s">
        <v>161</v>
      </c>
      <c r="H30" s="171">
        <v>0</v>
      </c>
      <c r="I30" s="171">
        <v>0</v>
      </c>
      <c r="J30" s="168">
        <v>7.980000000000001E-3</v>
      </c>
      <c r="K30" s="169">
        <v>3.3396215030344063E-7</v>
      </c>
      <c r="L30" s="169">
        <v>1.8099119727259723E-8</v>
      </c>
      <c r="M30" s="148"/>
      <c r="N30" s="148"/>
      <c r="O30" s="148"/>
    </row>
    <row r="31" spans="2:15" s="136" customFormat="1">
      <c r="B31" s="177" t="s">
        <v>1124</v>
      </c>
      <c r="C31" s="166" t="s">
        <v>1139</v>
      </c>
      <c r="D31" s="166">
        <v>26</v>
      </c>
      <c r="E31" s="166" t="s">
        <v>1126</v>
      </c>
      <c r="F31" s="166" t="s">
        <v>152</v>
      </c>
      <c r="G31" s="167" t="s">
        <v>160</v>
      </c>
      <c r="H31" s="171">
        <v>0</v>
      </c>
      <c r="I31" s="171">
        <v>0</v>
      </c>
      <c r="J31" s="168">
        <v>1.7600000000000001E-3</v>
      </c>
      <c r="K31" s="169">
        <v>7.3655812598252569E-8</v>
      </c>
      <c r="L31" s="169">
        <v>3.9917858045084096E-9</v>
      </c>
      <c r="M31" s="148"/>
      <c r="N31" s="148"/>
      <c r="O31" s="148"/>
    </row>
    <row r="32" spans="2:15" s="136" customFormat="1">
      <c r="B32" s="177" t="s">
        <v>1124</v>
      </c>
      <c r="C32" s="166" t="s">
        <v>1140</v>
      </c>
      <c r="D32" s="166">
        <v>26</v>
      </c>
      <c r="E32" s="166" t="s">
        <v>1126</v>
      </c>
      <c r="F32" s="166" t="s">
        <v>152</v>
      </c>
      <c r="G32" s="167" t="s">
        <v>155</v>
      </c>
      <c r="H32" s="171">
        <v>0</v>
      </c>
      <c r="I32" s="171">
        <v>0</v>
      </c>
      <c r="J32" s="168">
        <v>0.17155000000000001</v>
      </c>
      <c r="K32" s="169">
        <v>7.1793492336535386E-6</v>
      </c>
      <c r="L32" s="169">
        <v>3.8908571293376002E-7</v>
      </c>
      <c r="M32" s="148"/>
      <c r="N32" s="148"/>
      <c r="O32" s="148"/>
    </row>
    <row r="33" spans="2:12" s="136" customFormat="1">
      <c r="B33" s="177" t="s">
        <v>1124</v>
      </c>
      <c r="C33" s="166" t="s">
        <v>1141</v>
      </c>
      <c r="D33" s="166">
        <v>26</v>
      </c>
      <c r="E33" s="166" t="s">
        <v>1126</v>
      </c>
      <c r="F33" s="166" t="s">
        <v>152</v>
      </c>
      <c r="G33" s="167" t="s">
        <v>637</v>
      </c>
      <c r="H33" s="171">
        <v>0</v>
      </c>
      <c r="I33" s="171">
        <v>0</v>
      </c>
      <c r="J33" s="168">
        <v>1.4150000000000001E-2</v>
      </c>
      <c r="K33" s="169">
        <v>5.9217599333254193E-7</v>
      </c>
      <c r="L33" s="169">
        <v>3.2093050644201138E-8</v>
      </c>
    </row>
    <row r="34" spans="2:12" s="136" customFormat="1">
      <c r="B34" s="170"/>
      <c r="C34" s="166"/>
      <c r="D34" s="166"/>
      <c r="E34" s="166"/>
      <c r="F34" s="166"/>
      <c r="G34" s="166"/>
      <c r="H34" s="166"/>
      <c r="I34" s="166"/>
      <c r="J34" s="166"/>
      <c r="K34" s="169"/>
      <c r="L34" s="166"/>
    </row>
    <row r="35" spans="2:12" s="136" customFormat="1"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</row>
    <row r="36" spans="2:12" s="136" customFormat="1"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</row>
    <row r="37" spans="2:12" s="136" customFormat="1">
      <c r="B37" s="162" t="s">
        <v>237</v>
      </c>
      <c r="C37" s="161"/>
      <c r="D37" s="161"/>
      <c r="E37" s="161"/>
      <c r="F37" s="161"/>
      <c r="G37" s="161"/>
      <c r="H37" s="161"/>
      <c r="I37" s="161"/>
      <c r="J37" s="161"/>
      <c r="K37" s="161"/>
      <c r="L37" s="161"/>
    </row>
    <row r="38" spans="2:12" s="136" customFormat="1">
      <c r="B38" s="162" t="s">
        <v>101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</row>
    <row r="39" spans="2:12" s="136" customFormat="1">
      <c r="B39" s="162" t="s">
        <v>222</v>
      </c>
      <c r="C39" s="161"/>
      <c r="D39" s="161"/>
      <c r="E39" s="161"/>
      <c r="F39" s="161"/>
      <c r="G39" s="161"/>
      <c r="H39" s="161"/>
      <c r="I39" s="161"/>
      <c r="J39" s="161"/>
      <c r="K39" s="161"/>
      <c r="L39" s="161"/>
    </row>
    <row r="40" spans="2:12" s="136" customFormat="1">
      <c r="B40" s="162" t="s">
        <v>232</v>
      </c>
      <c r="C40" s="161"/>
      <c r="D40" s="161"/>
      <c r="E40" s="161"/>
      <c r="F40" s="161"/>
      <c r="G40" s="161"/>
      <c r="H40" s="161"/>
      <c r="I40" s="161"/>
      <c r="J40" s="161"/>
      <c r="K40" s="161"/>
      <c r="L40" s="161"/>
    </row>
    <row r="41" spans="2:12" s="136" customFormat="1"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</row>
    <row r="42" spans="2:12" s="136" customFormat="1"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</row>
    <row r="43" spans="2:12" s="136" customFormat="1"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</row>
    <row r="44" spans="2:12" s="136" customFormat="1"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</row>
    <row r="45" spans="2:12" s="136" customFormat="1"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</row>
    <row r="46" spans="2:12" s="136" customFormat="1"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</row>
    <row r="47" spans="2:12" s="136" customFormat="1"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</row>
    <row r="48" spans="2:12" s="136" customFormat="1"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</row>
    <row r="49" spans="2:12" s="136" customFormat="1"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</row>
    <row r="50" spans="2:12" s="136" customFormat="1"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</row>
    <row r="51" spans="2:12" s="136" customFormat="1">
      <c r="B51" s="161"/>
      <c r="C51" s="161"/>
      <c r="D51" s="161"/>
      <c r="E51" s="161"/>
      <c r="F51" s="161"/>
      <c r="G51" s="161"/>
      <c r="H51" s="161"/>
      <c r="I51" s="161"/>
      <c r="J51" s="161"/>
      <c r="K51" s="161"/>
      <c r="L51" s="161"/>
    </row>
    <row r="52" spans="2:12" s="136" customFormat="1">
      <c r="B52" s="161"/>
      <c r="C52" s="161"/>
      <c r="D52" s="161"/>
      <c r="E52" s="161"/>
      <c r="F52" s="161"/>
      <c r="G52" s="161"/>
      <c r="H52" s="161"/>
      <c r="I52" s="161"/>
      <c r="J52" s="161"/>
      <c r="K52" s="161"/>
      <c r="L52" s="161"/>
    </row>
    <row r="53" spans="2:12" s="136" customFormat="1">
      <c r="B53" s="161"/>
      <c r="C53" s="161"/>
      <c r="D53" s="161"/>
      <c r="E53" s="161"/>
      <c r="F53" s="161"/>
      <c r="G53" s="161"/>
      <c r="H53" s="161"/>
      <c r="I53" s="161"/>
      <c r="J53" s="161"/>
      <c r="K53" s="161"/>
      <c r="L53" s="161"/>
    </row>
    <row r="54" spans="2:12" s="136" customFormat="1">
      <c r="B54" s="161"/>
      <c r="C54" s="161"/>
      <c r="D54" s="161"/>
      <c r="E54" s="161"/>
      <c r="F54" s="161"/>
      <c r="G54" s="161"/>
      <c r="H54" s="161"/>
      <c r="I54" s="161"/>
      <c r="J54" s="161"/>
      <c r="K54" s="161"/>
      <c r="L54" s="161"/>
    </row>
    <row r="55" spans="2:12" s="136" customFormat="1">
      <c r="B55" s="161"/>
      <c r="C55" s="161"/>
      <c r="D55" s="161"/>
      <c r="E55" s="161"/>
      <c r="F55" s="161"/>
      <c r="G55" s="161"/>
      <c r="H55" s="161"/>
      <c r="I55" s="161"/>
      <c r="J55" s="161"/>
      <c r="K55" s="161"/>
      <c r="L55" s="161"/>
    </row>
    <row r="56" spans="2:12" s="136" customFormat="1"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161"/>
    </row>
    <row r="57" spans="2:12" s="136" customFormat="1"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1"/>
    </row>
    <row r="58" spans="2:12" s="136" customFormat="1"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</row>
    <row r="59" spans="2:12" s="136" customFormat="1"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</row>
    <row r="60" spans="2:12" s="136" customFormat="1">
      <c r="B60" s="161"/>
      <c r="C60" s="161"/>
      <c r="D60" s="161"/>
      <c r="E60" s="161"/>
      <c r="F60" s="161"/>
      <c r="G60" s="161"/>
      <c r="H60" s="161"/>
      <c r="I60" s="161"/>
      <c r="J60" s="161"/>
      <c r="K60" s="161"/>
      <c r="L60" s="161"/>
    </row>
    <row r="61" spans="2:12" s="136" customFormat="1">
      <c r="B61" s="161"/>
      <c r="C61" s="161"/>
      <c r="D61" s="161"/>
      <c r="E61" s="161"/>
      <c r="F61" s="161"/>
      <c r="G61" s="161"/>
      <c r="H61" s="161"/>
      <c r="I61" s="161"/>
      <c r="J61" s="161"/>
      <c r="K61" s="161"/>
      <c r="L61" s="161"/>
    </row>
    <row r="62" spans="2:12" s="136" customFormat="1"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</row>
    <row r="63" spans="2:12" s="136" customFormat="1"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161"/>
    </row>
    <row r="64" spans="2:12" s="136" customFormat="1"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</row>
    <row r="65" spans="2:12" s="136" customFormat="1"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</row>
    <row r="66" spans="2:12" s="136" customFormat="1"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</row>
    <row r="67" spans="2:12" s="136" customFormat="1"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61"/>
    </row>
    <row r="68" spans="2:12" s="136" customFormat="1"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</row>
    <row r="69" spans="2:12" s="136" customFormat="1"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</row>
    <row r="70" spans="2:12" s="136" customFormat="1"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</row>
    <row r="71" spans="2:12" s="136" customFormat="1">
      <c r="B71" s="161"/>
      <c r="C71" s="161"/>
      <c r="D71" s="161"/>
      <c r="E71" s="161"/>
      <c r="F71" s="161"/>
      <c r="G71" s="161"/>
      <c r="H71" s="161"/>
      <c r="I71" s="161"/>
      <c r="J71" s="161"/>
      <c r="K71" s="161"/>
      <c r="L71" s="161"/>
    </row>
    <row r="72" spans="2:12" s="136" customFormat="1">
      <c r="B72" s="161"/>
      <c r="C72" s="161"/>
      <c r="D72" s="161"/>
      <c r="E72" s="161"/>
      <c r="F72" s="161"/>
      <c r="G72" s="161"/>
      <c r="H72" s="161"/>
      <c r="I72" s="161"/>
      <c r="J72" s="161"/>
      <c r="K72" s="161"/>
      <c r="L72" s="161"/>
    </row>
    <row r="73" spans="2:12" s="136" customFormat="1"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161"/>
    </row>
    <row r="74" spans="2:12" s="136" customFormat="1"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161"/>
    </row>
    <row r="75" spans="2:12" s="136" customFormat="1"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</row>
    <row r="76" spans="2:12" s="136" customFormat="1"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</row>
    <row r="77" spans="2:12" s="136" customFormat="1">
      <c r="B77" s="161"/>
      <c r="C77" s="161"/>
      <c r="D77" s="161"/>
      <c r="E77" s="161"/>
      <c r="F77" s="161"/>
      <c r="G77" s="161"/>
      <c r="H77" s="161"/>
      <c r="I77" s="161"/>
      <c r="J77" s="161"/>
      <c r="K77" s="161"/>
      <c r="L77" s="161"/>
    </row>
    <row r="78" spans="2:12" s="136" customFormat="1">
      <c r="B78" s="161"/>
      <c r="C78" s="161"/>
      <c r="D78" s="161"/>
      <c r="E78" s="161"/>
      <c r="F78" s="161"/>
      <c r="G78" s="161"/>
      <c r="H78" s="161"/>
      <c r="I78" s="161"/>
      <c r="J78" s="161"/>
      <c r="K78" s="161"/>
      <c r="L78" s="161"/>
    </row>
    <row r="79" spans="2:12" s="136" customFormat="1"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</row>
    <row r="80" spans="2:12" s="136" customFormat="1">
      <c r="B80" s="161"/>
      <c r="C80" s="161"/>
      <c r="D80" s="161"/>
      <c r="E80" s="161"/>
      <c r="F80" s="161"/>
      <c r="G80" s="161"/>
      <c r="H80" s="161"/>
      <c r="I80" s="161"/>
      <c r="J80" s="161"/>
      <c r="K80" s="161"/>
      <c r="L80" s="161"/>
    </row>
    <row r="81" spans="2:12" s="136" customFormat="1">
      <c r="B81" s="161"/>
      <c r="C81" s="161"/>
      <c r="D81" s="161"/>
      <c r="E81" s="161"/>
      <c r="F81" s="161"/>
      <c r="G81" s="161"/>
      <c r="H81" s="161"/>
      <c r="I81" s="161"/>
      <c r="J81" s="161"/>
      <c r="K81" s="161"/>
      <c r="L81" s="161"/>
    </row>
    <row r="82" spans="2:12" s="136" customFormat="1">
      <c r="B82" s="161"/>
      <c r="C82" s="161"/>
      <c r="D82" s="161"/>
      <c r="E82" s="161"/>
      <c r="F82" s="161"/>
      <c r="G82" s="161"/>
      <c r="H82" s="161"/>
      <c r="I82" s="161"/>
      <c r="J82" s="161"/>
      <c r="K82" s="161"/>
      <c r="L82" s="161"/>
    </row>
    <row r="83" spans="2:12" s="136" customFormat="1"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161"/>
    </row>
    <row r="84" spans="2:12" s="136" customFormat="1"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161"/>
    </row>
    <row r="85" spans="2:12" s="136" customFormat="1"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</row>
    <row r="86" spans="2:12" s="136" customFormat="1"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</row>
    <row r="87" spans="2:12" s="136" customFormat="1">
      <c r="B87" s="161"/>
      <c r="C87" s="161"/>
      <c r="D87" s="161"/>
      <c r="E87" s="161"/>
      <c r="F87" s="161"/>
      <c r="G87" s="161"/>
      <c r="H87" s="161"/>
      <c r="I87" s="161"/>
      <c r="J87" s="161"/>
      <c r="K87" s="161"/>
      <c r="L87" s="161"/>
    </row>
    <row r="88" spans="2:12" s="136" customFormat="1">
      <c r="B88" s="161"/>
      <c r="C88" s="161"/>
      <c r="D88" s="161"/>
      <c r="E88" s="161"/>
      <c r="F88" s="161"/>
      <c r="G88" s="161"/>
      <c r="H88" s="161"/>
      <c r="I88" s="161"/>
      <c r="J88" s="161"/>
      <c r="K88" s="161"/>
      <c r="L88" s="161"/>
    </row>
    <row r="89" spans="2:12" s="136" customFormat="1">
      <c r="B89" s="161"/>
      <c r="C89" s="161"/>
      <c r="D89" s="161"/>
      <c r="E89" s="161"/>
      <c r="F89" s="161"/>
      <c r="G89" s="161"/>
      <c r="H89" s="161"/>
      <c r="I89" s="161"/>
      <c r="J89" s="161"/>
      <c r="K89" s="161"/>
      <c r="L89" s="161"/>
    </row>
    <row r="90" spans="2:12" s="136" customFormat="1"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</row>
    <row r="91" spans="2:12" s="136" customFormat="1"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</row>
    <row r="92" spans="2:12" s="136" customFormat="1"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</row>
    <row r="93" spans="2:12" s="136" customFormat="1"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</row>
    <row r="94" spans="2:12" s="136" customFormat="1"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</row>
    <row r="95" spans="2:12" s="136" customFormat="1"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1"/>
    </row>
    <row r="96" spans="2:12" s="136" customFormat="1"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</row>
    <row r="97" spans="2:12" s="136" customFormat="1"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</row>
    <row r="98" spans="2:12" s="136" customFormat="1"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</row>
    <row r="99" spans="2:12" s="136" customFormat="1"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</row>
    <row r="100" spans="2:12" s="136" customFormat="1"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</row>
    <row r="101" spans="2:12" s="136" customFormat="1"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</row>
    <row r="102" spans="2:12" s="136" customFormat="1">
      <c r="B102" s="161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</row>
    <row r="103" spans="2:12" s="136" customFormat="1">
      <c r="B103" s="161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</row>
    <row r="104" spans="2:12" s="136" customFormat="1"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</row>
    <row r="105" spans="2:12" s="136" customFormat="1"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</row>
    <row r="106" spans="2:12" s="136" customFormat="1"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</row>
    <row r="107" spans="2:12" s="136" customFormat="1"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</row>
    <row r="108" spans="2:12" s="136" customFormat="1"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</row>
    <row r="109" spans="2:12" s="136" customFormat="1"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</row>
    <row r="110" spans="2:12" s="136" customFormat="1"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</row>
    <row r="111" spans="2:12" s="136" customFormat="1"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</row>
    <row r="112" spans="2:12" s="136" customFormat="1"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</row>
    <row r="113" spans="2:12" s="136" customFormat="1"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</row>
    <row r="114" spans="2:12" s="136" customFormat="1"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</row>
    <row r="115" spans="2:12" s="136" customFormat="1"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</row>
    <row r="116" spans="2:12" s="136" customFormat="1"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</row>
    <row r="117" spans="2:12" s="136" customFormat="1"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</row>
    <row r="118" spans="2:12" s="136" customFormat="1"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</row>
    <row r="119" spans="2:12" s="136" customFormat="1"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</row>
    <row r="120" spans="2:12" s="136" customFormat="1"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</row>
    <row r="121" spans="2:12" s="136" customFormat="1"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</row>
    <row r="122" spans="2:12" s="136" customFormat="1"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</row>
    <row r="123" spans="2:12" s="136" customFormat="1"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</row>
    <row r="124" spans="2:12" s="136" customFormat="1"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</row>
    <row r="125" spans="2:12" s="136" customFormat="1"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</row>
    <row r="126" spans="2:12" s="136" customFormat="1"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</row>
    <row r="127" spans="2:12" s="136" customFormat="1"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</row>
    <row r="128" spans="2:12" s="136" customFormat="1"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</row>
    <row r="129" spans="2:12" s="136" customFormat="1"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</row>
    <row r="130" spans="2:12" s="136" customFormat="1"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</row>
    <row r="131" spans="2:12" s="136" customFormat="1"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</row>
    <row r="132" spans="2:12" s="136" customFormat="1"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</row>
    <row r="133" spans="2:12" s="136" customFormat="1"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</row>
    <row r="134" spans="2:12" s="136" customFormat="1">
      <c r="B134" s="148"/>
      <c r="C134" s="148"/>
      <c r="D134" s="149"/>
      <c r="E134" s="148"/>
      <c r="F134" s="148"/>
      <c r="G134" s="148"/>
      <c r="H134" s="148"/>
      <c r="I134" s="148"/>
      <c r="J134" s="148"/>
      <c r="K134" s="148"/>
      <c r="L134" s="148"/>
    </row>
    <row r="135" spans="2:12" s="136" customFormat="1">
      <c r="B135" s="148"/>
      <c r="C135" s="148"/>
      <c r="D135" s="149"/>
      <c r="E135" s="148"/>
      <c r="F135" s="148"/>
      <c r="G135" s="148"/>
      <c r="H135" s="148"/>
      <c r="I135" s="148"/>
      <c r="J135" s="148"/>
      <c r="K135" s="148"/>
      <c r="L135" s="148"/>
    </row>
    <row r="136" spans="2:12" s="136" customFormat="1">
      <c r="B136" s="148"/>
      <c r="C136" s="148"/>
      <c r="D136" s="149"/>
      <c r="E136" s="148"/>
      <c r="F136" s="148"/>
      <c r="G136" s="148"/>
      <c r="H136" s="148"/>
      <c r="I136" s="148"/>
      <c r="J136" s="148"/>
      <c r="K136" s="148"/>
      <c r="L136" s="148"/>
    </row>
    <row r="137" spans="2:12" s="136" customFormat="1">
      <c r="B137" s="148"/>
      <c r="C137" s="148"/>
      <c r="D137" s="149"/>
      <c r="E137" s="148"/>
      <c r="F137" s="148"/>
      <c r="G137" s="148"/>
      <c r="H137" s="148"/>
      <c r="I137" s="148"/>
      <c r="J137" s="148"/>
      <c r="K137" s="148"/>
      <c r="L137" s="148"/>
    </row>
    <row r="138" spans="2:12" s="136" customFormat="1">
      <c r="B138" s="148"/>
      <c r="C138" s="148"/>
      <c r="D138" s="149"/>
      <c r="E138" s="148"/>
      <c r="F138" s="148"/>
      <c r="G138" s="148"/>
      <c r="H138" s="148"/>
      <c r="I138" s="148"/>
      <c r="J138" s="148"/>
      <c r="K138" s="148"/>
      <c r="L138" s="148"/>
    </row>
    <row r="139" spans="2:12" s="136" customFormat="1">
      <c r="B139" s="148"/>
      <c r="C139" s="148"/>
      <c r="D139" s="149"/>
      <c r="E139" s="148"/>
      <c r="F139" s="148"/>
      <c r="G139" s="148"/>
      <c r="H139" s="148"/>
      <c r="I139" s="148"/>
      <c r="J139" s="148"/>
      <c r="K139" s="148"/>
      <c r="L139" s="148"/>
    </row>
    <row r="140" spans="2:12" s="136" customFormat="1">
      <c r="B140" s="148"/>
      <c r="C140" s="148"/>
      <c r="D140" s="149"/>
      <c r="E140" s="148"/>
      <c r="F140" s="148"/>
      <c r="G140" s="148"/>
      <c r="H140" s="148"/>
      <c r="I140" s="148"/>
      <c r="J140" s="148"/>
      <c r="K140" s="148"/>
      <c r="L140" s="148"/>
    </row>
    <row r="141" spans="2:12" s="136" customFormat="1">
      <c r="B141" s="148"/>
      <c r="C141" s="148"/>
      <c r="D141" s="149"/>
      <c r="E141" s="148"/>
      <c r="F141" s="148"/>
      <c r="G141" s="148"/>
      <c r="H141" s="148"/>
      <c r="I141" s="148"/>
      <c r="J141" s="148"/>
      <c r="K141" s="148"/>
      <c r="L141" s="148"/>
    </row>
    <row r="142" spans="2:12" s="136" customFormat="1">
      <c r="B142" s="148"/>
      <c r="C142" s="148"/>
      <c r="D142" s="149"/>
      <c r="E142" s="148"/>
      <c r="F142" s="148"/>
      <c r="G142" s="148"/>
      <c r="H142" s="148"/>
      <c r="I142" s="148"/>
      <c r="J142" s="148"/>
      <c r="K142" s="148"/>
      <c r="L142" s="148"/>
    </row>
    <row r="143" spans="2:12" s="136" customFormat="1">
      <c r="B143" s="148"/>
      <c r="C143" s="148"/>
      <c r="D143" s="149"/>
      <c r="E143" s="148"/>
      <c r="F143" s="148"/>
      <c r="G143" s="148"/>
      <c r="H143" s="148"/>
      <c r="I143" s="148"/>
      <c r="J143" s="148"/>
      <c r="K143" s="148"/>
      <c r="L143" s="148"/>
    </row>
    <row r="144" spans="2:12" s="136" customFormat="1">
      <c r="B144" s="148"/>
      <c r="C144" s="148"/>
      <c r="D144" s="149"/>
      <c r="E144" s="148"/>
      <c r="F144" s="148"/>
      <c r="G144" s="148"/>
      <c r="H144" s="148"/>
      <c r="I144" s="148"/>
      <c r="J144" s="148"/>
      <c r="K144" s="148"/>
      <c r="L144" s="148"/>
    </row>
    <row r="145" spans="2:4" s="136" customFormat="1">
      <c r="B145" s="138"/>
      <c r="C145" s="138"/>
      <c r="D145" s="149"/>
    </row>
    <row r="146" spans="2:4" s="136" customFormat="1">
      <c r="B146" s="138"/>
      <c r="C146" s="138"/>
      <c r="D146" s="149"/>
    </row>
    <row r="147" spans="2:4" s="136" customFormat="1">
      <c r="B147" s="138"/>
      <c r="C147" s="138"/>
      <c r="D147" s="149"/>
    </row>
    <row r="148" spans="2:4" s="136" customFormat="1">
      <c r="B148" s="138"/>
      <c r="C148" s="138"/>
      <c r="D148" s="149"/>
    </row>
    <row r="149" spans="2:4" s="136" customFormat="1">
      <c r="B149" s="138"/>
      <c r="C149" s="138"/>
      <c r="D149" s="149"/>
    </row>
    <row r="150" spans="2:4" s="136" customFormat="1">
      <c r="B150" s="138"/>
      <c r="C150" s="138"/>
      <c r="D150" s="149"/>
    </row>
    <row r="151" spans="2:4" s="136" customFormat="1">
      <c r="B151" s="138"/>
      <c r="C151" s="138"/>
      <c r="D151" s="149"/>
    </row>
    <row r="152" spans="2:4" s="136" customFormat="1">
      <c r="B152" s="138"/>
      <c r="C152" s="138"/>
      <c r="D152" s="149"/>
    </row>
    <row r="153" spans="2:4" s="136" customFormat="1">
      <c r="B153" s="138"/>
      <c r="C153" s="138"/>
      <c r="D153" s="149"/>
    </row>
    <row r="154" spans="2:4" s="136" customFormat="1">
      <c r="B154" s="138"/>
      <c r="C154" s="138"/>
      <c r="D154" s="149"/>
    </row>
    <row r="155" spans="2:4" s="136" customFormat="1">
      <c r="B155" s="138"/>
      <c r="C155" s="138"/>
      <c r="D155" s="149"/>
    </row>
    <row r="156" spans="2:4" s="136" customFormat="1">
      <c r="B156" s="138"/>
      <c r="C156" s="138"/>
      <c r="D156" s="149"/>
    </row>
    <row r="157" spans="2:4" s="136" customFormat="1">
      <c r="B157" s="138"/>
      <c r="C157" s="138"/>
      <c r="D157" s="149"/>
    </row>
    <row r="158" spans="2:4" s="136" customFormat="1">
      <c r="B158" s="138"/>
      <c r="C158" s="138"/>
      <c r="D158" s="149"/>
    </row>
    <row r="159" spans="2:4" s="136" customFormat="1">
      <c r="B159" s="138"/>
      <c r="C159" s="138"/>
      <c r="D159" s="149"/>
    </row>
    <row r="160" spans="2:4" s="136" customFormat="1">
      <c r="B160" s="138"/>
      <c r="C160" s="138"/>
      <c r="D160" s="149"/>
    </row>
    <row r="161" spans="2:4" s="136" customFormat="1">
      <c r="B161" s="138"/>
      <c r="C161" s="138"/>
      <c r="D161" s="149"/>
    </row>
    <row r="162" spans="2:4" s="136" customFormat="1">
      <c r="B162" s="138"/>
      <c r="C162" s="138"/>
      <c r="D162" s="149"/>
    </row>
    <row r="163" spans="2:4" s="136" customFormat="1">
      <c r="B163" s="138"/>
      <c r="C163" s="138"/>
      <c r="D163" s="149"/>
    </row>
    <row r="164" spans="2:4" s="136" customFormat="1">
      <c r="B164" s="138"/>
      <c r="C164" s="138"/>
      <c r="D164" s="149"/>
    </row>
    <row r="165" spans="2:4" s="136" customFormat="1">
      <c r="B165" s="138"/>
      <c r="C165" s="138"/>
      <c r="D165" s="149"/>
    </row>
    <row r="166" spans="2:4" s="136" customFormat="1">
      <c r="B166" s="138"/>
      <c r="C166" s="138"/>
      <c r="D166" s="149"/>
    </row>
    <row r="167" spans="2:4" s="136" customFormat="1">
      <c r="B167" s="138"/>
      <c r="C167" s="138"/>
      <c r="D167" s="149"/>
    </row>
    <row r="168" spans="2:4" s="136" customFormat="1">
      <c r="B168" s="138"/>
      <c r="C168" s="138"/>
      <c r="D168" s="149"/>
    </row>
    <row r="169" spans="2:4" s="136" customFormat="1">
      <c r="B169" s="138"/>
      <c r="C169" s="138"/>
      <c r="D169" s="149"/>
    </row>
    <row r="170" spans="2:4" s="136" customFormat="1">
      <c r="B170" s="138"/>
      <c r="C170" s="138"/>
      <c r="D170" s="149"/>
    </row>
    <row r="171" spans="2:4" s="136" customFormat="1">
      <c r="B171" s="138"/>
      <c r="C171" s="138"/>
      <c r="D171" s="149"/>
    </row>
    <row r="172" spans="2:4" s="136" customFormat="1">
      <c r="B172" s="138"/>
      <c r="C172" s="138"/>
      <c r="D172" s="149"/>
    </row>
    <row r="173" spans="2:4" s="136" customFormat="1">
      <c r="B173" s="138"/>
      <c r="C173" s="138"/>
      <c r="D173" s="149"/>
    </row>
    <row r="174" spans="2:4" s="136" customFormat="1">
      <c r="B174" s="138"/>
      <c r="C174" s="138"/>
      <c r="D174" s="149"/>
    </row>
    <row r="175" spans="2:4" s="136" customFormat="1">
      <c r="B175" s="138"/>
      <c r="C175" s="138"/>
      <c r="D175" s="149"/>
    </row>
    <row r="176" spans="2:4" s="136" customFormat="1">
      <c r="B176" s="138"/>
      <c r="C176" s="138"/>
      <c r="D176" s="149"/>
    </row>
    <row r="177" spans="2:4" s="136" customFormat="1">
      <c r="B177" s="138"/>
      <c r="C177" s="138"/>
      <c r="D177" s="149"/>
    </row>
    <row r="178" spans="2:4" s="136" customFormat="1">
      <c r="B178" s="138"/>
      <c r="C178" s="138"/>
      <c r="D178" s="149"/>
    </row>
    <row r="179" spans="2:4" s="136" customFormat="1">
      <c r="B179" s="138"/>
      <c r="C179" s="138"/>
      <c r="D179" s="149"/>
    </row>
    <row r="180" spans="2:4" s="136" customFormat="1">
      <c r="B180" s="138"/>
      <c r="C180" s="138"/>
      <c r="D180" s="149"/>
    </row>
    <row r="181" spans="2:4" s="136" customFormat="1">
      <c r="B181" s="138"/>
      <c r="C181" s="138"/>
      <c r="D181" s="149"/>
    </row>
    <row r="182" spans="2:4" s="136" customFormat="1">
      <c r="B182" s="138"/>
      <c r="C182" s="138"/>
      <c r="D182" s="149"/>
    </row>
    <row r="183" spans="2:4" s="136" customFormat="1">
      <c r="B183" s="138"/>
      <c r="C183" s="138"/>
      <c r="D183" s="149"/>
    </row>
    <row r="184" spans="2:4" s="136" customFormat="1">
      <c r="B184" s="138"/>
      <c r="C184" s="138"/>
      <c r="D184" s="149"/>
    </row>
    <row r="185" spans="2:4" s="136" customFormat="1">
      <c r="B185" s="138"/>
      <c r="C185" s="138"/>
      <c r="D185" s="149"/>
    </row>
    <row r="186" spans="2:4" s="136" customFormat="1">
      <c r="B186" s="138"/>
      <c r="C186" s="138"/>
      <c r="D186" s="149"/>
    </row>
    <row r="187" spans="2:4" s="136" customFormat="1">
      <c r="B187" s="138"/>
      <c r="C187" s="138"/>
      <c r="D187" s="149"/>
    </row>
    <row r="188" spans="2:4" s="136" customFormat="1">
      <c r="B188" s="138"/>
      <c r="C188" s="138"/>
      <c r="D188" s="149"/>
    </row>
    <row r="189" spans="2:4" s="136" customFormat="1">
      <c r="B189" s="138"/>
      <c r="C189" s="138"/>
      <c r="D189" s="149"/>
    </row>
    <row r="190" spans="2:4" s="136" customFormat="1">
      <c r="B190" s="138"/>
      <c r="C190" s="138"/>
      <c r="D190" s="149"/>
    </row>
    <row r="191" spans="2:4" s="136" customFormat="1">
      <c r="B191" s="138"/>
      <c r="C191" s="138"/>
      <c r="D191" s="149"/>
    </row>
    <row r="192" spans="2:4" s="136" customFormat="1">
      <c r="B192" s="138"/>
      <c r="C192" s="138"/>
      <c r="D192" s="149"/>
    </row>
    <row r="193" spans="2:4" s="136" customFormat="1">
      <c r="B193" s="138"/>
      <c r="C193" s="138"/>
      <c r="D193" s="149"/>
    </row>
    <row r="194" spans="2:4" s="136" customFormat="1">
      <c r="B194" s="138"/>
      <c r="C194" s="138"/>
      <c r="D194" s="149"/>
    </row>
    <row r="195" spans="2:4" s="136" customFormat="1">
      <c r="B195" s="138"/>
      <c r="C195" s="138"/>
      <c r="D195" s="149"/>
    </row>
    <row r="196" spans="2:4" s="136" customFormat="1">
      <c r="B196" s="138"/>
      <c r="C196" s="138"/>
      <c r="D196" s="149"/>
    </row>
    <row r="197" spans="2:4" s="136" customFormat="1">
      <c r="B197" s="138"/>
      <c r="C197" s="138"/>
      <c r="D197" s="149"/>
    </row>
    <row r="198" spans="2:4" s="136" customFormat="1">
      <c r="B198" s="138"/>
      <c r="C198" s="138"/>
      <c r="D198" s="149"/>
    </row>
    <row r="199" spans="2:4" s="136" customFormat="1">
      <c r="B199" s="138"/>
      <c r="C199" s="138"/>
      <c r="D199" s="149"/>
    </row>
    <row r="200" spans="2:4" s="136" customFormat="1">
      <c r="B200" s="138"/>
      <c r="C200" s="138"/>
      <c r="D200" s="149"/>
    </row>
    <row r="201" spans="2:4" s="136" customFormat="1">
      <c r="B201" s="138"/>
      <c r="C201" s="138"/>
      <c r="D201" s="149"/>
    </row>
    <row r="202" spans="2:4" s="136" customFormat="1">
      <c r="B202" s="138"/>
      <c r="C202" s="138"/>
      <c r="D202" s="149"/>
    </row>
    <row r="203" spans="2:4" s="136" customFormat="1">
      <c r="B203" s="138"/>
      <c r="C203" s="138"/>
      <c r="D203" s="149"/>
    </row>
    <row r="204" spans="2:4" s="136" customFormat="1">
      <c r="B204" s="138"/>
      <c r="C204" s="138"/>
      <c r="D204" s="149"/>
    </row>
    <row r="205" spans="2:4" s="136" customFormat="1">
      <c r="B205" s="138"/>
      <c r="C205" s="138"/>
      <c r="D205" s="149"/>
    </row>
    <row r="206" spans="2:4" s="136" customFormat="1">
      <c r="B206" s="138"/>
      <c r="C206" s="138"/>
      <c r="D206" s="149"/>
    </row>
    <row r="207" spans="2:4" s="136" customFormat="1">
      <c r="B207" s="138"/>
      <c r="C207" s="138"/>
      <c r="D207" s="149"/>
    </row>
    <row r="208" spans="2:4" s="136" customFormat="1">
      <c r="B208" s="138"/>
      <c r="C208" s="138"/>
      <c r="D208" s="149"/>
    </row>
    <row r="209" spans="2:4" s="136" customFormat="1">
      <c r="B209" s="138"/>
      <c r="C209" s="138"/>
      <c r="D209" s="149"/>
    </row>
    <row r="210" spans="2:4" s="136" customFormat="1">
      <c r="B210" s="138"/>
      <c r="C210" s="138"/>
      <c r="D210" s="149"/>
    </row>
    <row r="211" spans="2:4" s="136" customFormat="1">
      <c r="B211" s="138"/>
      <c r="C211" s="138"/>
      <c r="D211" s="149"/>
    </row>
    <row r="212" spans="2:4" s="136" customFormat="1">
      <c r="B212" s="138"/>
      <c r="C212" s="138"/>
      <c r="D212" s="149"/>
    </row>
    <row r="213" spans="2:4" s="136" customFormat="1">
      <c r="B213" s="138"/>
      <c r="C213" s="138"/>
      <c r="D213" s="149"/>
    </row>
    <row r="214" spans="2:4" s="136" customFormat="1">
      <c r="B214" s="138"/>
      <c r="C214" s="138"/>
      <c r="D214" s="149"/>
    </row>
    <row r="215" spans="2:4" s="136" customFormat="1">
      <c r="B215" s="138"/>
      <c r="C215" s="138"/>
      <c r="D215" s="149"/>
    </row>
    <row r="216" spans="2:4" s="136" customFormat="1">
      <c r="B216" s="138"/>
      <c r="C216" s="138"/>
      <c r="D216" s="149"/>
    </row>
    <row r="217" spans="2:4" s="136" customFormat="1">
      <c r="B217" s="138"/>
      <c r="C217" s="138"/>
      <c r="D217" s="149"/>
    </row>
    <row r="218" spans="2:4" s="136" customFormat="1">
      <c r="B218" s="138"/>
      <c r="C218" s="138"/>
      <c r="D218" s="149"/>
    </row>
    <row r="219" spans="2:4" s="136" customFormat="1">
      <c r="B219" s="138"/>
      <c r="C219" s="138"/>
      <c r="D219" s="149"/>
    </row>
    <row r="220" spans="2:4" s="136" customFormat="1">
      <c r="B220" s="138"/>
      <c r="C220" s="138"/>
      <c r="D220" s="149"/>
    </row>
    <row r="221" spans="2:4" s="136" customFormat="1">
      <c r="B221" s="138"/>
      <c r="C221" s="138"/>
      <c r="D221" s="149"/>
    </row>
    <row r="222" spans="2:4" s="136" customFormat="1">
      <c r="B222" s="138"/>
      <c r="C222" s="138"/>
      <c r="D222" s="149"/>
    </row>
    <row r="223" spans="2:4" s="136" customFormat="1">
      <c r="B223" s="138"/>
      <c r="C223" s="138"/>
      <c r="D223" s="149"/>
    </row>
    <row r="224" spans="2:4" s="136" customFormat="1">
      <c r="B224" s="138"/>
      <c r="C224" s="138"/>
      <c r="D224" s="149"/>
    </row>
    <row r="225" spans="2:4" s="136" customFormat="1">
      <c r="B225" s="138"/>
      <c r="C225" s="138"/>
      <c r="D225" s="149"/>
    </row>
    <row r="226" spans="2:4" s="136" customFormat="1">
      <c r="B226" s="138"/>
      <c r="C226" s="138"/>
      <c r="D226" s="149"/>
    </row>
    <row r="227" spans="2:4" s="136" customFormat="1">
      <c r="B227" s="138"/>
      <c r="C227" s="138"/>
      <c r="D227" s="149"/>
    </row>
    <row r="228" spans="2:4" s="136" customFormat="1">
      <c r="B228" s="138"/>
      <c r="C228" s="138"/>
      <c r="D228" s="149"/>
    </row>
    <row r="229" spans="2:4" s="136" customFormat="1">
      <c r="B229" s="138"/>
      <c r="C229" s="138"/>
      <c r="D229" s="149"/>
    </row>
    <row r="230" spans="2:4" s="136" customFormat="1">
      <c r="B230" s="138"/>
      <c r="C230" s="138"/>
      <c r="D230" s="149"/>
    </row>
    <row r="231" spans="2:4" s="136" customFormat="1">
      <c r="B231" s="138"/>
      <c r="C231" s="138"/>
      <c r="D231" s="149"/>
    </row>
    <row r="232" spans="2:4" s="136" customFormat="1">
      <c r="B232" s="138"/>
      <c r="C232" s="138"/>
      <c r="D232" s="149"/>
    </row>
    <row r="233" spans="2:4" s="136" customFormat="1">
      <c r="B233" s="138"/>
      <c r="C233" s="138"/>
      <c r="D233" s="149"/>
    </row>
    <row r="234" spans="2:4" s="136" customFormat="1">
      <c r="B234" s="138"/>
      <c r="C234" s="138"/>
      <c r="D234" s="149"/>
    </row>
    <row r="235" spans="2:4" s="136" customFormat="1">
      <c r="B235" s="138"/>
      <c r="C235" s="138"/>
      <c r="D235" s="149"/>
    </row>
    <row r="236" spans="2:4" s="136" customFormat="1">
      <c r="B236" s="138"/>
      <c r="C236" s="138"/>
      <c r="D236" s="149"/>
    </row>
    <row r="237" spans="2:4" s="136" customFormat="1">
      <c r="B237" s="138"/>
      <c r="C237" s="138"/>
      <c r="D237" s="149"/>
    </row>
    <row r="238" spans="2:4" s="136" customFormat="1">
      <c r="B238" s="138"/>
      <c r="C238" s="138"/>
      <c r="D238" s="149"/>
    </row>
    <row r="239" spans="2:4" s="136" customFormat="1">
      <c r="B239" s="138"/>
      <c r="C239" s="138"/>
      <c r="D239" s="149"/>
    </row>
    <row r="240" spans="2:4" s="136" customFormat="1">
      <c r="B240" s="138"/>
      <c r="C240" s="138"/>
      <c r="D240" s="149"/>
    </row>
    <row r="241" spans="2:4" s="136" customFormat="1">
      <c r="B241" s="138"/>
      <c r="C241" s="138"/>
      <c r="D241" s="149"/>
    </row>
    <row r="242" spans="2:4" s="136" customFormat="1">
      <c r="B242" s="138"/>
      <c r="C242" s="138"/>
      <c r="D242" s="149"/>
    </row>
    <row r="243" spans="2:4" s="136" customFormat="1">
      <c r="B243" s="138"/>
      <c r="C243" s="138"/>
      <c r="D243" s="149"/>
    </row>
    <row r="244" spans="2:4" s="136" customFormat="1">
      <c r="B244" s="138"/>
      <c r="C244" s="138"/>
      <c r="D244" s="149"/>
    </row>
    <row r="245" spans="2:4" s="136" customFormat="1">
      <c r="B245" s="138"/>
      <c r="C245" s="138"/>
      <c r="D245" s="149"/>
    </row>
    <row r="246" spans="2:4" s="136" customFormat="1">
      <c r="B246" s="138"/>
      <c r="C246" s="138"/>
      <c r="D246" s="149"/>
    </row>
    <row r="247" spans="2:4" s="136" customFormat="1">
      <c r="B247" s="138"/>
      <c r="C247" s="138"/>
      <c r="D247" s="149"/>
    </row>
    <row r="248" spans="2:4" s="136" customFormat="1">
      <c r="B248" s="138"/>
      <c r="C248" s="138"/>
      <c r="D248" s="149"/>
    </row>
    <row r="249" spans="2:4" s="136" customFormat="1">
      <c r="B249" s="138"/>
      <c r="C249" s="138"/>
      <c r="D249" s="149"/>
    </row>
    <row r="250" spans="2:4" s="136" customFormat="1">
      <c r="B250" s="138"/>
      <c r="C250" s="138"/>
      <c r="D250" s="149"/>
    </row>
    <row r="251" spans="2:4" s="136" customFormat="1">
      <c r="B251" s="138"/>
      <c r="C251" s="138"/>
      <c r="D251" s="149"/>
    </row>
    <row r="252" spans="2:4" s="136" customFormat="1">
      <c r="B252" s="138"/>
      <c r="C252" s="138"/>
      <c r="D252" s="149"/>
    </row>
    <row r="253" spans="2:4" s="136" customFormat="1">
      <c r="B253" s="138"/>
      <c r="C253" s="138"/>
      <c r="D253" s="149"/>
    </row>
    <row r="254" spans="2:4" s="136" customFormat="1">
      <c r="B254" s="138"/>
      <c r="C254" s="138"/>
      <c r="D254" s="149"/>
    </row>
    <row r="255" spans="2:4" s="136" customFormat="1">
      <c r="B255" s="138"/>
      <c r="C255" s="138"/>
      <c r="D255" s="149"/>
    </row>
    <row r="256" spans="2:4" s="136" customFormat="1">
      <c r="B256" s="138"/>
      <c r="C256" s="138"/>
      <c r="D256" s="149"/>
    </row>
    <row r="257" spans="2:4" s="136" customFormat="1">
      <c r="B257" s="138"/>
      <c r="C257" s="138"/>
      <c r="D257" s="149"/>
    </row>
    <row r="258" spans="2:4" s="136" customFormat="1">
      <c r="B258" s="138"/>
      <c r="C258" s="138"/>
      <c r="D258" s="149"/>
    </row>
    <row r="259" spans="2:4" s="136" customFormat="1">
      <c r="B259" s="138"/>
      <c r="C259" s="138"/>
      <c r="D259" s="149"/>
    </row>
    <row r="260" spans="2:4" s="136" customFormat="1">
      <c r="B260" s="138"/>
      <c r="C260" s="138"/>
      <c r="D260" s="149"/>
    </row>
    <row r="261" spans="2:4" s="136" customFormat="1">
      <c r="B261" s="138"/>
      <c r="C261" s="138"/>
      <c r="D261" s="149"/>
    </row>
    <row r="262" spans="2:4" s="136" customFormat="1">
      <c r="B262" s="138"/>
      <c r="C262" s="138"/>
      <c r="D262" s="149"/>
    </row>
    <row r="263" spans="2:4" s="136" customFormat="1">
      <c r="B263" s="138"/>
      <c r="C263" s="138"/>
      <c r="D263" s="149"/>
    </row>
    <row r="264" spans="2:4" s="136" customFormat="1">
      <c r="B264" s="138"/>
      <c r="C264" s="138"/>
      <c r="D264" s="149"/>
    </row>
    <row r="265" spans="2:4" s="136" customFormat="1">
      <c r="B265" s="138"/>
      <c r="C265" s="138"/>
      <c r="D265" s="149"/>
    </row>
    <row r="266" spans="2:4" s="136" customFormat="1">
      <c r="B266" s="138"/>
      <c r="C266" s="138"/>
      <c r="D266" s="149"/>
    </row>
    <row r="267" spans="2:4" s="136" customFormat="1">
      <c r="B267" s="138"/>
      <c r="C267" s="138"/>
      <c r="D267" s="149"/>
    </row>
    <row r="268" spans="2:4" s="136" customFormat="1">
      <c r="B268" s="138"/>
      <c r="C268" s="138"/>
      <c r="D268" s="149"/>
    </row>
    <row r="269" spans="2:4" s="136" customFormat="1">
      <c r="B269" s="138"/>
      <c r="C269" s="138"/>
      <c r="D269" s="149"/>
    </row>
    <row r="270" spans="2:4" s="136" customFormat="1">
      <c r="B270" s="138"/>
      <c r="C270" s="138"/>
      <c r="D270" s="149"/>
    </row>
    <row r="271" spans="2:4" s="136" customFormat="1">
      <c r="B271" s="138"/>
      <c r="C271" s="138"/>
      <c r="D271" s="149"/>
    </row>
    <row r="272" spans="2:4" s="136" customFormat="1">
      <c r="B272" s="138"/>
      <c r="C272" s="138"/>
      <c r="D272" s="149"/>
    </row>
    <row r="273" spans="2:4" s="136" customFormat="1">
      <c r="B273" s="138"/>
      <c r="C273" s="138"/>
      <c r="D273" s="149"/>
    </row>
    <row r="274" spans="2:4" s="136" customFormat="1">
      <c r="B274" s="138"/>
      <c r="C274" s="138"/>
      <c r="D274" s="149"/>
    </row>
    <row r="275" spans="2:4" s="136" customFormat="1">
      <c r="B275" s="138"/>
      <c r="C275" s="138"/>
      <c r="D275" s="149"/>
    </row>
    <row r="276" spans="2:4" s="136" customFormat="1">
      <c r="B276" s="138"/>
      <c r="C276" s="138"/>
      <c r="D276" s="149"/>
    </row>
    <row r="277" spans="2:4" s="136" customFormat="1">
      <c r="B277" s="138"/>
      <c r="C277" s="138"/>
      <c r="D277" s="149"/>
    </row>
    <row r="278" spans="2:4" s="136" customFormat="1">
      <c r="B278" s="138"/>
      <c r="C278" s="138"/>
      <c r="D278" s="149"/>
    </row>
    <row r="279" spans="2:4" s="136" customFormat="1">
      <c r="B279" s="138"/>
      <c r="C279" s="138"/>
      <c r="D279" s="149"/>
    </row>
    <row r="280" spans="2:4" s="136" customFormat="1">
      <c r="B280" s="138"/>
      <c r="C280" s="138"/>
      <c r="D280" s="149"/>
    </row>
    <row r="281" spans="2:4" s="136" customFormat="1">
      <c r="B281" s="138"/>
      <c r="C281" s="138"/>
      <c r="D281" s="149"/>
    </row>
    <row r="282" spans="2:4" s="136" customFormat="1">
      <c r="B282" s="138"/>
      <c r="C282" s="138"/>
      <c r="D282" s="149"/>
    </row>
    <row r="283" spans="2:4" s="136" customFormat="1">
      <c r="B283" s="138"/>
      <c r="C283" s="138"/>
      <c r="D283" s="149"/>
    </row>
    <row r="284" spans="2:4" s="136" customFormat="1">
      <c r="B284" s="138"/>
      <c r="C284" s="138"/>
      <c r="D284" s="149"/>
    </row>
    <row r="285" spans="2:4" s="136" customFormat="1">
      <c r="B285" s="138"/>
      <c r="C285" s="138"/>
      <c r="D285" s="149"/>
    </row>
    <row r="286" spans="2:4" s="136" customFormat="1">
      <c r="B286" s="138"/>
      <c r="C286" s="138"/>
      <c r="D286" s="149"/>
    </row>
    <row r="287" spans="2:4" s="136" customFormat="1">
      <c r="B287" s="138"/>
      <c r="C287" s="138"/>
      <c r="D287" s="149"/>
    </row>
    <row r="288" spans="2:4" s="136" customFormat="1">
      <c r="B288" s="138"/>
      <c r="C288" s="138"/>
      <c r="D288" s="149"/>
    </row>
    <row r="289" spans="2:4" s="136" customFormat="1">
      <c r="B289" s="138"/>
      <c r="C289" s="138"/>
      <c r="D289" s="149"/>
    </row>
    <row r="290" spans="2:4" s="136" customFormat="1">
      <c r="B290" s="138"/>
      <c r="C290" s="138"/>
      <c r="D290" s="149"/>
    </row>
    <row r="291" spans="2:4" s="136" customFormat="1">
      <c r="B291" s="138"/>
      <c r="C291" s="138"/>
      <c r="D291" s="149"/>
    </row>
    <row r="292" spans="2:4" s="136" customFormat="1">
      <c r="B292" s="138"/>
      <c r="C292" s="138"/>
      <c r="D292" s="149"/>
    </row>
    <row r="293" spans="2:4" s="136" customFormat="1">
      <c r="B293" s="138"/>
      <c r="C293" s="138"/>
      <c r="D293" s="149"/>
    </row>
    <row r="294" spans="2:4" s="136" customFormat="1">
      <c r="B294" s="138"/>
      <c r="C294" s="138"/>
      <c r="D294" s="149"/>
    </row>
    <row r="295" spans="2:4" s="136" customFormat="1">
      <c r="B295" s="138"/>
      <c r="C295" s="138"/>
      <c r="D295" s="149"/>
    </row>
    <row r="296" spans="2:4" s="136" customFormat="1">
      <c r="B296" s="138"/>
      <c r="C296" s="138"/>
      <c r="D296" s="149"/>
    </row>
    <row r="297" spans="2:4" s="136" customFormat="1">
      <c r="B297" s="138"/>
      <c r="C297" s="138"/>
      <c r="D297" s="149"/>
    </row>
    <row r="298" spans="2:4" s="136" customFormat="1">
      <c r="B298" s="138"/>
      <c r="C298" s="138"/>
      <c r="D298" s="149"/>
    </row>
    <row r="299" spans="2:4" s="136" customFormat="1">
      <c r="B299" s="138"/>
      <c r="C299" s="138"/>
      <c r="D299" s="149"/>
    </row>
    <row r="300" spans="2:4" s="136" customFormat="1">
      <c r="B300" s="138"/>
      <c r="C300" s="138"/>
      <c r="D300" s="149"/>
    </row>
    <row r="301" spans="2:4" s="136" customFormat="1">
      <c r="B301" s="138"/>
      <c r="C301" s="138"/>
      <c r="D301" s="149"/>
    </row>
    <row r="302" spans="2:4" s="136" customFormat="1">
      <c r="B302" s="138"/>
      <c r="C302" s="138"/>
      <c r="D302" s="149"/>
    </row>
    <row r="303" spans="2:4" s="136" customFormat="1">
      <c r="B303" s="138"/>
      <c r="C303" s="138"/>
      <c r="D303" s="149"/>
    </row>
    <row r="304" spans="2:4" s="136" customFormat="1">
      <c r="B304" s="138"/>
      <c r="C304" s="138"/>
      <c r="D304" s="149"/>
    </row>
    <row r="305" spans="2:4" s="136" customFormat="1">
      <c r="B305" s="138"/>
      <c r="C305" s="138"/>
      <c r="D305" s="149"/>
    </row>
    <row r="306" spans="2:4" s="136" customFormat="1">
      <c r="B306" s="138"/>
      <c r="C306" s="138"/>
      <c r="D306" s="149"/>
    </row>
    <row r="307" spans="2:4" s="136" customFormat="1">
      <c r="B307" s="138"/>
      <c r="C307" s="138"/>
      <c r="D307" s="149"/>
    </row>
    <row r="308" spans="2:4" s="136" customFormat="1">
      <c r="B308" s="138"/>
      <c r="C308" s="138"/>
      <c r="D308" s="149"/>
    </row>
    <row r="309" spans="2:4" s="136" customFormat="1">
      <c r="B309" s="138"/>
      <c r="C309" s="138"/>
      <c r="D309" s="149"/>
    </row>
    <row r="310" spans="2:4" s="136" customFormat="1">
      <c r="B310" s="138"/>
      <c r="C310" s="138"/>
      <c r="D310" s="149"/>
    </row>
    <row r="311" spans="2:4" s="136" customFormat="1">
      <c r="B311" s="138"/>
      <c r="C311" s="138"/>
      <c r="D311" s="149"/>
    </row>
    <row r="312" spans="2:4" s="136" customFormat="1">
      <c r="B312" s="138"/>
      <c r="C312" s="138"/>
      <c r="D312" s="149"/>
    </row>
    <row r="313" spans="2:4" s="136" customFormat="1">
      <c r="B313" s="138"/>
      <c r="C313" s="138"/>
      <c r="D313" s="149"/>
    </row>
    <row r="314" spans="2:4" s="136" customFormat="1">
      <c r="B314" s="138"/>
      <c r="C314" s="138"/>
      <c r="D314" s="149"/>
    </row>
    <row r="315" spans="2:4" s="136" customFormat="1">
      <c r="B315" s="138"/>
      <c r="C315" s="138"/>
      <c r="D315" s="149"/>
    </row>
    <row r="316" spans="2:4" s="136" customFormat="1">
      <c r="B316" s="138"/>
      <c r="C316" s="138"/>
      <c r="D316" s="149"/>
    </row>
    <row r="317" spans="2:4" s="136" customFormat="1">
      <c r="B317" s="138"/>
      <c r="C317" s="138"/>
      <c r="D317" s="149"/>
    </row>
    <row r="318" spans="2:4" s="136" customFormat="1">
      <c r="B318" s="138"/>
      <c r="C318" s="138"/>
      <c r="D318" s="149"/>
    </row>
    <row r="319" spans="2:4" s="136" customFormat="1">
      <c r="B319" s="138"/>
      <c r="C319" s="138"/>
      <c r="D319" s="149"/>
    </row>
    <row r="320" spans="2:4" s="136" customFormat="1">
      <c r="B320" s="138"/>
      <c r="C320" s="138"/>
      <c r="D320" s="149"/>
    </row>
    <row r="321" spans="2:4" s="136" customFormat="1">
      <c r="B321" s="138"/>
      <c r="C321" s="138"/>
      <c r="D321" s="149"/>
    </row>
    <row r="322" spans="2:4" s="136" customFormat="1">
      <c r="B322" s="138"/>
      <c r="C322" s="138"/>
      <c r="D322" s="149"/>
    </row>
    <row r="323" spans="2:4" s="136" customFormat="1">
      <c r="B323" s="138"/>
      <c r="C323" s="138"/>
      <c r="D323" s="149"/>
    </row>
    <row r="324" spans="2:4" s="136" customFormat="1">
      <c r="B324" s="138"/>
      <c r="C324" s="138"/>
      <c r="D324" s="149"/>
    </row>
    <row r="325" spans="2:4" s="136" customFormat="1">
      <c r="B325" s="138"/>
      <c r="C325" s="138"/>
      <c r="D325" s="149"/>
    </row>
    <row r="326" spans="2:4" s="136" customFormat="1">
      <c r="B326" s="138"/>
      <c r="C326" s="138"/>
      <c r="D326" s="149"/>
    </row>
    <row r="327" spans="2:4" s="136" customFormat="1">
      <c r="B327" s="138"/>
      <c r="C327" s="138"/>
      <c r="D327" s="149"/>
    </row>
    <row r="328" spans="2:4" s="136" customFormat="1">
      <c r="B328" s="138"/>
      <c r="C328" s="138"/>
      <c r="D328" s="149"/>
    </row>
    <row r="329" spans="2:4" s="136" customFormat="1">
      <c r="B329" s="138"/>
      <c r="C329" s="138"/>
      <c r="D329" s="149"/>
    </row>
    <row r="330" spans="2:4" s="136" customFormat="1">
      <c r="B330" s="138"/>
      <c r="C330" s="138"/>
      <c r="D330" s="149"/>
    </row>
    <row r="331" spans="2:4" s="136" customFormat="1">
      <c r="B331" s="138"/>
      <c r="C331" s="138"/>
      <c r="D331" s="149"/>
    </row>
    <row r="332" spans="2:4" s="136" customFormat="1">
      <c r="B332" s="138"/>
      <c r="C332" s="138"/>
      <c r="D332" s="149"/>
    </row>
    <row r="333" spans="2:4" s="136" customFormat="1">
      <c r="B333" s="138"/>
      <c r="C333" s="138"/>
      <c r="D333" s="149"/>
    </row>
    <row r="334" spans="2:4" s="136" customFormat="1">
      <c r="B334" s="138"/>
      <c r="C334" s="138"/>
      <c r="D334" s="149"/>
    </row>
    <row r="335" spans="2:4" s="136" customFormat="1">
      <c r="B335" s="138"/>
      <c r="C335" s="138"/>
      <c r="D335" s="149"/>
    </row>
    <row r="336" spans="2:4" s="136" customFormat="1">
      <c r="B336" s="138"/>
      <c r="C336" s="138"/>
      <c r="D336" s="149"/>
    </row>
    <row r="337" spans="2:4" s="136" customFormat="1">
      <c r="B337" s="138"/>
      <c r="C337" s="138"/>
      <c r="D337" s="149"/>
    </row>
    <row r="338" spans="2:4" s="136" customFormat="1">
      <c r="B338" s="138"/>
      <c r="C338" s="138"/>
      <c r="D338" s="149"/>
    </row>
    <row r="339" spans="2:4" s="136" customFormat="1">
      <c r="B339" s="138"/>
      <c r="C339" s="138"/>
      <c r="D339" s="149"/>
    </row>
    <row r="340" spans="2:4" s="136" customFormat="1">
      <c r="B340" s="138"/>
      <c r="C340" s="138"/>
      <c r="D340" s="149"/>
    </row>
    <row r="341" spans="2:4" s="136" customFormat="1">
      <c r="B341" s="138"/>
      <c r="C341" s="138"/>
      <c r="D341" s="149"/>
    </row>
    <row r="342" spans="2:4" s="136" customFormat="1">
      <c r="B342" s="138"/>
      <c r="C342" s="138"/>
      <c r="D342" s="149"/>
    </row>
    <row r="343" spans="2:4" s="136" customFormat="1">
      <c r="B343" s="138"/>
      <c r="C343" s="138"/>
      <c r="D343" s="149"/>
    </row>
    <row r="344" spans="2:4" s="136" customFormat="1">
      <c r="B344" s="138"/>
      <c r="C344" s="138"/>
      <c r="D344" s="149"/>
    </row>
    <row r="345" spans="2:4" s="136" customFormat="1">
      <c r="B345" s="138"/>
      <c r="C345" s="138"/>
      <c r="D345" s="149"/>
    </row>
    <row r="346" spans="2:4" s="136" customFormat="1">
      <c r="B346" s="138"/>
      <c r="C346" s="138"/>
      <c r="D346" s="149"/>
    </row>
    <row r="347" spans="2:4" s="136" customFormat="1">
      <c r="B347" s="138"/>
      <c r="C347" s="138"/>
      <c r="D347" s="149"/>
    </row>
    <row r="348" spans="2:4" s="136" customFormat="1">
      <c r="B348" s="138"/>
      <c r="C348" s="138"/>
      <c r="D348" s="149"/>
    </row>
    <row r="349" spans="2:4" s="136" customFormat="1">
      <c r="B349" s="138"/>
      <c r="C349" s="138"/>
      <c r="D349" s="149"/>
    </row>
    <row r="350" spans="2:4" s="136" customFormat="1">
      <c r="B350" s="138"/>
      <c r="C350" s="138"/>
      <c r="D350" s="149"/>
    </row>
    <row r="351" spans="2:4" s="136" customFormat="1">
      <c r="B351" s="138"/>
      <c r="C351" s="138"/>
      <c r="D351" s="149"/>
    </row>
    <row r="352" spans="2:4" s="136" customFormat="1">
      <c r="B352" s="138"/>
      <c r="C352" s="138"/>
      <c r="D352" s="149"/>
    </row>
    <row r="353" spans="2:4" s="136" customFormat="1">
      <c r="B353" s="138"/>
      <c r="C353" s="138"/>
      <c r="D353" s="149"/>
    </row>
    <row r="354" spans="2:4" s="136" customFormat="1">
      <c r="B354" s="138"/>
      <c r="C354" s="138"/>
      <c r="D354" s="149"/>
    </row>
    <row r="355" spans="2:4" s="136" customFormat="1">
      <c r="B355" s="138"/>
      <c r="C355" s="138"/>
      <c r="D355" s="149"/>
    </row>
    <row r="356" spans="2:4" s="136" customFormat="1">
      <c r="B356" s="138"/>
      <c r="C356" s="138"/>
      <c r="D356" s="149"/>
    </row>
    <row r="357" spans="2:4" s="136" customFormat="1">
      <c r="B357" s="138"/>
      <c r="C357" s="138"/>
      <c r="D357" s="149"/>
    </row>
    <row r="358" spans="2:4" s="136" customFormat="1">
      <c r="B358" s="138"/>
      <c r="C358" s="138"/>
      <c r="D358" s="149"/>
    </row>
    <row r="359" spans="2:4" s="136" customFormat="1">
      <c r="B359" s="138"/>
      <c r="C359" s="138"/>
      <c r="D359" s="149"/>
    </row>
    <row r="360" spans="2:4" s="136" customFormat="1">
      <c r="B360" s="138"/>
      <c r="C360" s="138"/>
      <c r="D360" s="149"/>
    </row>
    <row r="361" spans="2:4" s="136" customFormat="1">
      <c r="B361" s="138"/>
      <c r="C361" s="138"/>
      <c r="D361" s="149"/>
    </row>
    <row r="362" spans="2:4" s="136" customFormat="1">
      <c r="B362" s="138"/>
      <c r="C362" s="138"/>
      <c r="D362" s="149"/>
    </row>
    <row r="363" spans="2:4" s="136" customFormat="1">
      <c r="B363" s="138"/>
      <c r="C363" s="138"/>
      <c r="D363" s="149"/>
    </row>
    <row r="364" spans="2:4" s="136" customFormat="1">
      <c r="B364" s="138"/>
      <c r="C364" s="138"/>
      <c r="D364" s="149"/>
    </row>
    <row r="365" spans="2:4" s="136" customFormat="1">
      <c r="B365" s="138"/>
      <c r="C365" s="138"/>
      <c r="D365" s="149"/>
    </row>
    <row r="366" spans="2:4" s="136" customFormat="1">
      <c r="B366" s="138"/>
      <c r="C366" s="138"/>
      <c r="D366" s="149"/>
    </row>
    <row r="367" spans="2:4" s="136" customFormat="1">
      <c r="B367" s="138"/>
      <c r="C367" s="138"/>
      <c r="D367" s="149"/>
    </row>
    <row r="368" spans="2:4" s="136" customFormat="1">
      <c r="B368" s="138"/>
      <c r="C368" s="138"/>
      <c r="D368" s="149"/>
    </row>
    <row r="369" spans="2:4" s="136" customFormat="1">
      <c r="B369" s="138"/>
      <c r="C369" s="138"/>
      <c r="D369" s="149"/>
    </row>
    <row r="370" spans="2:4" s="136" customFormat="1">
      <c r="B370" s="138"/>
      <c r="C370" s="138"/>
      <c r="D370" s="149"/>
    </row>
    <row r="371" spans="2:4" s="136" customFormat="1">
      <c r="B371" s="138"/>
      <c r="C371" s="138"/>
      <c r="D371" s="149"/>
    </row>
    <row r="372" spans="2:4" s="136" customFormat="1">
      <c r="B372" s="138"/>
      <c r="C372" s="138"/>
      <c r="D372" s="149"/>
    </row>
    <row r="373" spans="2:4" s="136" customFormat="1">
      <c r="B373" s="138"/>
      <c r="C373" s="138"/>
      <c r="D373" s="149"/>
    </row>
    <row r="374" spans="2:4" s="136" customFormat="1">
      <c r="B374" s="138"/>
      <c r="C374" s="138"/>
      <c r="D374" s="149"/>
    </row>
    <row r="375" spans="2:4" s="136" customFormat="1">
      <c r="B375" s="138"/>
      <c r="C375" s="138"/>
      <c r="D375" s="149"/>
    </row>
    <row r="376" spans="2:4" s="136" customFormat="1">
      <c r="B376" s="138"/>
      <c r="C376" s="138"/>
      <c r="D376" s="149"/>
    </row>
    <row r="377" spans="2:4" s="136" customFormat="1">
      <c r="B377" s="138"/>
      <c r="C377" s="138"/>
      <c r="D377" s="149"/>
    </row>
    <row r="378" spans="2:4" s="136" customFormat="1">
      <c r="B378" s="138"/>
      <c r="C378" s="138"/>
      <c r="D378" s="149"/>
    </row>
    <row r="379" spans="2:4" s="136" customFormat="1">
      <c r="B379" s="138"/>
      <c r="C379" s="138"/>
      <c r="D379" s="149"/>
    </row>
    <row r="380" spans="2:4" s="136" customFormat="1">
      <c r="B380" s="138"/>
      <c r="C380" s="138"/>
      <c r="D380" s="149"/>
    </row>
    <row r="381" spans="2:4" s="136" customFormat="1">
      <c r="B381" s="138"/>
      <c r="C381" s="138"/>
      <c r="D381" s="149"/>
    </row>
    <row r="382" spans="2:4" s="136" customFormat="1">
      <c r="B382" s="138"/>
      <c r="C382" s="138"/>
      <c r="D382" s="149"/>
    </row>
    <row r="383" spans="2:4" s="136" customFormat="1">
      <c r="B383" s="138"/>
      <c r="C383" s="138"/>
      <c r="D383" s="149"/>
    </row>
    <row r="384" spans="2:4" s="136" customFormat="1">
      <c r="B384" s="138"/>
      <c r="C384" s="138"/>
      <c r="D384" s="149"/>
    </row>
    <row r="385" spans="2:4" s="136" customFormat="1">
      <c r="B385" s="138"/>
      <c r="C385" s="138"/>
      <c r="D385" s="149"/>
    </row>
    <row r="386" spans="2:4" s="136" customFormat="1">
      <c r="B386" s="138"/>
      <c r="C386" s="138"/>
      <c r="D386" s="149"/>
    </row>
    <row r="387" spans="2:4" s="136" customFormat="1">
      <c r="B387" s="138"/>
      <c r="C387" s="138"/>
      <c r="D387" s="149"/>
    </row>
    <row r="388" spans="2:4" s="136" customFormat="1">
      <c r="B388" s="138"/>
      <c r="C388" s="138"/>
      <c r="D388" s="149"/>
    </row>
    <row r="389" spans="2:4" s="136" customFormat="1">
      <c r="B389" s="138"/>
      <c r="C389" s="138"/>
      <c r="D389" s="149"/>
    </row>
    <row r="390" spans="2:4" s="136" customFormat="1">
      <c r="B390" s="138"/>
      <c r="C390" s="138"/>
      <c r="D390" s="149"/>
    </row>
    <row r="391" spans="2:4" s="136" customFormat="1">
      <c r="B391" s="138"/>
      <c r="C391" s="138"/>
      <c r="D391" s="149"/>
    </row>
    <row r="392" spans="2:4" s="136" customFormat="1">
      <c r="B392" s="138"/>
      <c r="C392" s="138"/>
      <c r="D392" s="149"/>
    </row>
    <row r="393" spans="2:4" s="136" customFormat="1">
      <c r="B393" s="138"/>
      <c r="C393" s="138"/>
      <c r="D393" s="149"/>
    </row>
    <row r="394" spans="2:4" s="136" customFormat="1">
      <c r="B394" s="138"/>
      <c r="C394" s="138"/>
      <c r="D394" s="149"/>
    </row>
    <row r="395" spans="2:4" s="136" customFormat="1">
      <c r="B395" s="138"/>
      <c r="C395" s="138"/>
      <c r="D395" s="149"/>
    </row>
    <row r="396" spans="2:4" s="136" customFormat="1">
      <c r="B396" s="138"/>
      <c r="C396" s="138"/>
      <c r="D396" s="149"/>
    </row>
    <row r="397" spans="2:4" s="136" customFormat="1">
      <c r="B397" s="138"/>
      <c r="C397" s="138"/>
      <c r="D397" s="149"/>
    </row>
    <row r="398" spans="2:4" s="136" customFormat="1">
      <c r="B398" s="138"/>
      <c r="C398" s="138"/>
      <c r="D398" s="149"/>
    </row>
    <row r="399" spans="2:4" s="136" customFormat="1">
      <c r="B399" s="138"/>
      <c r="C399" s="138"/>
      <c r="D399" s="149"/>
    </row>
    <row r="400" spans="2:4" s="136" customFormat="1">
      <c r="B400" s="138"/>
      <c r="C400" s="138"/>
      <c r="D400" s="149"/>
    </row>
    <row r="401" spans="2:4" s="136" customFormat="1">
      <c r="B401" s="138"/>
      <c r="C401" s="138"/>
      <c r="D401" s="149"/>
    </row>
    <row r="402" spans="2:4" s="136" customFormat="1">
      <c r="B402" s="138"/>
      <c r="C402" s="138"/>
      <c r="D402" s="149"/>
    </row>
    <row r="403" spans="2:4" s="136" customFormat="1">
      <c r="B403" s="138"/>
      <c r="C403" s="138"/>
      <c r="D403" s="149"/>
    </row>
    <row r="404" spans="2:4" s="136" customFormat="1">
      <c r="B404" s="138"/>
      <c r="C404" s="138"/>
      <c r="D404" s="149"/>
    </row>
    <row r="405" spans="2:4" s="136" customFormat="1">
      <c r="B405" s="138"/>
      <c r="C405" s="138"/>
      <c r="D405" s="149"/>
    </row>
    <row r="406" spans="2:4" s="136" customFormat="1">
      <c r="B406" s="138"/>
      <c r="C406" s="138"/>
      <c r="D406" s="149"/>
    </row>
    <row r="407" spans="2:4" s="136" customFormat="1">
      <c r="B407" s="138"/>
      <c r="C407" s="138"/>
      <c r="D407" s="149"/>
    </row>
    <row r="408" spans="2:4" s="136" customFormat="1">
      <c r="B408" s="138"/>
      <c r="C408" s="138"/>
      <c r="D408" s="149"/>
    </row>
    <row r="409" spans="2:4" s="136" customFormat="1">
      <c r="B409" s="138"/>
      <c r="C409" s="138"/>
      <c r="D409" s="149"/>
    </row>
    <row r="410" spans="2:4" s="136" customFormat="1">
      <c r="B410" s="138"/>
      <c r="C410" s="138"/>
      <c r="D410" s="149"/>
    </row>
    <row r="411" spans="2:4" s="136" customFormat="1">
      <c r="B411" s="138"/>
      <c r="C411" s="138"/>
      <c r="D411" s="149"/>
    </row>
    <row r="412" spans="2:4" s="136" customFormat="1">
      <c r="B412" s="138"/>
      <c r="C412" s="138"/>
      <c r="D412" s="149"/>
    </row>
    <row r="413" spans="2:4" s="136" customFormat="1">
      <c r="B413" s="138"/>
      <c r="C413" s="138"/>
      <c r="D413" s="149"/>
    </row>
    <row r="414" spans="2:4" s="136" customFormat="1">
      <c r="B414" s="138"/>
      <c r="C414" s="138"/>
      <c r="D414" s="149"/>
    </row>
    <row r="415" spans="2:4" s="136" customFormat="1">
      <c r="B415" s="138"/>
      <c r="C415" s="138"/>
      <c r="D415" s="149"/>
    </row>
    <row r="416" spans="2:4" s="136" customFormat="1">
      <c r="B416" s="138"/>
      <c r="C416" s="138"/>
      <c r="D416" s="149"/>
    </row>
    <row r="417" spans="2:4" s="136" customFormat="1">
      <c r="B417" s="138"/>
      <c r="C417" s="138"/>
      <c r="D417" s="149"/>
    </row>
    <row r="418" spans="2:4" s="136" customFormat="1">
      <c r="B418" s="138"/>
      <c r="C418" s="138"/>
      <c r="D418" s="149"/>
    </row>
    <row r="419" spans="2:4" s="136" customFormat="1">
      <c r="B419" s="138"/>
      <c r="C419" s="138"/>
      <c r="D419" s="149"/>
    </row>
    <row r="420" spans="2:4" s="136" customFormat="1">
      <c r="B420" s="138"/>
      <c r="C420" s="138"/>
      <c r="D420" s="149"/>
    </row>
    <row r="421" spans="2:4" s="136" customFormat="1">
      <c r="B421" s="138"/>
      <c r="C421" s="138"/>
      <c r="D421" s="149"/>
    </row>
    <row r="422" spans="2:4" s="136" customFormat="1">
      <c r="B422" s="138"/>
      <c r="C422" s="138"/>
      <c r="D422" s="149"/>
    </row>
    <row r="423" spans="2:4" s="136" customFormat="1">
      <c r="B423" s="138"/>
      <c r="C423" s="138"/>
      <c r="D423" s="149"/>
    </row>
    <row r="424" spans="2:4" s="136" customFormat="1">
      <c r="B424" s="138"/>
      <c r="C424" s="138"/>
      <c r="D424" s="149"/>
    </row>
    <row r="425" spans="2:4" s="136" customFormat="1">
      <c r="B425" s="138"/>
      <c r="C425" s="138"/>
      <c r="D425" s="149"/>
    </row>
    <row r="426" spans="2:4" s="136" customFormat="1">
      <c r="B426" s="138"/>
      <c r="C426" s="138"/>
      <c r="D426" s="149"/>
    </row>
    <row r="427" spans="2:4" s="136" customFormat="1">
      <c r="B427" s="138"/>
      <c r="C427" s="138"/>
      <c r="D427" s="149"/>
    </row>
    <row r="428" spans="2:4" s="136" customFormat="1">
      <c r="B428" s="138"/>
      <c r="C428" s="138"/>
      <c r="D428" s="149"/>
    </row>
    <row r="429" spans="2:4" s="136" customFormat="1">
      <c r="B429" s="138"/>
      <c r="C429" s="138"/>
      <c r="D429" s="149"/>
    </row>
    <row r="430" spans="2:4" s="136" customFormat="1">
      <c r="B430" s="138"/>
      <c r="C430" s="138"/>
      <c r="D430" s="149"/>
    </row>
    <row r="431" spans="2:4" s="136" customFormat="1">
      <c r="B431" s="138"/>
      <c r="C431" s="138"/>
      <c r="D431" s="149"/>
    </row>
    <row r="432" spans="2:4" s="136" customFormat="1">
      <c r="B432" s="138"/>
      <c r="C432" s="138"/>
      <c r="D432" s="149"/>
    </row>
    <row r="433" spans="2:4" s="136" customFormat="1">
      <c r="B433" s="138"/>
      <c r="C433" s="138"/>
      <c r="D433" s="149"/>
    </row>
    <row r="434" spans="2:4" s="136" customFormat="1">
      <c r="B434" s="138"/>
      <c r="C434" s="138"/>
      <c r="D434" s="149"/>
    </row>
    <row r="435" spans="2:4" s="136" customFormat="1">
      <c r="B435" s="138"/>
      <c r="C435" s="138"/>
      <c r="D435" s="149"/>
    </row>
    <row r="436" spans="2:4" s="136" customFormat="1">
      <c r="B436" s="138"/>
      <c r="C436" s="138"/>
      <c r="D436" s="149"/>
    </row>
    <row r="437" spans="2:4" s="136" customFormat="1">
      <c r="B437" s="138"/>
      <c r="C437" s="138"/>
      <c r="D437" s="149"/>
    </row>
    <row r="438" spans="2:4" s="136" customFormat="1">
      <c r="B438" s="138"/>
      <c r="C438" s="138"/>
      <c r="D438" s="149"/>
    </row>
    <row r="439" spans="2:4" s="136" customFormat="1">
      <c r="B439" s="138"/>
      <c r="C439" s="138"/>
      <c r="D439" s="149"/>
    </row>
    <row r="440" spans="2:4" s="136" customFormat="1">
      <c r="B440" s="138"/>
      <c r="C440" s="138"/>
      <c r="D440" s="149"/>
    </row>
    <row r="441" spans="2:4" s="136" customFormat="1">
      <c r="B441" s="138"/>
      <c r="C441" s="138"/>
      <c r="D441" s="149"/>
    </row>
    <row r="442" spans="2:4" s="136" customFormat="1">
      <c r="B442" s="138"/>
      <c r="C442" s="138"/>
      <c r="D442" s="149"/>
    </row>
    <row r="443" spans="2:4" s="136" customFormat="1">
      <c r="B443" s="138"/>
      <c r="C443" s="138"/>
      <c r="D443" s="149"/>
    </row>
    <row r="444" spans="2:4" s="136" customFormat="1">
      <c r="B444" s="138"/>
      <c r="C444" s="138"/>
      <c r="D444" s="149"/>
    </row>
    <row r="445" spans="2:4" s="136" customFormat="1">
      <c r="B445" s="138"/>
      <c r="C445" s="138"/>
      <c r="D445" s="149"/>
    </row>
    <row r="446" spans="2:4" s="136" customFormat="1">
      <c r="B446" s="138"/>
      <c r="C446" s="138"/>
      <c r="D446" s="149"/>
    </row>
    <row r="447" spans="2:4" s="136" customFormat="1">
      <c r="B447" s="138"/>
      <c r="C447" s="138"/>
      <c r="D447" s="149"/>
    </row>
    <row r="448" spans="2:4" s="136" customFormat="1">
      <c r="B448" s="138"/>
      <c r="C448" s="138"/>
      <c r="D448" s="149"/>
    </row>
    <row r="449" spans="2:4" s="136" customFormat="1">
      <c r="B449" s="138"/>
      <c r="C449" s="138"/>
      <c r="D449" s="149"/>
    </row>
    <row r="450" spans="2:4" s="136" customFormat="1">
      <c r="B450" s="138"/>
      <c r="C450" s="138"/>
      <c r="D450" s="149"/>
    </row>
    <row r="451" spans="2:4" s="136" customFormat="1">
      <c r="B451" s="138"/>
      <c r="C451" s="138"/>
      <c r="D451" s="149"/>
    </row>
    <row r="452" spans="2:4" s="136" customFormat="1">
      <c r="B452" s="138"/>
      <c r="C452" s="138"/>
      <c r="D452" s="149"/>
    </row>
    <row r="453" spans="2:4" s="136" customFormat="1">
      <c r="B453" s="138"/>
      <c r="C453" s="138"/>
      <c r="D453" s="149"/>
    </row>
    <row r="454" spans="2:4" s="136" customFormat="1">
      <c r="B454" s="138"/>
      <c r="C454" s="138"/>
      <c r="D454" s="149"/>
    </row>
    <row r="455" spans="2:4" s="136" customFormat="1">
      <c r="B455" s="138"/>
      <c r="C455" s="138"/>
      <c r="D455" s="149"/>
    </row>
    <row r="456" spans="2:4" s="136" customFormat="1">
      <c r="B456" s="138"/>
      <c r="C456" s="138"/>
      <c r="D456" s="149"/>
    </row>
    <row r="457" spans="2:4" s="136" customFormat="1">
      <c r="B457" s="138"/>
      <c r="C457" s="138"/>
      <c r="D457" s="149"/>
    </row>
    <row r="458" spans="2:4" s="136" customFormat="1">
      <c r="B458" s="138"/>
      <c r="C458" s="138"/>
      <c r="D458" s="149"/>
    </row>
    <row r="459" spans="2:4" s="136" customFormat="1">
      <c r="B459" s="138"/>
      <c r="C459" s="138"/>
      <c r="D459" s="149"/>
    </row>
    <row r="460" spans="2:4" s="136" customFormat="1">
      <c r="B460" s="138"/>
      <c r="C460" s="138"/>
      <c r="D460" s="149"/>
    </row>
    <row r="461" spans="2:4" s="136" customFormat="1">
      <c r="B461" s="138"/>
      <c r="C461" s="138"/>
      <c r="D461" s="149"/>
    </row>
    <row r="462" spans="2:4" s="136" customFormat="1">
      <c r="B462" s="138"/>
      <c r="C462" s="138"/>
      <c r="D462" s="149"/>
    </row>
    <row r="463" spans="2:4" s="136" customFormat="1">
      <c r="B463" s="138"/>
      <c r="C463" s="138"/>
      <c r="D463" s="149"/>
    </row>
    <row r="464" spans="2:4" s="136" customFormat="1">
      <c r="B464" s="138"/>
      <c r="C464" s="138"/>
      <c r="D464" s="149"/>
    </row>
    <row r="465" spans="2:4" s="136" customFormat="1">
      <c r="B465" s="138"/>
      <c r="C465" s="138"/>
      <c r="D465" s="149"/>
    </row>
    <row r="466" spans="2:4" s="136" customFormat="1">
      <c r="B466" s="138"/>
      <c r="C466" s="138"/>
      <c r="D466" s="149"/>
    </row>
    <row r="467" spans="2:4" s="136" customFormat="1">
      <c r="B467" s="138"/>
      <c r="C467" s="138"/>
      <c r="D467" s="149"/>
    </row>
    <row r="468" spans="2:4" s="136" customFormat="1">
      <c r="B468" s="138"/>
      <c r="C468" s="138"/>
      <c r="D468" s="149"/>
    </row>
    <row r="469" spans="2:4" s="136" customFormat="1">
      <c r="B469" s="138"/>
      <c r="C469" s="138"/>
      <c r="D469" s="149"/>
    </row>
    <row r="470" spans="2:4" s="136" customFormat="1">
      <c r="B470" s="138"/>
      <c r="C470" s="138"/>
      <c r="D470" s="149"/>
    </row>
    <row r="471" spans="2:4" s="136" customFormat="1">
      <c r="B471" s="138"/>
      <c r="C471" s="138"/>
      <c r="D471" s="149"/>
    </row>
    <row r="472" spans="2:4" s="136" customFormat="1">
      <c r="B472" s="138"/>
      <c r="C472" s="138"/>
      <c r="D472" s="149"/>
    </row>
    <row r="473" spans="2:4" s="136" customFormat="1">
      <c r="B473" s="138"/>
      <c r="C473" s="138"/>
      <c r="D473" s="149"/>
    </row>
    <row r="474" spans="2:4" s="136" customFormat="1">
      <c r="B474" s="138"/>
      <c r="C474" s="138"/>
      <c r="D474" s="149"/>
    </row>
    <row r="475" spans="2:4" s="136" customFormat="1">
      <c r="B475" s="138"/>
      <c r="C475" s="138"/>
      <c r="D475" s="149"/>
    </row>
    <row r="476" spans="2:4" s="136" customFormat="1">
      <c r="B476" s="138"/>
      <c r="C476" s="138"/>
      <c r="D476" s="149"/>
    </row>
    <row r="477" spans="2:4" s="136" customFormat="1">
      <c r="B477" s="138"/>
      <c r="C477" s="138"/>
      <c r="D477" s="149"/>
    </row>
    <row r="478" spans="2:4" s="136" customFormat="1">
      <c r="B478" s="138"/>
      <c r="C478" s="138"/>
      <c r="D478" s="149"/>
    </row>
    <row r="479" spans="2:4" s="136" customFormat="1">
      <c r="B479" s="138"/>
      <c r="C479" s="138"/>
      <c r="D479" s="149"/>
    </row>
    <row r="480" spans="2:4" s="136" customFormat="1">
      <c r="B480" s="138"/>
      <c r="C480" s="138"/>
      <c r="D480" s="149"/>
    </row>
    <row r="481" spans="2:4" s="136" customFormat="1">
      <c r="B481" s="138"/>
      <c r="C481" s="138"/>
      <c r="D481" s="149"/>
    </row>
    <row r="482" spans="2:4" s="136" customFormat="1">
      <c r="B482" s="138"/>
      <c r="C482" s="138"/>
      <c r="D482" s="149"/>
    </row>
    <row r="483" spans="2:4" s="136" customFormat="1">
      <c r="B483" s="138"/>
      <c r="C483" s="138"/>
      <c r="D483" s="149"/>
    </row>
    <row r="484" spans="2:4" s="136" customFormat="1">
      <c r="B484" s="138"/>
      <c r="C484" s="138"/>
      <c r="D484" s="149"/>
    </row>
    <row r="485" spans="2:4" s="136" customFormat="1">
      <c r="B485" s="138"/>
      <c r="C485" s="138"/>
      <c r="D485" s="149"/>
    </row>
    <row r="486" spans="2:4" s="136" customFormat="1">
      <c r="B486" s="138"/>
      <c r="C486" s="138"/>
      <c r="D486" s="149"/>
    </row>
    <row r="487" spans="2:4" s="136" customFormat="1">
      <c r="B487" s="138"/>
      <c r="C487" s="138"/>
      <c r="D487" s="149"/>
    </row>
    <row r="488" spans="2:4" s="136" customFormat="1">
      <c r="B488" s="138"/>
      <c r="C488" s="138"/>
      <c r="D488" s="149"/>
    </row>
    <row r="489" spans="2:4" s="136" customFormat="1">
      <c r="B489" s="138"/>
      <c r="C489" s="138"/>
      <c r="D489" s="149"/>
    </row>
    <row r="490" spans="2:4" s="136" customFormat="1">
      <c r="B490" s="138"/>
      <c r="C490" s="138"/>
      <c r="D490" s="149"/>
    </row>
    <row r="491" spans="2:4" s="136" customFormat="1">
      <c r="B491" s="138"/>
      <c r="C491" s="138"/>
      <c r="D491" s="149"/>
    </row>
    <row r="492" spans="2:4" s="136" customFormat="1">
      <c r="B492" s="138"/>
      <c r="C492" s="138"/>
      <c r="D492" s="149"/>
    </row>
    <row r="493" spans="2:4" s="136" customFormat="1">
      <c r="B493" s="138"/>
      <c r="C493" s="138"/>
      <c r="D493" s="149"/>
    </row>
    <row r="494" spans="2:4" s="136" customFormat="1">
      <c r="B494" s="138"/>
      <c r="C494" s="138"/>
      <c r="D494" s="149"/>
    </row>
    <row r="495" spans="2:4" s="136" customFormat="1">
      <c r="B495" s="138"/>
      <c r="C495" s="138"/>
      <c r="D495" s="149"/>
    </row>
    <row r="496" spans="2:4" s="136" customFormat="1">
      <c r="B496" s="138"/>
      <c r="C496" s="138"/>
      <c r="D496" s="149"/>
    </row>
    <row r="497" spans="2:4" s="136" customFormat="1">
      <c r="B497" s="138"/>
      <c r="C497" s="138"/>
      <c r="D497" s="149"/>
    </row>
    <row r="498" spans="2:4" s="136" customFormat="1">
      <c r="B498" s="138"/>
      <c r="C498" s="138"/>
      <c r="D498" s="149"/>
    </row>
    <row r="499" spans="2:4" s="136" customFormat="1">
      <c r="B499" s="138"/>
      <c r="C499" s="138"/>
      <c r="D499" s="149"/>
    </row>
    <row r="500" spans="2:4" s="136" customFormat="1">
      <c r="B500" s="138"/>
      <c r="C500" s="138"/>
      <c r="D500" s="149"/>
    </row>
    <row r="501" spans="2:4" s="136" customFormat="1">
      <c r="B501" s="138"/>
      <c r="C501" s="138"/>
      <c r="D501" s="149"/>
    </row>
    <row r="502" spans="2:4" s="136" customFormat="1">
      <c r="B502" s="138"/>
      <c r="C502" s="138"/>
      <c r="D502" s="149"/>
    </row>
    <row r="503" spans="2:4" s="136" customFormat="1">
      <c r="B503" s="138"/>
      <c r="C503" s="138"/>
      <c r="D503" s="149"/>
    </row>
    <row r="504" spans="2:4" s="136" customFormat="1">
      <c r="B504" s="138"/>
      <c r="C504" s="138"/>
      <c r="D504" s="149"/>
    </row>
    <row r="505" spans="2:4" s="136" customFormat="1">
      <c r="B505" s="138"/>
      <c r="C505" s="138"/>
      <c r="D505" s="149"/>
    </row>
    <row r="506" spans="2:4" s="136" customFormat="1">
      <c r="B506" s="138"/>
      <c r="C506" s="138"/>
      <c r="D506" s="149"/>
    </row>
    <row r="507" spans="2:4" s="136" customFormat="1">
      <c r="B507" s="138"/>
      <c r="C507" s="138"/>
      <c r="D507" s="149"/>
    </row>
    <row r="508" spans="2:4" s="136" customFormat="1">
      <c r="B508" s="138"/>
      <c r="C508" s="138"/>
      <c r="D508" s="149"/>
    </row>
    <row r="509" spans="2:4" s="136" customFormat="1">
      <c r="B509" s="138"/>
      <c r="C509" s="138"/>
      <c r="D509" s="149"/>
    </row>
    <row r="510" spans="2:4" s="136" customFormat="1">
      <c r="B510" s="138"/>
      <c r="C510" s="138"/>
      <c r="D510" s="149"/>
    </row>
    <row r="511" spans="2:4" s="136" customFormat="1">
      <c r="B511" s="138"/>
      <c r="C511" s="138"/>
      <c r="D511" s="149"/>
    </row>
    <row r="512" spans="2:4" s="136" customFormat="1">
      <c r="B512" s="138"/>
      <c r="C512" s="138"/>
      <c r="D512" s="149"/>
    </row>
    <row r="513" spans="2:5" s="136" customFormat="1">
      <c r="B513" s="138"/>
      <c r="C513" s="138"/>
      <c r="D513" s="149"/>
      <c r="E513" s="148"/>
    </row>
    <row r="514" spans="2:5" s="136" customFormat="1">
      <c r="B514" s="138"/>
      <c r="C514" s="138"/>
      <c r="D514" s="149"/>
      <c r="E514" s="148"/>
    </row>
    <row r="515" spans="2:5" s="136" customFormat="1">
      <c r="B515" s="138"/>
      <c r="C515" s="138"/>
      <c r="D515" s="149"/>
      <c r="E515" s="148"/>
    </row>
    <row r="516" spans="2:5">
      <c r="D516" s="148"/>
      <c r="E516" s="150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 B39:B4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Y31" sqref="Y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169</v>
      </c>
      <c r="C1" s="78" t="s" vm="1">
        <v>238</v>
      </c>
    </row>
    <row r="2" spans="2:18">
      <c r="B2" s="57" t="s">
        <v>168</v>
      </c>
      <c r="C2" s="78" t="s">
        <v>239</v>
      </c>
    </row>
    <row r="3" spans="2:18">
      <c r="B3" s="57" t="s">
        <v>170</v>
      </c>
      <c r="C3" s="78" t="s">
        <v>240</v>
      </c>
    </row>
    <row r="4" spans="2:18">
      <c r="B4" s="57" t="s">
        <v>171</v>
      </c>
      <c r="C4" s="78">
        <v>2142</v>
      </c>
    </row>
    <row r="6" spans="2:18" ht="26.25" customHeight="1">
      <c r="B6" s="194" t="s">
        <v>210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6"/>
    </row>
    <row r="7" spans="2:18" s="3" customFormat="1" ht="78.75">
      <c r="B7" s="22" t="s">
        <v>105</v>
      </c>
      <c r="C7" s="30" t="s">
        <v>35</v>
      </c>
      <c r="D7" s="30" t="s">
        <v>50</v>
      </c>
      <c r="E7" s="30" t="s">
        <v>15</v>
      </c>
      <c r="F7" s="30" t="s">
        <v>51</v>
      </c>
      <c r="G7" s="30" t="s">
        <v>90</v>
      </c>
      <c r="H7" s="30" t="s">
        <v>18</v>
      </c>
      <c r="I7" s="30" t="s">
        <v>89</v>
      </c>
      <c r="J7" s="30" t="s">
        <v>17</v>
      </c>
      <c r="K7" s="30" t="s">
        <v>207</v>
      </c>
      <c r="L7" s="30" t="s">
        <v>224</v>
      </c>
      <c r="M7" s="30" t="s">
        <v>208</v>
      </c>
      <c r="N7" s="30" t="s">
        <v>46</v>
      </c>
      <c r="O7" s="30" t="s">
        <v>172</v>
      </c>
      <c r="P7" s="31" t="s">
        <v>174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233</v>
      </c>
      <c r="M8" s="32" t="s">
        <v>227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80" t="s">
        <v>237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80" t="s">
        <v>101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80" t="s">
        <v>222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80" t="s">
        <v>232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S27" sqref="S2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169</v>
      </c>
      <c r="C1" s="78" t="s" vm="1">
        <v>238</v>
      </c>
    </row>
    <row r="2" spans="2:18">
      <c r="B2" s="57" t="s">
        <v>168</v>
      </c>
      <c r="C2" s="78" t="s">
        <v>239</v>
      </c>
    </row>
    <row r="3" spans="2:18">
      <c r="B3" s="57" t="s">
        <v>170</v>
      </c>
      <c r="C3" s="78" t="s">
        <v>240</v>
      </c>
    </row>
    <row r="4" spans="2:18">
      <c r="B4" s="57" t="s">
        <v>171</v>
      </c>
      <c r="C4" s="78">
        <v>2142</v>
      </c>
    </row>
    <row r="6" spans="2:18" ht="26.25" customHeight="1">
      <c r="B6" s="194" t="s">
        <v>212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6"/>
    </row>
    <row r="7" spans="2:18" s="3" customFormat="1" ht="78.75">
      <c r="B7" s="22" t="s">
        <v>105</v>
      </c>
      <c r="C7" s="30" t="s">
        <v>35</v>
      </c>
      <c r="D7" s="30" t="s">
        <v>50</v>
      </c>
      <c r="E7" s="30" t="s">
        <v>15</v>
      </c>
      <c r="F7" s="30" t="s">
        <v>51</v>
      </c>
      <c r="G7" s="30" t="s">
        <v>90</v>
      </c>
      <c r="H7" s="30" t="s">
        <v>18</v>
      </c>
      <c r="I7" s="30" t="s">
        <v>89</v>
      </c>
      <c r="J7" s="30" t="s">
        <v>17</v>
      </c>
      <c r="K7" s="30" t="s">
        <v>207</v>
      </c>
      <c r="L7" s="30" t="s">
        <v>224</v>
      </c>
      <c r="M7" s="30" t="s">
        <v>208</v>
      </c>
      <c r="N7" s="30" t="s">
        <v>46</v>
      </c>
      <c r="O7" s="30" t="s">
        <v>172</v>
      </c>
      <c r="P7" s="31" t="s">
        <v>174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233</v>
      </c>
      <c r="M8" s="32" t="s">
        <v>227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80" t="s">
        <v>237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80" t="s">
        <v>101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80" t="s">
        <v>222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80" t="s">
        <v>232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>
      <selection activeCell="B15" sqref="B15:B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10.5703125" style="1" bestFit="1" customWidth="1"/>
    <col min="13" max="13" width="6.42578125" style="1" bestFit="1" customWidth="1"/>
    <col min="14" max="14" width="9.425781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169</v>
      </c>
      <c r="C1" s="78" t="s" vm="1">
        <v>238</v>
      </c>
    </row>
    <row r="2" spans="2:52">
      <c r="B2" s="57" t="s">
        <v>168</v>
      </c>
      <c r="C2" s="78" t="s">
        <v>239</v>
      </c>
    </row>
    <row r="3" spans="2:52">
      <c r="B3" s="57" t="s">
        <v>170</v>
      </c>
      <c r="C3" s="78" t="s">
        <v>240</v>
      </c>
    </row>
    <row r="4" spans="2:52">
      <c r="B4" s="57" t="s">
        <v>171</v>
      </c>
      <c r="C4" s="78">
        <v>2142</v>
      </c>
    </row>
    <row r="6" spans="2:52" ht="21.75" customHeight="1">
      <c r="B6" s="185" t="s">
        <v>199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7"/>
    </row>
    <row r="7" spans="2:52" ht="27.75" customHeight="1">
      <c r="B7" s="188" t="s">
        <v>74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90"/>
      <c r="AT7" s="3"/>
      <c r="AU7" s="3"/>
    </row>
    <row r="8" spans="2:52" s="3" customFormat="1" ht="55.5" customHeight="1">
      <c r="B8" s="22" t="s">
        <v>104</v>
      </c>
      <c r="C8" s="30" t="s">
        <v>35</v>
      </c>
      <c r="D8" s="30" t="s">
        <v>109</v>
      </c>
      <c r="E8" s="30" t="s">
        <v>15</v>
      </c>
      <c r="F8" s="30" t="s">
        <v>51</v>
      </c>
      <c r="G8" s="30" t="s">
        <v>90</v>
      </c>
      <c r="H8" s="30" t="s">
        <v>18</v>
      </c>
      <c r="I8" s="30" t="s">
        <v>89</v>
      </c>
      <c r="J8" s="30" t="s">
        <v>17</v>
      </c>
      <c r="K8" s="30" t="s">
        <v>19</v>
      </c>
      <c r="L8" s="30" t="s">
        <v>224</v>
      </c>
      <c r="M8" s="30" t="s">
        <v>223</v>
      </c>
      <c r="N8" s="30" t="s">
        <v>47</v>
      </c>
      <c r="O8" s="30" t="s">
        <v>226</v>
      </c>
      <c r="P8" s="30" t="s">
        <v>172</v>
      </c>
      <c r="Q8" s="73" t="s">
        <v>174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233</v>
      </c>
      <c r="M9" s="32"/>
      <c r="N9" s="32" t="s">
        <v>234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80"/>
      <c r="C12" s="81"/>
      <c r="D12" s="81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AV12" s="4"/>
    </row>
    <row r="13" spans="2:52">
      <c r="B13" s="80"/>
      <c r="C13" s="81"/>
      <c r="D13" s="81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52">
      <c r="B14" s="191"/>
      <c r="C14" s="191"/>
      <c r="D14" s="191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52">
      <c r="B15" s="80" t="s">
        <v>237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52" ht="20.25">
      <c r="B16" s="80" t="s">
        <v>101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AT16" s="4"/>
    </row>
    <row r="17" spans="2:47" ht="20.25">
      <c r="B17" s="80" t="s">
        <v>222</v>
      </c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AU17" s="4"/>
    </row>
    <row r="18" spans="2:47">
      <c r="B18" s="80" t="s">
        <v>232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AT18" s="3"/>
    </row>
    <row r="19" spans="2:4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AU19" s="3"/>
    </row>
    <row r="20" spans="2:4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4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4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4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4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4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4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4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4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4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4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4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4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C111" s="1"/>
      <c r="D111" s="1"/>
    </row>
    <row r="112" spans="2:17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14:D14"/>
  </mergeCells>
  <phoneticPr fontId="4" type="noConversion"/>
  <dataValidations count="1">
    <dataValidation allowBlank="1" showInputMessage="1" showErrorMessage="1" sqref="A1:A1048576 B31:D1048576 C15:D29 E1:AF1048576 AJ1:XFD1048576 AG1:AI27 AG31:AI1048576 C12:D13 D1:D11 B1:B14 C5:C11 B17:B30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169</v>
      </c>
      <c r="C1" s="78" t="s" vm="1">
        <v>238</v>
      </c>
    </row>
    <row r="2" spans="2:67">
      <c r="B2" s="57" t="s">
        <v>168</v>
      </c>
      <c r="C2" s="78" t="s">
        <v>239</v>
      </c>
    </row>
    <row r="3" spans="2:67">
      <c r="B3" s="57" t="s">
        <v>170</v>
      </c>
      <c r="C3" s="78" t="s">
        <v>240</v>
      </c>
    </row>
    <row r="4" spans="2:67">
      <c r="B4" s="57" t="s">
        <v>171</v>
      </c>
      <c r="C4" s="78">
        <v>2142</v>
      </c>
    </row>
    <row r="6" spans="2:67" ht="26.25" customHeight="1">
      <c r="B6" s="188" t="s">
        <v>199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3"/>
      <c r="BO6" s="3"/>
    </row>
    <row r="7" spans="2:67" ht="26.25" customHeight="1">
      <c r="B7" s="188" t="s">
        <v>75</v>
      </c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3"/>
      <c r="AZ7" s="44"/>
      <c r="BJ7" s="3"/>
      <c r="BO7" s="3"/>
    </row>
    <row r="8" spans="2:67" s="3" customFormat="1" ht="78.75">
      <c r="B8" s="38" t="s">
        <v>104</v>
      </c>
      <c r="C8" s="13" t="s">
        <v>35</v>
      </c>
      <c r="D8" s="13" t="s">
        <v>109</v>
      </c>
      <c r="E8" s="13" t="s">
        <v>215</v>
      </c>
      <c r="F8" s="13" t="s">
        <v>106</v>
      </c>
      <c r="G8" s="13" t="s">
        <v>50</v>
      </c>
      <c r="H8" s="13" t="s">
        <v>15</v>
      </c>
      <c r="I8" s="13" t="s">
        <v>51</v>
      </c>
      <c r="J8" s="13" t="s">
        <v>90</v>
      </c>
      <c r="K8" s="13" t="s">
        <v>18</v>
      </c>
      <c r="L8" s="13" t="s">
        <v>89</v>
      </c>
      <c r="M8" s="13" t="s">
        <v>17</v>
      </c>
      <c r="N8" s="13" t="s">
        <v>19</v>
      </c>
      <c r="O8" s="13" t="s">
        <v>224</v>
      </c>
      <c r="P8" s="13" t="s">
        <v>223</v>
      </c>
      <c r="Q8" s="13" t="s">
        <v>47</v>
      </c>
      <c r="R8" s="13" t="s">
        <v>46</v>
      </c>
      <c r="S8" s="13" t="s">
        <v>172</v>
      </c>
      <c r="T8" s="39" t="s">
        <v>174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233</v>
      </c>
      <c r="P9" s="16"/>
      <c r="Q9" s="16" t="s">
        <v>227</v>
      </c>
      <c r="R9" s="16" t="s">
        <v>20</v>
      </c>
      <c r="S9" s="16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102</v>
      </c>
      <c r="R10" s="19" t="s">
        <v>103</v>
      </c>
      <c r="S10" s="46" t="s">
        <v>175</v>
      </c>
      <c r="T10" s="74" t="s">
        <v>216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80" t="s">
        <v>237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80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80" t="s">
        <v>222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80" t="s">
        <v>232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169</v>
      </c>
      <c r="C1" s="78" t="s" vm="1">
        <v>238</v>
      </c>
    </row>
    <row r="2" spans="2:66">
      <c r="B2" s="57" t="s">
        <v>168</v>
      </c>
      <c r="C2" s="78" t="s">
        <v>239</v>
      </c>
    </row>
    <row r="3" spans="2:66">
      <c r="B3" s="57" t="s">
        <v>170</v>
      </c>
      <c r="C3" s="78" t="s">
        <v>240</v>
      </c>
    </row>
    <row r="4" spans="2:66">
      <c r="B4" s="57" t="s">
        <v>171</v>
      </c>
      <c r="C4" s="78">
        <v>2142</v>
      </c>
    </row>
    <row r="6" spans="2:66" ht="26.25" customHeight="1">
      <c r="B6" s="194" t="s">
        <v>199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6"/>
    </row>
    <row r="7" spans="2:66" ht="26.25" customHeight="1">
      <c r="B7" s="194" t="s">
        <v>76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6"/>
      <c r="BN7" s="3"/>
    </row>
    <row r="8" spans="2:66" s="3" customFormat="1" ht="78.75">
      <c r="B8" s="22" t="s">
        <v>104</v>
      </c>
      <c r="C8" s="30" t="s">
        <v>35</v>
      </c>
      <c r="D8" s="30" t="s">
        <v>109</v>
      </c>
      <c r="E8" s="30" t="s">
        <v>215</v>
      </c>
      <c r="F8" s="30" t="s">
        <v>106</v>
      </c>
      <c r="G8" s="30" t="s">
        <v>50</v>
      </c>
      <c r="H8" s="30" t="s">
        <v>15</v>
      </c>
      <c r="I8" s="30" t="s">
        <v>51</v>
      </c>
      <c r="J8" s="30" t="s">
        <v>90</v>
      </c>
      <c r="K8" s="30" t="s">
        <v>18</v>
      </c>
      <c r="L8" s="30" t="s">
        <v>89</v>
      </c>
      <c r="M8" s="30" t="s">
        <v>17</v>
      </c>
      <c r="N8" s="30" t="s">
        <v>19</v>
      </c>
      <c r="O8" s="13" t="s">
        <v>224</v>
      </c>
      <c r="P8" s="30" t="s">
        <v>223</v>
      </c>
      <c r="Q8" s="30" t="s">
        <v>231</v>
      </c>
      <c r="R8" s="30" t="s">
        <v>47</v>
      </c>
      <c r="S8" s="13" t="s">
        <v>46</v>
      </c>
      <c r="T8" s="30" t="s">
        <v>172</v>
      </c>
      <c r="U8" s="30" t="s">
        <v>174</v>
      </c>
      <c r="V8" s="1"/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233</v>
      </c>
      <c r="P9" s="32"/>
      <c r="Q9" s="16" t="s">
        <v>227</v>
      </c>
      <c r="R9" s="32" t="s">
        <v>227</v>
      </c>
      <c r="S9" s="16" t="s">
        <v>20</v>
      </c>
      <c r="T9" s="32" t="s">
        <v>227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3" t="s">
        <v>102</v>
      </c>
      <c r="R10" s="19" t="s">
        <v>103</v>
      </c>
      <c r="S10" s="19" t="s">
        <v>175</v>
      </c>
      <c r="T10" s="20" t="s">
        <v>216</v>
      </c>
      <c r="U10" s="20" t="s">
        <v>235</v>
      </c>
      <c r="V10" s="5"/>
      <c r="BI10" s="1"/>
      <c r="BJ10" s="3"/>
      <c r="BK10" s="1"/>
    </row>
    <row r="11" spans="2:66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5"/>
      <c r="BI11" s="1"/>
      <c r="BJ11" s="3"/>
      <c r="BK11" s="1"/>
      <c r="BN11" s="1"/>
    </row>
    <row r="12" spans="2:66">
      <c r="B12" s="80" t="s">
        <v>237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BJ12" s="3"/>
    </row>
    <row r="13" spans="2:66" ht="20.25">
      <c r="B13" s="80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BJ13" s="4"/>
    </row>
    <row r="14" spans="2:66">
      <c r="B14" s="80" t="s">
        <v>222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2:66">
      <c r="B15" s="80" t="s">
        <v>232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2:66">
      <c r="B16" s="80" t="s">
        <v>230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2:61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BI17" s="4"/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BI19" s="3"/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2:2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2:2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2:2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2:2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2:2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2:2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2:2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2:21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2:21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2:21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2:21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2:21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2:21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2:21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2:21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2:21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2:21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2:21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2:21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2:21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2:21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2:21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2:21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2:21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2:21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2:2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2:21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2:21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2:21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2:2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2:21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2:21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2:21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2:21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2:21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2:21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2:21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2:21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2:21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2:21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2:21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2:21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2:2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2:2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2:2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2:21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2:21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2:2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2:21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2:21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2:21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2:21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2:21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2:21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2:21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2:21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2:21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2:21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2:21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2:21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2:21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2:21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2:21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2:21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2:21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2:21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2:21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2:21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2:21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2:21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2:21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2:21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2:21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2:21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2:21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2:21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2:21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2:21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4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828">
      <formula1>$BM$7:$BM$10</formula1>
    </dataValidation>
    <dataValidation type="list" allowBlank="1" showInputMessage="1" showErrorMessage="1" sqref="E12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AJ363"/>
  <sheetViews>
    <sheetView rightToLeft="1" workbookViewId="0">
      <selection activeCell="B120" sqref="B120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9.140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1.855468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8" width="5.7109375" style="1" customWidth="1"/>
    <col min="19" max="16384" width="9.140625" style="1"/>
  </cols>
  <sheetData>
    <row r="1" spans="2:36">
      <c r="B1" s="57" t="s">
        <v>169</v>
      </c>
      <c r="C1" s="78" t="s" vm="1">
        <v>238</v>
      </c>
    </row>
    <row r="2" spans="2:36">
      <c r="B2" s="57" t="s">
        <v>168</v>
      </c>
      <c r="C2" s="78" t="s">
        <v>239</v>
      </c>
    </row>
    <row r="3" spans="2:36">
      <c r="B3" s="57" t="s">
        <v>170</v>
      </c>
      <c r="C3" s="78" t="s">
        <v>240</v>
      </c>
    </row>
    <row r="4" spans="2:36">
      <c r="B4" s="57" t="s">
        <v>171</v>
      </c>
      <c r="C4" s="78">
        <v>2142</v>
      </c>
    </row>
    <row r="6" spans="2:36" ht="26.25" customHeight="1">
      <c r="B6" s="194" t="s">
        <v>199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6"/>
      <c r="AJ6" s="3"/>
    </row>
    <row r="7" spans="2:36" ht="26.25" customHeight="1">
      <c r="B7" s="194" t="s">
        <v>77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6"/>
      <c r="AF7" s="3"/>
      <c r="AJ7" s="3"/>
    </row>
    <row r="8" spans="2:36" s="3" customFormat="1" ht="63">
      <c r="B8" s="22" t="s">
        <v>104</v>
      </c>
      <c r="C8" s="30" t="s">
        <v>35</v>
      </c>
      <c r="D8" s="30" t="s">
        <v>109</v>
      </c>
      <c r="E8" s="30" t="s">
        <v>215</v>
      </c>
      <c r="F8" s="30" t="s">
        <v>106</v>
      </c>
      <c r="G8" s="30" t="s">
        <v>50</v>
      </c>
      <c r="H8" s="30" t="s">
        <v>89</v>
      </c>
      <c r="I8" s="13" t="s">
        <v>224</v>
      </c>
      <c r="J8" s="13" t="s">
        <v>223</v>
      </c>
      <c r="K8" s="13" t="s">
        <v>47</v>
      </c>
      <c r="L8" s="13" t="s">
        <v>46</v>
      </c>
      <c r="M8" s="30" t="s">
        <v>172</v>
      </c>
      <c r="N8" s="14" t="s">
        <v>174</v>
      </c>
      <c r="AF8" s="1"/>
      <c r="AG8" s="1"/>
      <c r="AH8" s="1"/>
      <c r="AJ8" s="4"/>
    </row>
    <row r="9" spans="2:36" s="3" customFormat="1" ht="24" customHeight="1">
      <c r="B9" s="15"/>
      <c r="C9" s="16"/>
      <c r="D9" s="16"/>
      <c r="E9" s="16"/>
      <c r="F9" s="16"/>
      <c r="G9" s="16"/>
      <c r="H9" s="16"/>
      <c r="I9" s="16" t="s">
        <v>233</v>
      </c>
      <c r="J9" s="16"/>
      <c r="K9" s="16" t="s">
        <v>227</v>
      </c>
      <c r="L9" s="16" t="s">
        <v>20</v>
      </c>
      <c r="M9" s="16" t="s">
        <v>20</v>
      </c>
      <c r="N9" s="17" t="s">
        <v>20</v>
      </c>
      <c r="AF9" s="1"/>
      <c r="AH9" s="1"/>
      <c r="AJ9" s="4"/>
    </row>
    <row r="10" spans="2:3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AF10" s="1"/>
      <c r="AG10" s="3"/>
      <c r="AH10" s="1"/>
      <c r="AJ10" s="1"/>
    </row>
    <row r="11" spans="2:36" s="139" customFormat="1" ht="18" customHeight="1">
      <c r="B11" s="82" t="s">
        <v>27</v>
      </c>
      <c r="C11" s="87"/>
      <c r="D11" s="87"/>
      <c r="E11" s="87"/>
      <c r="F11" s="87"/>
      <c r="G11" s="87"/>
      <c r="H11" s="87"/>
      <c r="I11" s="88"/>
      <c r="J11" s="89"/>
      <c r="K11" s="88">
        <v>130327.00963999993</v>
      </c>
      <c r="L11" s="87"/>
      <c r="M11" s="90">
        <v>1</v>
      </c>
      <c r="N11" s="90">
        <f>+K11/'סכום נכסי הקרן'!$C$42</f>
        <v>0.29558949262783091</v>
      </c>
      <c r="AF11" s="136"/>
      <c r="AG11" s="140"/>
      <c r="AH11" s="136"/>
      <c r="AJ11" s="136"/>
    </row>
    <row r="12" spans="2:36" s="136" customFormat="1" ht="20.25">
      <c r="B12" s="83" t="s">
        <v>220</v>
      </c>
      <c r="C12" s="91"/>
      <c r="D12" s="91"/>
      <c r="E12" s="91"/>
      <c r="F12" s="91"/>
      <c r="G12" s="91"/>
      <c r="H12" s="91"/>
      <c r="I12" s="92"/>
      <c r="J12" s="93"/>
      <c r="K12" s="92">
        <v>104173.23358</v>
      </c>
      <c r="L12" s="91"/>
      <c r="M12" s="94">
        <v>0.79932190470537101</v>
      </c>
      <c r="N12" s="94">
        <f>+K12/'סכום נכסי הקרן'!$C$42</f>
        <v>0.23627115625817202</v>
      </c>
      <c r="AG12" s="139"/>
    </row>
    <row r="13" spans="2:36" s="136" customFormat="1">
      <c r="B13" s="84" t="s">
        <v>241</v>
      </c>
      <c r="C13" s="91"/>
      <c r="D13" s="91"/>
      <c r="E13" s="91"/>
      <c r="F13" s="91"/>
      <c r="G13" s="91"/>
      <c r="H13" s="91"/>
      <c r="I13" s="92"/>
      <c r="J13" s="93"/>
      <c r="K13" s="92">
        <v>84892.479060000012</v>
      </c>
      <c r="L13" s="91"/>
      <c r="M13" s="94">
        <v>0.65138054877877616</v>
      </c>
      <c r="N13" s="94">
        <f>+K13/'סכום נכסי הקרן'!$C$42</f>
        <v>0.19254124592115651</v>
      </c>
    </row>
    <row r="14" spans="2:36" s="136" customFormat="1">
      <c r="B14" s="85" t="s">
        <v>242</v>
      </c>
      <c r="C14" s="95" t="s">
        <v>243</v>
      </c>
      <c r="D14" s="96" t="s">
        <v>110</v>
      </c>
      <c r="E14" s="96" t="s">
        <v>244</v>
      </c>
      <c r="F14" s="95" t="s">
        <v>245</v>
      </c>
      <c r="G14" s="96" t="s">
        <v>246</v>
      </c>
      <c r="H14" s="96" t="s">
        <v>154</v>
      </c>
      <c r="I14" s="97">
        <v>21164.05</v>
      </c>
      <c r="J14" s="98">
        <v>20540</v>
      </c>
      <c r="K14" s="97">
        <v>4347.0951299999997</v>
      </c>
      <c r="L14" s="99">
        <v>4.2578075883512099E-4</v>
      </c>
      <c r="M14" s="99">
        <v>3.3355289452339204E-2</v>
      </c>
      <c r="N14" s="99">
        <f>+K14/'סכום נכסי הקרן'!$C$42</f>
        <v>9.8594730856713855E-3</v>
      </c>
    </row>
    <row r="15" spans="2:36" s="136" customFormat="1">
      <c r="B15" s="85" t="s">
        <v>247</v>
      </c>
      <c r="C15" s="95" t="s">
        <v>248</v>
      </c>
      <c r="D15" s="96" t="s">
        <v>110</v>
      </c>
      <c r="E15" s="96" t="s">
        <v>244</v>
      </c>
      <c r="F15" s="95" t="s">
        <v>249</v>
      </c>
      <c r="G15" s="96" t="s">
        <v>250</v>
      </c>
      <c r="H15" s="96" t="s">
        <v>154</v>
      </c>
      <c r="I15" s="97">
        <v>6319</v>
      </c>
      <c r="J15" s="98">
        <v>4830</v>
      </c>
      <c r="K15" s="97">
        <v>305.20769999999999</v>
      </c>
      <c r="L15" s="99">
        <v>5.8120376893766345E-5</v>
      </c>
      <c r="M15" s="99">
        <v>2.3418606844664816E-3</v>
      </c>
      <c r="N15" s="99">
        <f>+K15/'סכום נכסי הקרן'!$C$42</f>
        <v>6.9222941152651202E-4</v>
      </c>
    </row>
    <row r="16" spans="2:36" s="136" customFormat="1" ht="20.25">
      <c r="B16" s="85" t="s">
        <v>251</v>
      </c>
      <c r="C16" s="95" t="s">
        <v>252</v>
      </c>
      <c r="D16" s="96" t="s">
        <v>110</v>
      </c>
      <c r="E16" s="96" t="s">
        <v>244</v>
      </c>
      <c r="F16" s="95" t="s">
        <v>253</v>
      </c>
      <c r="G16" s="96" t="s">
        <v>254</v>
      </c>
      <c r="H16" s="96" t="s">
        <v>154</v>
      </c>
      <c r="I16" s="97">
        <v>6982</v>
      </c>
      <c r="J16" s="98">
        <v>43030</v>
      </c>
      <c r="K16" s="97">
        <v>3004.3546000000001</v>
      </c>
      <c r="L16" s="99">
        <v>1.6332101470583867E-4</v>
      </c>
      <c r="M16" s="99">
        <v>2.3052432556373983E-2</v>
      </c>
      <c r="N16" s="99">
        <f>+K16/'סכום נכסי הקרן'!$C$42</f>
        <v>6.8140568431758761E-3</v>
      </c>
      <c r="AF16" s="139"/>
    </row>
    <row r="17" spans="2:14" s="136" customFormat="1">
      <c r="B17" s="85" t="s">
        <v>255</v>
      </c>
      <c r="C17" s="95" t="s">
        <v>256</v>
      </c>
      <c r="D17" s="96" t="s">
        <v>110</v>
      </c>
      <c r="E17" s="96" t="s">
        <v>244</v>
      </c>
      <c r="F17" s="95" t="s">
        <v>257</v>
      </c>
      <c r="G17" s="96" t="s">
        <v>250</v>
      </c>
      <c r="H17" s="96" t="s">
        <v>154</v>
      </c>
      <c r="I17" s="97">
        <v>54511</v>
      </c>
      <c r="J17" s="98">
        <v>3529</v>
      </c>
      <c r="K17" s="97">
        <v>1923.69319</v>
      </c>
      <c r="L17" s="99">
        <v>3.3111858687424076E-4</v>
      </c>
      <c r="M17" s="99">
        <v>1.4760510467582926E-2</v>
      </c>
      <c r="N17" s="99">
        <f>+K17/'סכום נכסי הקרן'!$C$42</f>
        <v>4.3630518000406238E-3</v>
      </c>
    </row>
    <row r="18" spans="2:14" s="136" customFormat="1">
      <c r="B18" s="85" t="s">
        <v>258</v>
      </c>
      <c r="C18" s="95" t="s">
        <v>259</v>
      </c>
      <c r="D18" s="96" t="s">
        <v>110</v>
      </c>
      <c r="E18" s="96" t="s">
        <v>244</v>
      </c>
      <c r="F18" s="95" t="s">
        <v>260</v>
      </c>
      <c r="G18" s="96" t="s">
        <v>261</v>
      </c>
      <c r="H18" s="96" t="s">
        <v>154</v>
      </c>
      <c r="I18" s="97">
        <v>651241</v>
      </c>
      <c r="J18" s="98">
        <v>579.5</v>
      </c>
      <c r="K18" s="97">
        <v>3773.9416000000001</v>
      </c>
      <c r="L18" s="99">
        <v>2.354888284250004E-4</v>
      </c>
      <c r="M18" s="99">
        <v>2.8957478656379015E-2</v>
      </c>
      <c r="N18" s="99">
        <f>+K18/'סכום נכסי הקרן'!$C$42</f>
        <v>8.5595264238203152E-3</v>
      </c>
    </row>
    <row r="19" spans="2:14" s="136" customFormat="1">
      <c r="B19" s="85" t="s">
        <v>262</v>
      </c>
      <c r="C19" s="95" t="s">
        <v>263</v>
      </c>
      <c r="D19" s="96" t="s">
        <v>110</v>
      </c>
      <c r="E19" s="96" t="s">
        <v>244</v>
      </c>
      <c r="F19" s="95" t="s">
        <v>264</v>
      </c>
      <c r="G19" s="96" t="s">
        <v>265</v>
      </c>
      <c r="H19" s="96" t="s">
        <v>154</v>
      </c>
      <c r="I19" s="97">
        <v>22719</v>
      </c>
      <c r="J19" s="98">
        <v>6326</v>
      </c>
      <c r="K19" s="97">
        <v>1437.2039399999999</v>
      </c>
      <c r="L19" s="99">
        <v>2.2644264868228897E-4</v>
      </c>
      <c r="M19" s="99">
        <v>1.1027675260638326E-2</v>
      </c>
      <c r="N19" s="99">
        <f>+K19/'סכום נכסי הקרן'!$C$42</f>
        <v>3.2596649351565657E-3</v>
      </c>
    </row>
    <row r="20" spans="2:14" s="136" customFormat="1">
      <c r="B20" s="85" t="s">
        <v>266</v>
      </c>
      <c r="C20" s="95" t="s">
        <v>267</v>
      </c>
      <c r="D20" s="96" t="s">
        <v>110</v>
      </c>
      <c r="E20" s="96" t="s">
        <v>244</v>
      </c>
      <c r="F20" s="95" t="s">
        <v>268</v>
      </c>
      <c r="G20" s="96" t="s">
        <v>269</v>
      </c>
      <c r="H20" s="96" t="s">
        <v>154</v>
      </c>
      <c r="I20" s="97">
        <v>721637</v>
      </c>
      <c r="J20" s="98">
        <v>153.6</v>
      </c>
      <c r="K20" s="97">
        <v>1108.43443</v>
      </c>
      <c r="L20" s="99">
        <v>2.2569865518862612E-4</v>
      </c>
      <c r="M20" s="99">
        <v>8.5050246534606258E-3</v>
      </c>
      <c r="N20" s="99">
        <f>+K20/'סכום נכסי הקרן'!$C$42</f>
        <v>2.5139959221036194E-3</v>
      </c>
    </row>
    <row r="21" spans="2:14" s="136" customFormat="1">
      <c r="B21" s="85" t="s">
        <v>270</v>
      </c>
      <c r="C21" s="95" t="s">
        <v>271</v>
      </c>
      <c r="D21" s="96" t="s">
        <v>110</v>
      </c>
      <c r="E21" s="96" t="s">
        <v>244</v>
      </c>
      <c r="F21" s="95" t="s">
        <v>272</v>
      </c>
      <c r="G21" s="96" t="s">
        <v>250</v>
      </c>
      <c r="H21" s="96" t="s">
        <v>154</v>
      </c>
      <c r="I21" s="97">
        <v>16548</v>
      </c>
      <c r="J21" s="98">
        <v>3372</v>
      </c>
      <c r="K21" s="97">
        <v>567.35370999999998</v>
      </c>
      <c r="L21" s="99">
        <v>8.4622679448789092E-5</v>
      </c>
      <c r="M21" s="99">
        <v>4.3533087390494989E-3</v>
      </c>
      <c r="N21" s="99">
        <f>+K21/'סכום נכסי הקרן'!$C$42</f>
        <v>1.2867923214279437E-3</v>
      </c>
    </row>
    <row r="22" spans="2:14" s="136" customFormat="1">
      <c r="B22" s="85" t="s">
        <v>273</v>
      </c>
      <c r="C22" s="95" t="s">
        <v>274</v>
      </c>
      <c r="D22" s="96" t="s">
        <v>110</v>
      </c>
      <c r="E22" s="96" t="s">
        <v>244</v>
      </c>
      <c r="F22" s="95" t="s">
        <v>275</v>
      </c>
      <c r="G22" s="96" t="s">
        <v>265</v>
      </c>
      <c r="H22" s="96" t="s">
        <v>154</v>
      </c>
      <c r="I22" s="97">
        <v>248836</v>
      </c>
      <c r="J22" s="98">
        <v>919.9</v>
      </c>
      <c r="K22" s="97">
        <v>2289.0423599999999</v>
      </c>
      <c r="L22" s="99">
        <v>2.1377351146625401E-4</v>
      </c>
      <c r="M22" s="99">
        <v>1.7563837045927642E-2</v>
      </c>
      <c r="N22" s="99">
        <f>+K22/'סכום נכסי הקרן'!$C$42</f>
        <v>5.1916856810036525E-3</v>
      </c>
    </row>
    <row r="23" spans="2:14" s="136" customFormat="1">
      <c r="B23" s="85" t="s">
        <v>276</v>
      </c>
      <c r="C23" s="95" t="s">
        <v>277</v>
      </c>
      <c r="D23" s="96" t="s">
        <v>110</v>
      </c>
      <c r="E23" s="96" t="s">
        <v>244</v>
      </c>
      <c r="F23" s="95" t="s">
        <v>278</v>
      </c>
      <c r="G23" s="96" t="s">
        <v>279</v>
      </c>
      <c r="H23" s="96" t="s">
        <v>154</v>
      </c>
      <c r="I23" s="97">
        <v>207035.41</v>
      </c>
      <c r="J23" s="98">
        <v>1383</v>
      </c>
      <c r="K23" s="97">
        <v>2863.2997799999998</v>
      </c>
      <c r="L23" s="99">
        <v>1.763782622146482E-4</v>
      </c>
      <c r="M23" s="99">
        <v>2.1970117997100094E-2</v>
      </c>
      <c r="N23" s="99">
        <f>+K23/'סכום נכסי הקרן'!$C$42</f>
        <v>6.4941360317363923E-3</v>
      </c>
    </row>
    <row r="24" spans="2:14" s="136" customFormat="1">
      <c r="B24" s="85" t="s">
        <v>280</v>
      </c>
      <c r="C24" s="95" t="s">
        <v>281</v>
      </c>
      <c r="D24" s="96" t="s">
        <v>110</v>
      </c>
      <c r="E24" s="96" t="s">
        <v>244</v>
      </c>
      <c r="F24" s="95" t="s">
        <v>282</v>
      </c>
      <c r="G24" s="96" t="s">
        <v>283</v>
      </c>
      <c r="H24" s="96" t="s">
        <v>154</v>
      </c>
      <c r="I24" s="97">
        <v>40392</v>
      </c>
      <c r="J24" s="98">
        <v>2067</v>
      </c>
      <c r="K24" s="97">
        <v>863.17704000000003</v>
      </c>
      <c r="L24" s="99">
        <v>1.8853273887207002E-4</v>
      </c>
      <c r="M24" s="99">
        <v>6.6231630909382418E-3</v>
      </c>
      <c r="N24" s="99">
        <f>+K24/'סכום נכסי הקרן'!$C$42</f>
        <v>1.9577374176418111E-3</v>
      </c>
    </row>
    <row r="25" spans="2:14" s="136" customFormat="1">
      <c r="B25" s="85" t="s">
        <v>284</v>
      </c>
      <c r="C25" s="95" t="s">
        <v>285</v>
      </c>
      <c r="D25" s="96" t="s">
        <v>110</v>
      </c>
      <c r="E25" s="96" t="s">
        <v>244</v>
      </c>
      <c r="F25" s="95" t="s">
        <v>286</v>
      </c>
      <c r="G25" s="96" t="s">
        <v>287</v>
      </c>
      <c r="H25" s="96" t="s">
        <v>154</v>
      </c>
      <c r="I25" s="97">
        <v>15295.05</v>
      </c>
      <c r="J25" s="98">
        <v>8416</v>
      </c>
      <c r="K25" s="97">
        <v>1287.2314099999999</v>
      </c>
      <c r="L25" s="99">
        <v>1.562816112882876E-4</v>
      </c>
      <c r="M25" s="99">
        <v>9.8769350540283025E-3</v>
      </c>
      <c r="N25" s="99">
        <f>+K25/'סכום נכסי הקרן'!$C$42</f>
        <v>2.9195182213382635E-3</v>
      </c>
    </row>
    <row r="26" spans="2:14" s="136" customFormat="1">
      <c r="B26" s="85" t="s">
        <v>288</v>
      </c>
      <c r="C26" s="95" t="s">
        <v>289</v>
      </c>
      <c r="D26" s="96" t="s">
        <v>110</v>
      </c>
      <c r="E26" s="96" t="s">
        <v>244</v>
      </c>
      <c r="F26" s="95" t="s">
        <v>290</v>
      </c>
      <c r="G26" s="96" t="s">
        <v>269</v>
      </c>
      <c r="H26" s="96" t="s">
        <v>154</v>
      </c>
      <c r="I26" s="97">
        <v>40920</v>
      </c>
      <c r="J26" s="98">
        <v>11540</v>
      </c>
      <c r="K26" s="97">
        <v>4722.1679999999997</v>
      </c>
      <c r="L26" s="99">
        <v>4.0340672324605009E-5</v>
      </c>
      <c r="M26" s="99">
        <v>3.623322604457789E-2</v>
      </c>
      <c r="N26" s="99">
        <f>+K26/'סכום נכסי הקרן'!$C$42</f>
        <v>1.0710160902786287E-2</v>
      </c>
    </row>
    <row r="27" spans="2:14" s="136" customFormat="1">
      <c r="B27" s="85" t="s">
        <v>291</v>
      </c>
      <c r="C27" s="95" t="s">
        <v>292</v>
      </c>
      <c r="D27" s="96" t="s">
        <v>110</v>
      </c>
      <c r="E27" s="96" t="s">
        <v>244</v>
      </c>
      <c r="F27" s="95" t="s">
        <v>293</v>
      </c>
      <c r="G27" s="96" t="s">
        <v>279</v>
      </c>
      <c r="H27" s="96" t="s">
        <v>154</v>
      </c>
      <c r="I27" s="97">
        <v>9083522</v>
      </c>
      <c r="J27" s="98">
        <v>52.5</v>
      </c>
      <c r="K27" s="97">
        <v>4768.8490499999998</v>
      </c>
      <c r="L27" s="99">
        <v>7.0130652541079838E-4</v>
      </c>
      <c r="M27" s="99">
        <v>3.6591410047486776E-2</v>
      </c>
      <c r="N27" s="99">
        <f>+K27/'סכום נכסי הקרן'!$C$42</f>
        <v>1.081603633047353E-2</v>
      </c>
    </row>
    <row r="28" spans="2:14" s="136" customFormat="1">
      <c r="B28" s="85" t="s">
        <v>294</v>
      </c>
      <c r="C28" s="95" t="s">
        <v>295</v>
      </c>
      <c r="D28" s="96" t="s">
        <v>110</v>
      </c>
      <c r="E28" s="96" t="s">
        <v>244</v>
      </c>
      <c r="F28" s="95" t="s">
        <v>296</v>
      </c>
      <c r="G28" s="96" t="s">
        <v>269</v>
      </c>
      <c r="H28" s="96" t="s">
        <v>154</v>
      </c>
      <c r="I28" s="97">
        <v>204126</v>
      </c>
      <c r="J28" s="98">
        <v>1647</v>
      </c>
      <c r="K28" s="97">
        <v>3361.9552200000003</v>
      </c>
      <c r="L28" s="99">
        <v>1.5992448614684948E-4</v>
      </c>
      <c r="M28" s="99">
        <v>2.5796304459733032E-2</v>
      </c>
      <c r="N28" s="99">
        <f>+K28/'סכום נכסי הקרן'!$C$42</f>
        <v>7.6251165469255382E-3</v>
      </c>
    </row>
    <row r="29" spans="2:14" s="136" customFormat="1">
      <c r="B29" s="85" t="s">
        <v>297</v>
      </c>
      <c r="C29" s="95" t="s">
        <v>298</v>
      </c>
      <c r="D29" s="96" t="s">
        <v>110</v>
      </c>
      <c r="E29" s="96" t="s">
        <v>244</v>
      </c>
      <c r="F29" s="95" t="s">
        <v>299</v>
      </c>
      <c r="G29" s="96" t="s">
        <v>265</v>
      </c>
      <c r="H29" s="96" t="s">
        <v>154</v>
      </c>
      <c r="I29" s="97">
        <v>338995</v>
      </c>
      <c r="J29" s="98">
        <v>1697</v>
      </c>
      <c r="K29" s="97">
        <v>5752.7451500000006</v>
      </c>
      <c r="L29" s="99">
        <v>2.2250839820615967E-4</v>
      </c>
      <c r="M29" s="99">
        <v>4.4140851277802741E-2</v>
      </c>
      <c r="N29" s="99">
        <f>+K29/'סכום נכסי הקרן'!$C$42</f>
        <v>1.3047571833366252E-2</v>
      </c>
    </row>
    <row r="30" spans="2:14" s="136" customFormat="1">
      <c r="B30" s="85" t="s">
        <v>300</v>
      </c>
      <c r="C30" s="95" t="s">
        <v>301</v>
      </c>
      <c r="D30" s="96" t="s">
        <v>110</v>
      </c>
      <c r="E30" s="96" t="s">
        <v>244</v>
      </c>
      <c r="F30" s="95" t="s">
        <v>302</v>
      </c>
      <c r="G30" s="96" t="s">
        <v>265</v>
      </c>
      <c r="H30" s="96" t="s">
        <v>154</v>
      </c>
      <c r="I30" s="97">
        <v>54415</v>
      </c>
      <c r="J30" s="98">
        <v>6350</v>
      </c>
      <c r="K30" s="97">
        <v>3455.3525</v>
      </c>
      <c r="L30" s="99">
        <v>2.3422256425933605E-4</v>
      </c>
      <c r="M30" s="99">
        <v>2.6512942401921605E-2</v>
      </c>
      <c r="N30" s="99">
        <f>+K30/'סכום נכסי הקרן'!$C$42</f>
        <v>7.8369471926549115E-3</v>
      </c>
    </row>
    <row r="31" spans="2:14" s="136" customFormat="1">
      <c r="B31" s="85" t="s">
        <v>303</v>
      </c>
      <c r="C31" s="95" t="s">
        <v>304</v>
      </c>
      <c r="D31" s="96" t="s">
        <v>110</v>
      </c>
      <c r="E31" s="96" t="s">
        <v>244</v>
      </c>
      <c r="F31" s="95"/>
      <c r="G31" s="96" t="s">
        <v>305</v>
      </c>
      <c r="H31" s="96" t="s">
        <v>154</v>
      </c>
      <c r="I31" s="97">
        <v>40330</v>
      </c>
      <c r="J31" s="98">
        <v>13590</v>
      </c>
      <c r="K31" s="97">
        <v>5480.8469999999998</v>
      </c>
      <c r="L31" s="99">
        <v>8.2015065543225259E-5</v>
      </c>
      <c r="M31" s="99">
        <v>4.2054574989019156E-2</v>
      </c>
      <c r="N31" s="99">
        <f>+K31/'סכום נכסי הקרן'!$C$42</f>
        <v>1.2430890483683239E-2</v>
      </c>
    </row>
    <row r="32" spans="2:14" s="136" customFormat="1">
      <c r="B32" s="85" t="s">
        <v>306</v>
      </c>
      <c r="C32" s="95" t="s">
        <v>307</v>
      </c>
      <c r="D32" s="96" t="s">
        <v>110</v>
      </c>
      <c r="E32" s="96" t="s">
        <v>244</v>
      </c>
      <c r="F32" s="95" t="s">
        <v>308</v>
      </c>
      <c r="G32" s="96" t="s">
        <v>250</v>
      </c>
      <c r="H32" s="96" t="s">
        <v>154</v>
      </c>
      <c r="I32" s="97">
        <v>15263</v>
      </c>
      <c r="J32" s="98">
        <v>18350</v>
      </c>
      <c r="K32" s="97">
        <v>2800.7604999999999</v>
      </c>
      <c r="L32" s="99">
        <v>3.4328363311443067E-4</v>
      </c>
      <c r="M32" s="99">
        <v>2.1490253691360622E-2</v>
      </c>
      <c r="N32" s="99">
        <f>+K32/'סכום נכסי הקרן'!$C$42</f>
        <v>6.3522931850726562E-3</v>
      </c>
    </row>
    <row r="33" spans="2:14" s="136" customFormat="1">
      <c r="B33" s="85" t="s">
        <v>309</v>
      </c>
      <c r="C33" s="95" t="s">
        <v>310</v>
      </c>
      <c r="D33" s="96" t="s">
        <v>110</v>
      </c>
      <c r="E33" s="96" t="s">
        <v>244</v>
      </c>
      <c r="F33" s="95" t="s">
        <v>311</v>
      </c>
      <c r="G33" s="96" t="s">
        <v>182</v>
      </c>
      <c r="H33" s="96" t="s">
        <v>154</v>
      </c>
      <c r="I33" s="97">
        <v>15210</v>
      </c>
      <c r="J33" s="98">
        <v>27980</v>
      </c>
      <c r="K33" s="97">
        <v>4255.7579999999998</v>
      </c>
      <c r="L33" s="99">
        <v>2.5223484885295169E-4</v>
      </c>
      <c r="M33" s="99">
        <v>3.2654459054616593E-2</v>
      </c>
      <c r="N33" s="99">
        <f>+K33/'סכום נכסי הקרן'!$C$42</f>
        <v>9.6523149839903965E-3</v>
      </c>
    </row>
    <row r="34" spans="2:14" s="136" customFormat="1">
      <c r="B34" s="85" t="s">
        <v>312</v>
      </c>
      <c r="C34" s="95" t="s">
        <v>313</v>
      </c>
      <c r="D34" s="96" t="s">
        <v>110</v>
      </c>
      <c r="E34" s="96" t="s">
        <v>244</v>
      </c>
      <c r="F34" s="95" t="s">
        <v>314</v>
      </c>
      <c r="G34" s="96" t="s">
        <v>261</v>
      </c>
      <c r="H34" s="96" t="s">
        <v>154</v>
      </c>
      <c r="I34" s="97">
        <v>12732</v>
      </c>
      <c r="J34" s="98">
        <v>3361</v>
      </c>
      <c r="K34" s="97">
        <v>427.92252000000002</v>
      </c>
      <c r="L34" s="99">
        <v>1.2655283293019218E-4</v>
      </c>
      <c r="M34" s="99">
        <v>3.2834523034177112E-3</v>
      </c>
      <c r="N34" s="99">
        <f>+K34/'סכום נכסי הקרן'!$C$42</f>
        <v>9.705540004349239E-4</v>
      </c>
    </row>
    <row r="35" spans="2:14" s="136" customFormat="1">
      <c r="B35" s="85" t="s">
        <v>315</v>
      </c>
      <c r="C35" s="95" t="s">
        <v>316</v>
      </c>
      <c r="D35" s="96" t="s">
        <v>110</v>
      </c>
      <c r="E35" s="96" t="s">
        <v>244</v>
      </c>
      <c r="F35" s="95" t="s">
        <v>317</v>
      </c>
      <c r="G35" s="96" t="s">
        <v>265</v>
      </c>
      <c r="H35" s="96" t="s">
        <v>154</v>
      </c>
      <c r="I35" s="97">
        <v>325874</v>
      </c>
      <c r="J35" s="98">
        <v>2354</v>
      </c>
      <c r="K35" s="97">
        <v>7671.0739599999997</v>
      </c>
      <c r="L35" s="99">
        <v>2.4439600051075715E-4</v>
      </c>
      <c r="M35" s="99">
        <v>5.886020082245174E-2</v>
      </c>
      <c r="N35" s="99">
        <f>+K35/'סכום נכסי הקרן'!$C$42</f>
        <v>1.7398456897080743E-2</v>
      </c>
    </row>
    <row r="36" spans="2:14" s="136" customFormat="1">
      <c r="B36" s="85" t="s">
        <v>318</v>
      </c>
      <c r="C36" s="95" t="s">
        <v>319</v>
      </c>
      <c r="D36" s="96" t="s">
        <v>110</v>
      </c>
      <c r="E36" s="96" t="s">
        <v>244</v>
      </c>
      <c r="F36" s="95" t="s">
        <v>320</v>
      </c>
      <c r="G36" s="96" t="s">
        <v>321</v>
      </c>
      <c r="H36" s="96" t="s">
        <v>154</v>
      </c>
      <c r="I36" s="97">
        <v>3984</v>
      </c>
      <c r="J36" s="98">
        <v>59610</v>
      </c>
      <c r="K36" s="97">
        <v>2374.8624</v>
      </c>
      <c r="L36" s="99">
        <v>3.9224381182221272E-4</v>
      </c>
      <c r="M36" s="99">
        <v>1.8222334775884461E-2</v>
      </c>
      <c r="N36" s="99">
        <f>+K36/'סכום נכסי הקרן'!$C$42</f>
        <v>5.3863306908981659E-3</v>
      </c>
    </row>
    <row r="37" spans="2:14" s="136" customFormat="1">
      <c r="B37" s="85" t="s">
        <v>322</v>
      </c>
      <c r="C37" s="95" t="s">
        <v>323</v>
      </c>
      <c r="D37" s="96" t="s">
        <v>110</v>
      </c>
      <c r="E37" s="96" t="s">
        <v>244</v>
      </c>
      <c r="F37" s="95" t="s">
        <v>324</v>
      </c>
      <c r="G37" s="96" t="s">
        <v>325</v>
      </c>
      <c r="H37" s="96" t="s">
        <v>154</v>
      </c>
      <c r="I37" s="97">
        <v>13983</v>
      </c>
      <c r="J37" s="98">
        <v>24410</v>
      </c>
      <c r="K37" s="97">
        <v>3413.2502999999997</v>
      </c>
      <c r="L37" s="99">
        <v>2.3527819825527326E-4</v>
      </c>
      <c r="M37" s="99">
        <v>2.6189891945103034E-2</v>
      </c>
      <c r="N37" s="99">
        <f>+K37/'סכום נכסי הקרן'!$C$42</f>
        <v>7.7414568720307209E-3</v>
      </c>
    </row>
    <row r="38" spans="2:14" s="136" customFormat="1">
      <c r="B38" s="85" t="s">
        <v>326</v>
      </c>
      <c r="C38" s="95" t="s">
        <v>327</v>
      </c>
      <c r="D38" s="96" t="s">
        <v>110</v>
      </c>
      <c r="E38" s="96" t="s">
        <v>244</v>
      </c>
      <c r="F38" s="95" t="s">
        <v>328</v>
      </c>
      <c r="G38" s="96" t="s">
        <v>261</v>
      </c>
      <c r="H38" s="96" t="s">
        <v>154</v>
      </c>
      <c r="I38" s="97">
        <v>33180</v>
      </c>
      <c r="J38" s="98">
        <v>1853</v>
      </c>
      <c r="K38" s="97">
        <v>614.82540000000006</v>
      </c>
      <c r="L38" s="99">
        <v>1.9580641899944029E-4</v>
      </c>
      <c r="M38" s="99">
        <v>4.7175593278655113E-3</v>
      </c>
      <c r="N38" s="99">
        <f>+K38/'סכום נכסי הקרן'!$C$42</f>
        <v>1.3944609681654572E-3</v>
      </c>
    </row>
    <row r="39" spans="2:14" s="136" customFormat="1">
      <c r="B39" s="85" t="s">
        <v>329</v>
      </c>
      <c r="C39" s="95" t="s">
        <v>330</v>
      </c>
      <c r="D39" s="96" t="s">
        <v>110</v>
      </c>
      <c r="E39" s="96" t="s">
        <v>244</v>
      </c>
      <c r="F39" s="95" t="s">
        <v>331</v>
      </c>
      <c r="G39" s="96" t="s">
        <v>269</v>
      </c>
      <c r="H39" s="96" t="s">
        <v>154</v>
      </c>
      <c r="I39" s="97">
        <v>13694</v>
      </c>
      <c r="J39" s="98">
        <v>26580</v>
      </c>
      <c r="K39" s="97">
        <v>3639.8652000000002</v>
      </c>
      <c r="L39" s="99">
        <v>9.742107061388521E-5</v>
      </c>
      <c r="M39" s="99">
        <v>2.7928709559548227E-2</v>
      </c>
      <c r="N39" s="99">
        <f>+K39/'סכום נכסי הקרן'!$C$42</f>
        <v>8.2554330884569115E-3</v>
      </c>
    </row>
    <row r="40" spans="2:14" s="136" customFormat="1">
      <c r="B40" s="85" t="s">
        <v>1142</v>
      </c>
      <c r="C40" s="95" t="s">
        <v>332</v>
      </c>
      <c r="D40" s="96" t="s">
        <v>110</v>
      </c>
      <c r="E40" s="96" t="s">
        <v>244</v>
      </c>
      <c r="F40" s="95" t="s">
        <v>333</v>
      </c>
      <c r="G40" s="96" t="s">
        <v>250</v>
      </c>
      <c r="H40" s="96" t="s">
        <v>154</v>
      </c>
      <c r="I40" s="97">
        <v>28411</v>
      </c>
      <c r="J40" s="98">
        <v>19400</v>
      </c>
      <c r="K40" s="97">
        <v>5511.7340000000004</v>
      </c>
      <c r="L40" s="99">
        <v>2.3427354997115592E-4</v>
      </c>
      <c r="M40" s="99">
        <v>4.2291571142658524E-2</v>
      </c>
      <c r="N40" s="99">
        <f>+K40/'סכום נכסי הקרן'!$C$42</f>
        <v>1.2500944056492247E-2</v>
      </c>
    </row>
    <row r="41" spans="2:14" s="136" customFormat="1">
      <c r="B41" s="85" t="s">
        <v>334</v>
      </c>
      <c r="C41" s="95" t="s">
        <v>335</v>
      </c>
      <c r="D41" s="96" t="s">
        <v>110</v>
      </c>
      <c r="E41" s="96" t="s">
        <v>244</v>
      </c>
      <c r="F41" s="95" t="s">
        <v>336</v>
      </c>
      <c r="G41" s="96" t="s">
        <v>325</v>
      </c>
      <c r="H41" s="96" t="s">
        <v>154</v>
      </c>
      <c r="I41" s="97">
        <v>42009</v>
      </c>
      <c r="J41" s="98">
        <v>6833</v>
      </c>
      <c r="K41" s="97">
        <v>2870.4749700000002</v>
      </c>
      <c r="L41" s="99">
        <v>3.7657062193019512E-4</v>
      </c>
      <c r="M41" s="99">
        <v>2.2025173277044136E-2</v>
      </c>
      <c r="N41" s="99">
        <f>+K41/'סכום נכסי הקרן'!$C$42</f>
        <v>6.5104097940015364E-3</v>
      </c>
    </row>
    <row r="42" spans="2:14" s="136" customFormat="1">
      <c r="B42" s="86"/>
      <c r="C42" s="95"/>
      <c r="D42" s="95"/>
      <c r="E42" s="95"/>
      <c r="F42" s="95"/>
      <c r="G42" s="95"/>
      <c r="H42" s="95"/>
      <c r="I42" s="97"/>
      <c r="J42" s="98"/>
      <c r="K42" s="95"/>
      <c r="L42" s="95"/>
      <c r="M42" s="99"/>
      <c r="N42" s="99"/>
    </row>
    <row r="43" spans="2:14" s="136" customFormat="1">
      <c r="B43" s="84" t="s">
        <v>337</v>
      </c>
      <c r="C43" s="91"/>
      <c r="D43" s="91"/>
      <c r="E43" s="91"/>
      <c r="F43" s="91"/>
      <c r="G43" s="91"/>
      <c r="H43" s="91"/>
      <c r="I43" s="92"/>
      <c r="J43" s="93"/>
      <c r="K43" s="92">
        <v>18352.224580000006</v>
      </c>
      <c r="L43" s="91"/>
      <c r="M43" s="94">
        <v>0.14081673960519805</v>
      </c>
      <c r="N43" s="94">
        <f>+K43/'סכום נכסי הקרן'!$C$42</f>
        <v>4.1623948613405869E-2</v>
      </c>
    </row>
    <row r="44" spans="2:14" s="136" customFormat="1">
      <c r="B44" s="85" t="s">
        <v>338</v>
      </c>
      <c r="C44" s="95" t="s">
        <v>339</v>
      </c>
      <c r="D44" s="96" t="s">
        <v>110</v>
      </c>
      <c r="E44" s="96" t="s">
        <v>244</v>
      </c>
      <c r="F44" s="95" t="s">
        <v>340</v>
      </c>
      <c r="G44" s="96" t="s">
        <v>341</v>
      </c>
      <c r="H44" s="96" t="s">
        <v>154</v>
      </c>
      <c r="I44" s="97">
        <v>121078</v>
      </c>
      <c r="J44" s="98">
        <v>447.1</v>
      </c>
      <c r="K44" s="97">
        <v>541.33974000000001</v>
      </c>
      <c r="L44" s="99">
        <v>4.1203458142080747E-4</v>
      </c>
      <c r="M44" s="99">
        <v>4.1537033765704709E-3</v>
      </c>
      <c r="N44" s="99">
        <f>+K44/'סכום נכסי הקרן'!$C$42</f>
        <v>1.2277910736069734E-3</v>
      </c>
    </row>
    <row r="45" spans="2:14" s="136" customFormat="1">
      <c r="B45" s="85" t="s">
        <v>342</v>
      </c>
      <c r="C45" s="95" t="s">
        <v>343</v>
      </c>
      <c r="D45" s="96" t="s">
        <v>110</v>
      </c>
      <c r="E45" s="96" t="s">
        <v>244</v>
      </c>
      <c r="F45" s="95" t="s">
        <v>344</v>
      </c>
      <c r="G45" s="96" t="s">
        <v>283</v>
      </c>
      <c r="H45" s="96" t="s">
        <v>154</v>
      </c>
      <c r="I45" s="97">
        <v>3021</v>
      </c>
      <c r="J45" s="98">
        <v>20350</v>
      </c>
      <c r="K45" s="97">
        <v>614.77350000000001</v>
      </c>
      <c r="L45" s="99">
        <v>2.0586152708366992E-4</v>
      </c>
      <c r="M45" s="99">
        <v>4.7171610988250116E-3</v>
      </c>
      <c r="N45" s="99">
        <f>+K45/'סכום נכסי הקרן'!$C$42</f>
        <v>1.3943432558454266E-3</v>
      </c>
    </row>
    <row r="46" spans="2:14" s="136" customFormat="1">
      <c r="B46" s="85" t="s">
        <v>345</v>
      </c>
      <c r="C46" s="95" t="s">
        <v>346</v>
      </c>
      <c r="D46" s="96" t="s">
        <v>110</v>
      </c>
      <c r="E46" s="96" t="s">
        <v>244</v>
      </c>
      <c r="F46" s="95" t="s">
        <v>347</v>
      </c>
      <c r="G46" s="96" t="s">
        <v>348</v>
      </c>
      <c r="H46" s="96" t="s">
        <v>154</v>
      </c>
      <c r="I46" s="97">
        <v>33839</v>
      </c>
      <c r="J46" s="98">
        <v>1664</v>
      </c>
      <c r="K46" s="97">
        <v>563.08096</v>
      </c>
      <c r="L46" s="99">
        <v>3.1097774697316159E-4</v>
      </c>
      <c r="M46" s="99">
        <v>4.3205239002674038E-3</v>
      </c>
      <c r="N46" s="99">
        <f>+K46/'סכום נכסי הקרן'!$C$42</f>
        <v>1.2771014675664587E-3</v>
      </c>
    </row>
    <row r="47" spans="2:14" s="136" customFormat="1">
      <c r="B47" s="85" t="s">
        <v>349</v>
      </c>
      <c r="C47" s="95" t="s">
        <v>350</v>
      </c>
      <c r="D47" s="96" t="s">
        <v>110</v>
      </c>
      <c r="E47" s="96" t="s">
        <v>244</v>
      </c>
      <c r="F47" s="95" t="s">
        <v>351</v>
      </c>
      <c r="G47" s="96" t="s">
        <v>254</v>
      </c>
      <c r="H47" s="96" t="s">
        <v>154</v>
      </c>
      <c r="I47" s="97">
        <v>10700</v>
      </c>
      <c r="J47" s="98">
        <v>1807</v>
      </c>
      <c r="K47" s="97">
        <v>193.34899999999999</v>
      </c>
      <c r="L47" s="99">
        <v>1.9771048669540539E-4</v>
      </c>
      <c r="M47" s="99">
        <v>1.4835681454986548E-3</v>
      </c>
      <c r="N47" s="99">
        <f>+K47/'סכום נכסי הקרן'!$C$42</f>
        <v>4.3852715540675932E-4</v>
      </c>
    </row>
    <row r="48" spans="2:14" s="136" customFormat="1">
      <c r="B48" s="85" t="s">
        <v>352</v>
      </c>
      <c r="C48" s="95" t="s">
        <v>353</v>
      </c>
      <c r="D48" s="96" t="s">
        <v>110</v>
      </c>
      <c r="E48" s="96" t="s">
        <v>244</v>
      </c>
      <c r="F48" s="95" t="s">
        <v>354</v>
      </c>
      <c r="G48" s="96" t="s">
        <v>355</v>
      </c>
      <c r="H48" s="96" t="s">
        <v>154</v>
      </c>
      <c r="I48" s="97">
        <v>500</v>
      </c>
      <c r="J48" s="98">
        <v>6073</v>
      </c>
      <c r="K48" s="97">
        <v>30.364999999999998</v>
      </c>
      <c r="L48" s="99">
        <v>3.1490465128025747E-5</v>
      </c>
      <c r="M48" s="99">
        <v>2.3299084421469287E-4</v>
      </c>
      <c r="N48" s="99">
        <f>+K48/'סכום נכסי הקרן'!$C$42</f>
        <v>6.8869645428351045E-5</v>
      </c>
    </row>
    <row r="49" spans="2:14" s="136" customFormat="1">
      <c r="B49" s="85" t="s">
        <v>356</v>
      </c>
      <c r="C49" s="95" t="s">
        <v>357</v>
      </c>
      <c r="D49" s="96" t="s">
        <v>110</v>
      </c>
      <c r="E49" s="96" t="s">
        <v>244</v>
      </c>
      <c r="F49" s="95" t="s">
        <v>358</v>
      </c>
      <c r="G49" s="96" t="s">
        <v>141</v>
      </c>
      <c r="H49" s="96" t="s">
        <v>154</v>
      </c>
      <c r="I49" s="97">
        <v>486</v>
      </c>
      <c r="J49" s="98">
        <v>7000</v>
      </c>
      <c r="K49" s="97">
        <v>34.020000000000003</v>
      </c>
      <c r="L49" s="99">
        <v>2.2409311797585077E-5</v>
      </c>
      <c r="M49" s="99">
        <v>2.6103568319393552E-4</v>
      </c>
      <c r="N49" s="99">
        <f>+K49/'סכום נכסי הקרן'!$C$42</f>
        <v>7.7159405153054604E-5</v>
      </c>
    </row>
    <row r="50" spans="2:14" s="136" customFormat="1">
      <c r="B50" s="85" t="s">
        <v>359</v>
      </c>
      <c r="C50" s="95" t="s">
        <v>360</v>
      </c>
      <c r="D50" s="96" t="s">
        <v>110</v>
      </c>
      <c r="E50" s="96" t="s">
        <v>244</v>
      </c>
      <c r="F50" s="95" t="s">
        <v>361</v>
      </c>
      <c r="G50" s="96" t="s">
        <v>321</v>
      </c>
      <c r="H50" s="96" t="s">
        <v>154</v>
      </c>
      <c r="I50" s="97">
        <v>1634</v>
      </c>
      <c r="J50" s="98">
        <v>69970</v>
      </c>
      <c r="K50" s="97">
        <v>1143.3098</v>
      </c>
      <c r="L50" s="99">
        <v>4.5571326097700016E-4</v>
      </c>
      <c r="M50" s="99">
        <v>8.7726235962763601E-3</v>
      </c>
      <c r="N50" s="99">
        <f>+K50/'סכום נכסי הקרן'!$C$42</f>
        <v>2.5930953578382665E-3</v>
      </c>
    </row>
    <row r="51" spans="2:14" s="136" customFormat="1">
      <c r="B51" s="85" t="s">
        <v>362</v>
      </c>
      <c r="C51" s="95" t="s">
        <v>363</v>
      </c>
      <c r="D51" s="96" t="s">
        <v>110</v>
      </c>
      <c r="E51" s="96" t="s">
        <v>244</v>
      </c>
      <c r="F51" s="95" t="s">
        <v>364</v>
      </c>
      <c r="G51" s="96" t="s">
        <v>365</v>
      </c>
      <c r="H51" s="96" t="s">
        <v>154</v>
      </c>
      <c r="I51" s="97">
        <v>878</v>
      </c>
      <c r="J51" s="98">
        <v>16250</v>
      </c>
      <c r="K51" s="97">
        <v>142.67500000000001</v>
      </c>
      <c r="L51" s="99">
        <v>1.9170150808825342E-4</v>
      </c>
      <c r="M51" s="99">
        <v>1.0947462110433494E-3</v>
      </c>
      <c r="N51" s="99">
        <f>+K51/'סכום נכסי הקרן'!$C$42</f>
        <v>3.2359547707854397E-4</v>
      </c>
    </row>
    <row r="52" spans="2:14" s="136" customFormat="1">
      <c r="B52" s="85" t="s">
        <v>366</v>
      </c>
      <c r="C52" s="95" t="s">
        <v>367</v>
      </c>
      <c r="D52" s="96" t="s">
        <v>110</v>
      </c>
      <c r="E52" s="96" t="s">
        <v>244</v>
      </c>
      <c r="F52" s="95" t="s">
        <v>368</v>
      </c>
      <c r="G52" s="96" t="s">
        <v>369</v>
      </c>
      <c r="H52" s="96" t="s">
        <v>154</v>
      </c>
      <c r="I52" s="97">
        <v>9111</v>
      </c>
      <c r="J52" s="98">
        <v>3860</v>
      </c>
      <c r="K52" s="97">
        <v>351.68459999999999</v>
      </c>
      <c r="L52" s="99">
        <v>3.6840807921222535E-4</v>
      </c>
      <c r="M52" s="99">
        <v>2.698478243086006E-3</v>
      </c>
      <c r="N52" s="99">
        <f>+K52/'סכום נכסי הקרן'!$C$42</f>
        <v>7.9764181474103308E-4</v>
      </c>
    </row>
    <row r="53" spans="2:14" s="136" customFormat="1">
      <c r="B53" s="85" t="s">
        <v>370</v>
      </c>
      <c r="C53" s="95" t="s">
        <v>371</v>
      </c>
      <c r="D53" s="96" t="s">
        <v>110</v>
      </c>
      <c r="E53" s="96" t="s">
        <v>244</v>
      </c>
      <c r="F53" s="95" t="s">
        <v>372</v>
      </c>
      <c r="G53" s="96" t="s">
        <v>261</v>
      </c>
      <c r="H53" s="96" t="s">
        <v>154</v>
      </c>
      <c r="I53" s="97">
        <v>2085</v>
      </c>
      <c r="J53" s="98">
        <v>6050</v>
      </c>
      <c r="K53" s="97">
        <v>126.1425</v>
      </c>
      <c r="L53" s="99">
        <v>6.9757999962862652E-5</v>
      </c>
      <c r="M53" s="99">
        <v>9.6789223007910077E-4</v>
      </c>
      <c r="N53" s="99">
        <f>+K53/'סכום נכסי הקרן'!$C$42</f>
        <v>2.8609877320750116E-4</v>
      </c>
    </row>
    <row r="54" spans="2:14" s="136" customFormat="1">
      <c r="B54" s="85" t="s">
        <v>373</v>
      </c>
      <c r="C54" s="95" t="s">
        <v>374</v>
      </c>
      <c r="D54" s="96" t="s">
        <v>110</v>
      </c>
      <c r="E54" s="96" t="s">
        <v>244</v>
      </c>
      <c r="F54" s="95" t="s">
        <v>375</v>
      </c>
      <c r="G54" s="96" t="s">
        <v>250</v>
      </c>
      <c r="H54" s="96" t="s">
        <v>154</v>
      </c>
      <c r="I54" s="97">
        <v>1056</v>
      </c>
      <c r="J54" s="98">
        <v>155500</v>
      </c>
      <c r="K54" s="97">
        <v>1642.08</v>
      </c>
      <c r="L54" s="99">
        <v>4.9420733776216739E-4</v>
      </c>
      <c r="M54" s="99">
        <v>1.2599690613142199E-2</v>
      </c>
      <c r="N54" s="99">
        <f>+K54/'סכום נכסי הקרן'!$C$42</f>
        <v>3.7243361556063459E-3</v>
      </c>
    </row>
    <row r="55" spans="2:14" s="136" customFormat="1">
      <c r="B55" s="85" t="s">
        <v>376</v>
      </c>
      <c r="C55" s="95" t="s">
        <v>377</v>
      </c>
      <c r="D55" s="96" t="s">
        <v>110</v>
      </c>
      <c r="E55" s="96" t="s">
        <v>244</v>
      </c>
      <c r="F55" s="95" t="s">
        <v>378</v>
      </c>
      <c r="G55" s="96" t="s">
        <v>141</v>
      </c>
      <c r="H55" s="96" t="s">
        <v>154</v>
      </c>
      <c r="I55" s="97">
        <v>11784</v>
      </c>
      <c r="J55" s="98">
        <v>2839</v>
      </c>
      <c r="K55" s="97">
        <v>348.68856</v>
      </c>
      <c r="L55" s="99">
        <v>1.2643646724708058E-4</v>
      </c>
      <c r="M55" s="99">
        <v>2.6754896085099816E-3</v>
      </c>
      <c r="N55" s="99">
        <f>+K55/'סכום נכסי הקרן'!$C$42</f>
        <v>7.9084661591049936E-4</v>
      </c>
    </row>
    <row r="56" spans="2:14" s="136" customFormat="1">
      <c r="B56" s="85" t="s">
        <v>379</v>
      </c>
      <c r="C56" s="95" t="s">
        <v>380</v>
      </c>
      <c r="D56" s="96" t="s">
        <v>110</v>
      </c>
      <c r="E56" s="96" t="s">
        <v>244</v>
      </c>
      <c r="F56" s="95" t="s">
        <v>381</v>
      </c>
      <c r="G56" s="96" t="s">
        <v>177</v>
      </c>
      <c r="H56" s="96" t="s">
        <v>154</v>
      </c>
      <c r="I56" s="97">
        <v>3506</v>
      </c>
      <c r="J56" s="98">
        <v>10300</v>
      </c>
      <c r="K56" s="97">
        <v>361.11799999999999</v>
      </c>
      <c r="L56" s="99">
        <v>1.382543795406863E-4</v>
      </c>
      <c r="M56" s="99">
        <v>2.7708607831754143E-3</v>
      </c>
      <c r="N56" s="99">
        <f>+K56/'סכום נכסי הקרן'!$C$42</f>
        <v>8.1903733304117493E-4</v>
      </c>
    </row>
    <row r="57" spans="2:14" s="136" customFormat="1">
      <c r="B57" s="85" t="s">
        <v>382</v>
      </c>
      <c r="C57" s="95" t="s">
        <v>383</v>
      </c>
      <c r="D57" s="96" t="s">
        <v>110</v>
      </c>
      <c r="E57" s="96" t="s">
        <v>244</v>
      </c>
      <c r="F57" s="95" t="s">
        <v>384</v>
      </c>
      <c r="G57" s="96" t="s">
        <v>250</v>
      </c>
      <c r="H57" s="96" t="s">
        <v>154</v>
      </c>
      <c r="I57" s="97">
        <v>3424</v>
      </c>
      <c r="J57" s="98">
        <v>5991</v>
      </c>
      <c r="K57" s="97">
        <v>205.13183999999998</v>
      </c>
      <c r="L57" s="99">
        <v>1.909094431872956E-4</v>
      </c>
      <c r="M57" s="99">
        <v>1.5739779541219594E-3</v>
      </c>
      <c r="N57" s="99">
        <f>+K57/'סכום נכסי הקרן'!$C$42</f>
        <v>4.6525134486630128E-4</v>
      </c>
    </row>
    <row r="58" spans="2:14" s="136" customFormat="1">
      <c r="B58" s="85" t="s">
        <v>385</v>
      </c>
      <c r="C58" s="95" t="s">
        <v>386</v>
      </c>
      <c r="D58" s="96" t="s">
        <v>110</v>
      </c>
      <c r="E58" s="96" t="s">
        <v>244</v>
      </c>
      <c r="F58" s="95" t="s">
        <v>387</v>
      </c>
      <c r="G58" s="96" t="s">
        <v>355</v>
      </c>
      <c r="H58" s="96" t="s">
        <v>154</v>
      </c>
      <c r="I58" s="97">
        <v>650</v>
      </c>
      <c r="J58" s="98">
        <v>16570</v>
      </c>
      <c r="K58" s="97">
        <v>107.705</v>
      </c>
      <c r="L58" s="99">
        <v>1.3398978709228969E-4</v>
      </c>
      <c r="M58" s="99">
        <v>8.2642117161677898E-4</v>
      </c>
      <c r="N58" s="99">
        <f>+K58/'סכום נכסי הקרן'!$C$42</f>
        <v>2.4428141481510127E-4</v>
      </c>
    </row>
    <row r="59" spans="2:14" s="136" customFormat="1">
      <c r="B59" s="85" t="s">
        <v>388</v>
      </c>
      <c r="C59" s="95" t="s">
        <v>389</v>
      </c>
      <c r="D59" s="96" t="s">
        <v>110</v>
      </c>
      <c r="E59" s="96" t="s">
        <v>244</v>
      </c>
      <c r="F59" s="95" t="s">
        <v>390</v>
      </c>
      <c r="G59" s="96" t="s">
        <v>348</v>
      </c>
      <c r="H59" s="96" t="s">
        <v>154</v>
      </c>
      <c r="I59" s="97">
        <v>1487</v>
      </c>
      <c r="J59" s="98">
        <v>5513</v>
      </c>
      <c r="K59" s="97">
        <v>81.978309999999993</v>
      </c>
      <c r="L59" s="99">
        <v>1.0639605577586051E-4</v>
      </c>
      <c r="M59" s="99">
        <v>6.2902011046249949E-4</v>
      </c>
      <c r="N59" s="99">
        <f>+K59/'סכום נכסי הקרן'!$C$42</f>
        <v>1.8593173530431236E-4</v>
      </c>
    </row>
    <row r="60" spans="2:14" s="136" customFormat="1">
      <c r="B60" s="85" t="s">
        <v>391</v>
      </c>
      <c r="C60" s="95" t="s">
        <v>392</v>
      </c>
      <c r="D60" s="96" t="s">
        <v>110</v>
      </c>
      <c r="E60" s="96" t="s">
        <v>244</v>
      </c>
      <c r="F60" s="95" t="s">
        <v>393</v>
      </c>
      <c r="G60" s="96" t="s">
        <v>283</v>
      </c>
      <c r="H60" s="96" t="s">
        <v>154</v>
      </c>
      <c r="I60" s="97">
        <v>21684</v>
      </c>
      <c r="J60" s="98">
        <v>1484</v>
      </c>
      <c r="K60" s="97">
        <v>321.79055999999997</v>
      </c>
      <c r="L60" s="99">
        <v>8.6755173934501613E-5</v>
      </c>
      <c r="M60" s="99">
        <v>2.4691010780411252E-3</v>
      </c>
      <c r="N60" s="99">
        <f>+K60/'סכום נכסי הקרן'!$C$42</f>
        <v>7.2984033490500655E-4</v>
      </c>
    </row>
    <row r="61" spans="2:14" s="136" customFormat="1">
      <c r="B61" s="85" t="s">
        <v>394</v>
      </c>
      <c r="C61" s="95" t="s">
        <v>395</v>
      </c>
      <c r="D61" s="96" t="s">
        <v>110</v>
      </c>
      <c r="E61" s="96" t="s">
        <v>244</v>
      </c>
      <c r="F61" s="95" t="s">
        <v>396</v>
      </c>
      <c r="G61" s="96" t="s">
        <v>397</v>
      </c>
      <c r="H61" s="96" t="s">
        <v>154</v>
      </c>
      <c r="I61" s="97">
        <v>588</v>
      </c>
      <c r="J61" s="98">
        <v>13820</v>
      </c>
      <c r="K61" s="97">
        <v>81.261600000000001</v>
      </c>
      <c r="L61" s="99">
        <v>8.6568410539203424E-5</v>
      </c>
      <c r="M61" s="99">
        <v>6.2352078993040301E-4</v>
      </c>
      <c r="N61" s="99">
        <f>+K61/'סכום נכסי הקרן'!$C$42</f>
        <v>1.8430619393843215E-4</v>
      </c>
    </row>
    <row r="62" spans="2:14" s="136" customFormat="1">
      <c r="B62" s="85" t="s">
        <v>398</v>
      </c>
      <c r="C62" s="95" t="s">
        <v>399</v>
      </c>
      <c r="D62" s="96" t="s">
        <v>110</v>
      </c>
      <c r="E62" s="96" t="s">
        <v>244</v>
      </c>
      <c r="F62" s="95" t="s">
        <v>400</v>
      </c>
      <c r="G62" s="96" t="s">
        <v>250</v>
      </c>
      <c r="H62" s="96" t="s">
        <v>154</v>
      </c>
      <c r="I62" s="97">
        <v>200</v>
      </c>
      <c r="J62" s="98">
        <v>9988</v>
      </c>
      <c r="K62" s="97">
        <v>19.975999999999999</v>
      </c>
      <c r="L62" s="99">
        <v>1.1259593877708426E-5</v>
      </c>
      <c r="M62" s="99">
        <v>1.5327597905590991E-4</v>
      </c>
      <c r="N62" s="99">
        <f>+K62/'סכום נכסי הקרן'!$C$42</f>
        <v>4.5306768881170446E-5</v>
      </c>
    </row>
    <row r="63" spans="2:14" s="136" customFormat="1">
      <c r="B63" s="85" t="s">
        <v>401</v>
      </c>
      <c r="C63" s="95" t="s">
        <v>402</v>
      </c>
      <c r="D63" s="96" t="s">
        <v>110</v>
      </c>
      <c r="E63" s="96" t="s">
        <v>244</v>
      </c>
      <c r="F63" s="95" t="s">
        <v>403</v>
      </c>
      <c r="G63" s="96" t="s">
        <v>397</v>
      </c>
      <c r="H63" s="96" t="s">
        <v>154</v>
      </c>
      <c r="I63" s="97">
        <v>9260</v>
      </c>
      <c r="J63" s="98">
        <v>6338</v>
      </c>
      <c r="K63" s="97">
        <v>586.89880000000005</v>
      </c>
      <c r="L63" s="99">
        <v>4.1187266089354039E-4</v>
      </c>
      <c r="M63" s="99">
        <v>4.5032783428483516E-3</v>
      </c>
      <c r="N63" s="99">
        <f>+K63/'סכום נכסי הקרן'!$C$42</f>
        <v>1.3311217605244433E-3</v>
      </c>
    </row>
    <row r="64" spans="2:14" s="136" customFormat="1">
      <c r="B64" s="85" t="s">
        <v>1143</v>
      </c>
      <c r="C64" s="95" t="s">
        <v>404</v>
      </c>
      <c r="D64" s="96" t="s">
        <v>110</v>
      </c>
      <c r="E64" s="96" t="s">
        <v>244</v>
      </c>
      <c r="F64" s="95" t="s">
        <v>405</v>
      </c>
      <c r="G64" s="96" t="s">
        <v>321</v>
      </c>
      <c r="H64" s="96" t="s">
        <v>154</v>
      </c>
      <c r="I64" s="97">
        <v>2363</v>
      </c>
      <c r="J64" s="98">
        <v>20940</v>
      </c>
      <c r="K64" s="97">
        <v>494.81220000000002</v>
      </c>
      <c r="L64" s="99">
        <v>1.3680817213166006E-4</v>
      </c>
      <c r="M64" s="99">
        <v>3.796697256898714E-3</v>
      </c>
      <c r="N64" s="99">
        <f>+K64/'סכום נכסי הקרן'!$C$42</f>
        <v>1.1222638158281683E-3</v>
      </c>
    </row>
    <row r="65" spans="2:14" s="136" customFormat="1">
      <c r="B65" s="85" t="s">
        <v>406</v>
      </c>
      <c r="C65" s="95" t="s">
        <v>407</v>
      </c>
      <c r="D65" s="96" t="s">
        <v>110</v>
      </c>
      <c r="E65" s="96" t="s">
        <v>244</v>
      </c>
      <c r="F65" s="95" t="s">
        <v>408</v>
      </c>
      <c r="G65" s="96" t="s">
        <v>250</v>
      </c>
      <c r="H65" s="96" t="s">
        <v>154</v>
      </c>
      <c r="I65" s="97">
        <v>347</v>
      </c>
      <c r="J65" s="98">
        <v>41490</v>
      </c>
      <c r="K65" s="97">
        <v>143.97029999999998</v>
      </c>
      <c r="L65" s="99">
        <v>6.6416872871597615E-5</v>
      </c>
      <c r="M65" s="99">
        <v>1.104685056441383E-3</v>
      </c>
      <c r="N65" s="99">
        <f>+K65/'סכום נכסי הקרן'!$C$42</f>
        <v>3.2653329534705508E-4</v>
      </c>
    </row>
    <row r="66" spans="2:14" s="136" customFormat="1">
      <c r="B66" s="85" t="s">
        <v>409</v>
      </c>
      <c r="C66" s="95" t="s">
        <v>410</v>
      </c>
      <c r="D66" s="96" t="s">
        <v>110</v>
      </c>
      <c r="E66" s="96" t="s">
        <v>244</v>
      </c>
      <c r="F66" s="95" t="s">
        <v>411</v>
      </c>
      <c r="G66" s="96" t="s">
        <v>283</v>
      </c>
      <c r="H66" s="96" t="s">
        <v>154</v>
      </c>
      <c r="I66" s="97">
        <v>9174</v>
      </c>
      <c r="J66" s="98">
        <v>5900</v>
      </c>
      <c r="K66" s="97">
        <v>541.26599999999996</v>
      </c>
      <c r="L66" s="99">
        <v>1.6551744743156669E-4</v>
      </c>
      <c r="M66" s="99">
        <v>4.1531375690666865E-3</v>
      </c>
      <c r="N66" s="99">
        <f>+K66/'סכום נכסי הקרן'!$C$42</f>
        <v>1.2276238268540049E-3</v>
      </c>
    </row>
    <row r="67" spans="2:14" s="136" customFormat="1">
      <c r="B67" s="85" t="s">
        <v>412</v>
      </c>
      <c r="C67" s="95" t="s">
        <v>413</v>
      </c>
      <c r="D67" s="96" t="s">
        <v>110</v>
      </c>
      <c r="E67" s="96" t="s">
        <v>244</v>
      </c>
      <c r="F67" s="95" t="s">
        <v>414</v>
      </c>
      <c r="G67" s="96" t="s">
        <v>182</v>
      </c>
      <c r="H67" s="96" t="s">
        <v>154</v>
      </c>
      <c r="I67" s="97">
        <v>5314</v>
      </c>
      <c r="J67" s="98">
        <v>3920</v>
      </c>
      <c r="K67" s="97">
        <v>208.30879999999999</v>
      </c>
      <c r="L67" s="99">
        <v>9.585658383117336E-5</v>
      </c>
      <c r="M67" s="99">
        <v>1.5983547890449402E-3</v>
      </c>
      <c r="N67" s="99">
        <f>+K67/'סכום נכסי הקרן'!$C$42</f>
        <v>4.7245688113305758E-4</v>
      </c>
    </row>
    <row r="68" spans="2:14" s="136" customFormat="1">
      <c r="B68" s="85" t="s">
        <v>415</v>
      </c>
      <c r="C68" s="95" t="s">
        <v>416</v>
      </c>
      <c r="D68" s="96" t="s">
        <v>110</v>
      </c>
      <c r="E68" s="96" t="s">
        <v>244</v>
      </c>
      <c r="F68" s="95" t="s">
        <v>417</v>
      </c>
      <c r="G68" s="96" t="s">
        <v>418</v>
      </c>
      <c r="H68" s="96" t="s">
        <v>154</v>
      </c>
      <c r="I68" s="97">
        <v>14097</v>
      </c>
      <c r="J68" s="98">
        <v>5990</v>
      </c>
      <c r="K68" s="97">
        <v>844.41030000000001</v>
      </c>
      <c r="L68" s="99">
        <v>2.9141253944208877E-4</v>
      </c>
      <c r="M68" s="99">
        <v>6.4791657717958862E-3</v>
      </c>
      <c r="N68" s="99">
        <f>+K68/'סכום נכסי הקרן'!$C$42</f>
        <v>1.9151733231367542E-3</v>
      </c>
    </row>
    <row r="69" spans="2:14" s="136" customFormat="1">
      <c r="B69" s="85" t="s">
        <v>419</v>
      </c>
      <c r="C69" s="95" t="s">
        <v>420</v>
      </c>
      <c r="D69" s="96" t="s">
        <v>110</v>
      </c>
      <c r="E69" s="96" t="s">
        <v>244</v>
      </c>
      <c r="F69" s="95" t="s">
        <v>421</v>
      </c>
      <c r="G69" s="96" t="s">
        <v>397</v>
      </c>
      <c r="H69" s="96" t="s">
        <v>154</v>
      </c>
      <c r="I69" s="97">
        <v>25617</v>
      </c>
      <c r="J69" s="98">
        <v>3579</v>
      </c>
      <c r="K69" s="97">
        <v>916.83243000000004</v>
      </c>
      <c r="L69" s="99">
        <v>4.1802877817353557E-4</v>
      </c>
      <c r="M69" s="99">
        <v>7.0348612504234588E-3</v>
      </c>
      <c r="N69" s="99">
        <f>+K69/'סכום נכסי הקרן'!$C$42</f>
        <v>2.079431067719858E-3</v>
      </c>
    </row>
    <row r="70" spans="2:14" s="136" customFormat="1">
      <c r="B70" s="85" t="s">
        <v>422</v>
      </c>
      <c r="C70" s="95" t="s">
        <v>423</v>
      </c>
      <c r="D70" s="96" t="s">
        <v>110</v>
      </c>
      <c r="E70" s="96" t="s">
        <v>244</v>
      </c>
      <c r="F70" s="95" t="s">
        <v>424</v>
      </c>
      <c r="G70" s="96" t="s">
        <v>369</v>
      </c>
      <c r="H70" s="96" t="s">
        <v>154</v>
      </c>
      <c r="I70" s="97">
        <v>51202</v>
      </c>
      <c r="J70" s="98">
        <v>1367</v>
      </c>
      <c r="K70" s="97">
        <v>699.93133999999998</v>
      </c>
      <c r="L70" s="99">
        <v>4.7557287923098783E-4</v>
      </c>
      <c r="M70" s="99">
        <v>5.3705777638373533E-3</v>
      </c>
      <c r="N70" s="99">
        <f>+K70/'סכום נכסי הקרן'!$C$42</f>
        <v>1.5874863563309937E-3</v>
      </c>
    </row>
    <row r="71" spans="2:14" s="136" customFormat="1">
      <c r="B71" s="85" t="s">
        <v>425</v>
      </c>
      <c r="C71" s="95" t="s">
        <v>426</v>
      </c>
      <c r="D71" s="96" t="s">
        <v>110</v>
      </c>
      <c r="E71" s="96" t="s">
        <v>244</v>
      </c>
      <c r="F71" s="95" t="s">
        <v>427</v>
      </c>
      <c r="G71" s="96" t="s">
        <v>283</v>
      </c>
      <c r="H71" s="96" t="s">
        <v>154</v>
      </c>
      <c r="I71" s="97">
        <v>9723</v>
      </c>
      <c r="J71" s="98">
        <v>4395</v>
      </c>
      <c r="K71" s="97">
        <v>427.32585</v>
      </c>
      <c r="L71" s="99">
        <v>1.5367003735036947E-4</v>
      </c>
      <c r="M71" s="99">
        <v>3.278874050593157E-3</v>
      </c>
      <c r="N71" s="99">
        <f>+K71/'סכום נכסי הקרן'!$C$42</f>
        <v>9.6920071700539205E-4</v>
      </c>
    </row>
    <row r="72" spans="2:14" s="136" customFormat="1">
      <c r="B72" s="85" t="s">
        <v>428</v>
      </c>
      <c r="C72" s="95" t="s">
        <v>429</v>
      </c>
      <c r="D72" s="96" t="s">
        <v>110</v>
      </c>
      <c r="E72" s="96" t="s">
        <v>244</v>
      </c>
      <c r="F72" s="95" t="s">
        <v>430</v>
      </c>
      <c r="G72" s="96" t="s">
        <v>287</v>
      </c>
      <c r="H72" s="96" t="s">
        <v>154</v>
      </c>
      <c r="I72" s="97">
        <v>6559</v>
      </c>
      <c r="J72" s="98">
        <v>8023</v>
      </c>
      <c r="K72" s="97">
        <v>526.22856999999999</v>
      </c>
      <c r="L72" s="99">
        <v>2.398046376440048E-4</v>
      </c>
      <c r="M72" s="99">
        <v>4.0377552700210963E-3</v>
      </c>
      <c r="N72" s="99">
        <f>+K72/'סכום נכסי הקרן'!$C$42</f>
        <v>1.1935180316208862E-3</v>
      </c>
    </row>
    <row r="73" spans="2:14" s="136" customFormat="1">
      <c r="B73" s="85" t="s">
        <v>431</v>
      </c>
      <c r="C73" s="95" t="s">
        <v>432</v>
      </c>
      <c r="D73" s="96" t="s">
        <v>110</v>
      </c>
      <c r="E73" s="96" t="s">
        <v>244</v>
      </c>
      <c r="F73" s="95" t="s">
        <v>433</v>
      </c>
      <c r="G73" s="96" t="s">
        <v>279</v>
      </c>
      <c r="H73" s="96" t="s">
        <v>154</v>
      </c>
      <c r="I73" s="97">
        <v>32276</v>
      </c>
      <c r="J73" s="98">
        <v>2769</v>
      </c>
      <c r="K73" s="97">
        <v>893.72243999999989</v>
      </c>
      <c r="L73" s="99">
        <v>3.2971504880530497E-4</v>
      </c>
      <c r="M73" s="99">
        <v>6.8575381455364785E-3</v>
      </c>
      <c r="N73" s="99">
        <f>+K73/'סכום נכסי הקרן'!$C$42</f>
        <v>2.027016221115124E-3</v>
      </c>
    </row>
    <row r="74" spans="2:14" s="136" customFormat="1">
      <c r="B74" s="85" t="s">
        <v>434</v>
      </c>
      <c r="C74" s="95" t="s">
        <v>435</v>
      </c>
      <c r="D74" s="96" t="s">
        <v>110</v>
      </c>
      <c r="E74" s="96" t="s">
        <v>244</v>
      </c>
      <c r="F74" s="95" t="s">
        <v>436</v>
      </c>
      <c r="G74" s="96" t="s">
        <v>182</v>
      </c>
      <c r="H74" s="96" t="s">
        <v>154</v>
      </c>
      <c r="I74" s="97">
        <v>5655</v>
      </c>
      <c r="J74" s="98">
        <v>4000</v>
      </c>
      <c r="K74" s="97">
        <v>226.2</v>
      </c>
      <c r="L74" s="99">
        <v>1.1532355108193987E-4</v>
      </c>
      <c r="M74" s="99">
        <v>1.7356340840231689E-3</v>
      </c>
      <c r="N74" s="99">
        <f>+K74/'סכום נכסי הקרן'!$C$42</f>
        <v>5.1303519828397855E-4</v>
      </c>
    </row>
    <row r="75" spans="2:14" s="136" customFormat="1">
      <c r="B75" s="85" t="s">
        <v>437</v>
      </c>
      <c r="C75" s="95" t="s">
        <v>438</v>
      </c>
      <c r="D75" s="96" t="s">
        <v>110</v>
      </c>
      <c r="E75" s="96" t="s">
        <v>244</v>
      </c>
      <c r="F75" s="95" t="s">
        <v>439</v>
      </c>
      <c r="G75" s="96" t="s">
        <v>341</v>
      </c>
      <c r="H75" s="96" t="s">
        <v>154</v>
      </c>
      <c r="I75" s="97">
        <v>6527</v>
      </c>
      <c r="J75" s="98">
        <v>1053</v>
      </c>
      <c r="K75" s="97">
        <v>68.729309999999998</v>
      </c>
      <c r="L75" s="99">
        <v>9.8502642125488713E-5</v>
      </c>
      <c r="M75" s="99">
        <v>5.2736044654020525E-4</v>
      </c>
      <c r="N75" s="99">
        <f>+K75/'סכום נכסי הקרן'!$C$42</f>
        <v>1.5588220682480561E-4</v>
      </c>
    </row>
    <row r="76" spans="2:14" s="136" customFormat="1">
      <c r="B76" s="85" t="s">
        <v>440</v>
      </c>
      <c r="C76" s="95" t="s">
        <v>441</v>
      </c>
      <c r="D76" s="96" t="s">
        <v>110</v>
      </c>
      <c r="E76" s="96" t="s">
        <v>244</v>
      </c>
      <c r="F76" s="95" t="s">
        <v>442</v>
      </c>
      <c r="G76" s="96" t="s">
        <v>141</v>
      </c>
      <c r="H76" s="96" t="s">
        <v>154</v>
      </c>
      <c r="I76" s="97">
        <v>1189</v>
      </c>
      <c r="J76" s="98">
        <v>11020</v>
      </c>
      <c r="K76" s="97">
        <v>131.02780000000001</v>
      </c>
      <c r="L76" s="99">
        <v>1.0914392972489487E-4</v>
      </c>
      <c r="M76" s="99">
        <v>1.0053771690299337E-3</v>
      </c>
      <c r="N76" s="99">
        <f>+K76/'סכום נכסי הקרן'!$C$42</f>
        <v>2.9717892729316309E-4</v>
      </c>
    </row>
    <row r="77" spans="2:14" s="136" customFormat="1">
      <c r="B77" s="85" t="s">
        <v>1144</v>
      </c>
      <c r="C77" s="95" t="s">
        <v>443</v>
      </c>
      <c r="D77" s="96" t="s">
        <v>110</v>
      </c>
      <c r="E77" s="96" t="s">
        <v>244</v>
      </c>
      <c r="F77" s="95" t="s">
        <v>444</v>
      </c>
      <c r="G77" s="96" t="s">
        <v>445</v>
      </c>
      <c r="H77" s="96" t="s">
        <v>154</v>
      </c>
      <c r="I77" s="97">
        <v>120</v>
      </c>
      <c r="J77" s="98">
        <v>914.9</v>
      </c>
      <c r="K77" s="97">
        <v>1.0978800000000002</v>
      </c>
      <c r="L77" s="99">
        <v>1.5397004643621123E-6</v>
      </c>
      <c r="M77" s="99">
        <v>8.4240404428265128E-6</v>
      </c>
      <c r="N77" s="99">
        <f>+K77/'סכום נכסי הקרן'!$C$42</f>
        <v>2.4900578403714168E-6</v>
      </c>
    </row>
    <row r="78" spans="2:14" s="136" customFormat="1">
      <c r="B78" s="85" t="s">
        <v>446</v>
      </c>
      <c r="C78" s="95" t="s">
        <v>447</v>
      </c>
      <c r="D78" s="96" t="s">
        <v>110</v>
      </c>
      <c r="E78" s="96" t="s">
        <v>244</v>
      </c>
      <c r="F78" s="95" t="s">
        <v>448</v>
      </c>
      <c r="G78" s="96" t="s">
        <v>177</v>
      </c>
      <c r="H78" s="96" t="s">
        <v>154</v>
      </c>
      <c r="I78" s="97">
        <v>3751</v>
      </c>
      <c r="J78" s="98">
        <v>7338</v>
      </c>
      <c r="K78" s="97">
        <v>275.24838</v>
      </c>
      <c r="L78" s="99">
        <v>2.7834233227722543E-4</v>
      </c>
      <c r="M78" s="99">
        <v>2.1119826255533206E-3</v>
      </c>
      <c r="N78" s="99">
        <f>+K78/'סכום נכסי הקרן'!$C$42</f>
        <v>6.242798727261002E-4</v>
      </c>
    </row>
    <row r="79" spans="2:14" s="136" customFormat="1">
      <c r="B79" s="85" t="s">
        <v>449</v>
      </c>
      <c r="C79" s="95" t="s">
        <v>450</v>
      </c>
      <c r="D79" s="96" t="s">
        <v>110</v>
      </c>
      <c r="E79" s="96" t="s">
        <v>244</v>
      </c>
      <c r="F79" s="95" t="s">
        <v>451</v>
      </c>
      <c r="G79" s="96" t="s">
        <v>397</v>
      </c>
      <c r="H79" s="96" t="s">
        <v>154</v>
      </c>
      <c r="I79" s="97">
        <v>3812</v>
      </c>
      <c r="J79" s="98">
        <v>13090</v>
      </c>
      <c r="K79" s="97">
        <v>498.99079999999998</v>
      </c>
      <c r="L79" s="99">
        <v>2.5881298263495244E-4</v>
      </c>
      <c r="M79" s="99">
        <v>3.8287596821131222E-3</v>
      </c>
      <c r="N79" s="99">
        <f>+K79/'סכום נכסי הקרן'!$C$42</f>
        <v>1.1317411318297129E-3</v>
      </c>
    </row>
    <row r="80" spans="2:14" s="136" customFormat="1">
      <c r="B80" s="85" t="s">
        <v>452</v>
      </c>
      <c r="C80" s="95" t="s">
        <v>453</v>
      </c>
      <c r="D80" s="96" t="s">
        <v>110</v>
      </c>
      <c r="E80" s="96" t="s">
        <v>244</v>
      </c>
      <c r="F80" s="95" t="s">
        <v>454</v>
      </c>
      <c r="G80" s="96" t="s">
        <v>269</v>
      </c>
      <c r="H80" s="96" t="s">
        <v>154</v>
      </c>
      <c r="I80" s="97">
        <v>2316</v>
      </c>
      <c r="J80" s="98">
        <v>13420</v>
      </c>
      <c r="K80" s="97">
        <v>310.80720000000002</v>
      </c>
      <c r="L80" s="99">
        <v>2.4256503094118059E-4</v>
      </c>
      <c r="M80" s="99">
        <v>2.3848256847029442E-3</v>
      </c>
      <c r="N80" s="99">
        <f>+K80/'סכום נכסי הקרן'!$C$42</f>
        <v>7.0492941414716261E-4</v>
      </c>
    </row>
    <row r="81" spans="2:14" s="136" customFormat="1">
      <c r="B81" s="85" t="s">
        <v>455</v>
      </c>
      <c r="C81" s="95" t="s">
        <v>456</v>
      </c>
      <c r="D81" s="96" t="s">
        <v>110</v>
      </c>
      <c r="E81" s="96" t="s">
        <v>244</v>
      </c>
      <c r="F81" s="95" t="s">
        <v>457</v>
      </c>
      <c r="G81" s="96" t="s">
        <v>269</v>
      </c>
      <c r="H81" s="96" t="s">
        <v>154</v>
      </c>
      <c r="I81" s="97">
        <v>7182</v>
      </c>
      <c r="J81" s="98">
        <v>2547</v>
      </c>
      <c r="K81" s="97">
        <v>182.92554000000001</v>
      </c>
      <c r="L81" s="99">
        <v>2.7917838834304673E-4</v>
      </c>
      <c r="M81" s="99">
        <v>1.4035888685337912E-3</v>
      </c>
      <c r="N81" s="99">
        <f>+K81/'סכום נכסי הקרן'!$C$42</f>
        <v>4.1488612150797458E-4</v>
      </c>
    </row>
    <row r="82" spans="2:14" s="136" customFormat="1">
      <c r="B82" s="85" t="s">
        <v>458</v>
      </c>
      <c r="C82" s="95" t="s">
        <v>459</v>
      </c>
      <c r="D82" s="96" t="s">
        <v>110</v>
      </c>
      <c r="E82" s="96" t="s">
        <v>244</v>
      </c>
      <c r="F82" s="95" t="s">
        <v>460</v>
      </c>
      <c r="G82" s="96" t="s">
        <v>348</v>
      </c>
      <c r="H82" s="96" t="s">
        <v>154</v>
      </c>
      <c r="I82" s="97">
        <v>383</v>
      </c>
      <c r="J82" s="98">
        <v>39810</v>
      </c>
      <c r="K82" s="97">
        <v>152.47229999999999</v>
      </c>
      <c r="L82" s="99">
        <v>1.603504096052826E-4</v>
      </c>
      <c r="M82" s="99">
        <v>1.1699209582201849E-3</v>
      </c>
      <c r="N82" s="99">
        <f>+K82/'סכום נכסי הקרן'!$C$42</f>
        <v>3.4581634245497018E-4</v>
      </c>
    </row>
    <row r="83" spans="2:14" s="136" customFormat="1">
      <c r="B83" s="85" t="s">
        <v>1145</v>
      </c>
      <c r="C83" s="95" t="s">
        <v>461</v>
      </c>
      <c r="D83" s="96" t="s">
        <v>110</v>
      </c>
      <c r="E83" s="96" t="s">
        <v>244</v>
      </c>
      <c r="F83" s="95" t="s">
        <v>462</v>
      </c>
      <c r="G83" s="96" t="s">
        <v>463</v>
      </c>
      <c r="H83" s="96" t="s">
        <v>154</v>
      </c>
      <c r="I83" s="97">
        <v>1324</v>
      </c>
      <c r="J83" s="98">
        <v>2078</v>
      </c>
      <c r="K83" s="97">
        <v>27.512720000000002</v>
      </c>
      <c r="L83" s="99">
        <v>3.635488363334441E-5</v>
      </c>
      <c r="M83" s="99">
        <v>2.111052810618299E-4</v>
      </c>
      <c r="N83" s="99">
        <f>+K83/'סכום נכסי הקרן'!$C$42</f>
        <v>6.2400502920121942E-5</v>
      </c>
    </row>
    <row r="84" spans="2:14" s="136" customFormat="1">
      <c r="B84" s="85" t="s">
        <v>464</v>
      </c>
      <c r="C84" s="95" t="s">
        <v>465</v>
      </c>
      <c r="D84" s="96" t="s">
        <v>110</v>
      </c>
      <c r="E84" s="96" t="s">
        <v>244</v>
      </c>
      <c r="F84" s="95" t="s">
        <v>466</v>
      </c>
      <c r="G84" s="96" t="s">
        <v>325</v>
      </c>
      <c r="H84" s="96" t="s">
        <v>154</v>
      </c>
      <c r="I84" s="97">
        <v>1195</v>
      </c>
      <c r="J84" s="98">
        <v>10390</v>
      </c>
      <c r="K84" s="97">
        <v>124.1605</v>
      </c>
      <c r="L84" s="99">
        <v>9.5010675383584725E-5</v>
      </c>
      <c r="M84" s="99">
        <v>9.5268433107585627E-4</v>
      </c>
      <c r="N84" s="99">
        <f>+K84/'סכום נכסי הקרן'!$C$42</f>
        <v>2.8160347805719681E-4</v>
      </c>
    </row>
    <row r="85" spans="2:14" s="136" customFormat="1">
      <c r="B85" s="85" t="s">
        <v>467</v>
      </c>
      <c r="C85" s="95" t="s">
        <v>468</v>
      </c>
      <c r="D85" s="96" t="s">
        <v>110</v>
      </c>
      <c r="E85" s="96" t="s">
        <v>244</v>
      </c>
      <c r="F85" s="95" t="s">
        <v>469</v>
      </c>
      <c r="G85" s="96" t="s">
        <v>463</v>
      </c>
      <c r="H85" s="96" t="s">
        <v>154</v>
      </c>
      <c r="I85" s="97">
        <v>22627</v>
      </c>
      <c r="J85" s="98">
        <v>300</v>
      </c>
      <c r="K85" s="97">
        <v>67.881</v>
      </c>
      <c r="L85" s="99">
        <v>1.3182798095533996E-4</v>
      </c>
      <c r="M85" s="99">
        <v>5.2085135834472479E-4</v>
      </c>
      <c r="N85" s="99">
        <f>+K85/'סכום נכסי הקרן'!$C$42</f>
        <v>1.5395818874763373E-4</v>
      </c>
    </row>
    <row r="86" spans="2:14" s="136" customFormat="1">
      <c r="B86" s="85" t="s">
        <v>470</v>
      </c>
      <c r="C86" s="95" t="s">
        <v>471</v>
      </c>
      <c r="D86" s="96" t="s">
        <v>110</v>
      </c>
      <c r="E86" s="96" t="s">
        <v>244</v>
      </c>
      <c r="F86" s="95" t="s">
        <v>472</v>
      </c>
      <c r="G86" s="96" t="s">
        <v>250</v>
      </c>
      <c r="H86" s="96" t="s">
        <v>154</v>
      </c>
      <c r="I86" s="97">
        <v>39778</v>
      </c>
      <c r="J86" s="98">
        <v>1305</v>
      </c>
      <c r="K86" s="97">
        <v>519.10289999999998</v>
      </c>
      <c r="L86" s="99">
        <v>2.4083905376540854E-4</v>
      </c>
      <c r="M86" s="99">
        <v>3.9830799573619393E-3</v>
      </c>
      <c r="N86" s="99">
        <f>+K86/'סכום נכסי הקרן'!$C$42</f>
        <v>1.177356583692698E-3</v>
      </c>
    </row>
    <row r="87" spans="2:14" s="136" customFormat="1">
      <c r="B87" s="85" t="s">
        <v>473</v>
      </c>
      <c r="C87" s="95" t="s">
        <v>474</v>
      </c>
      <c r="D87" s="96" t="s">
        <v>110</v>
      </c>
      <c r="E87" s="96" t="s">
        <v>244</v>
      </c>
      <c r="F87" s="95" t="s">
        <v>475</v>
      </c>
      <c r="G87" s="96" t="s">
        <v>141</v>
      </c>
      <c r="H87" s="96" t="s">
        <v>154</v>
      </c>
      <c r="I87" s="97">
        <v>1507</v>
      </c>
      <c r="J87" s="98">
        <v>17140</v>
      </c>
      <c r="K87" s="97">
        <v>258.2998</v>
      </c>
      <c r="L87" s="99">
        <v>1.1180546235342412E-4</v>
      </c>
      <c r="M87" s="99">
        <v>1.9819360600193091E-3</v>
      </c>
      <c r="N87" s="99">
        <f>+K87/'סכום נכסי הקרן'!$C$42</f>
        <v>5.8583947440190979E-4</v>
      </c>
    </row>
    <row r="88" spans="2:14" s="136" customFormat="1">
      <c r="B88" s="85" t="s">
        <v>476</v>
      </c>
      <c r="C88" s="95" t="s">
        <v>477</v>
      </c>
      <c r="D88" s="96" t="s">
        <v>110</v>
      </c>
      <c r="E88" s="96" t="s">
        <v>244</v>
      </c>
      <c r="F88" s="95" t="s">
        <v>478</v>
      </c>
      <c r="G88" s="96" t="s">
        <v>279</v>
      </c>
      <c r="H88" s="96" t="s">
        <v>154</v>
      </c>
      <c r="I88" s="97">
        <v>117977.88</v>
      </c>
      <c r="J88" s="98">
        <v>245.2</v>
      </c>
      <c r="K88" s="97">
        <v>289.28174999999999</v>
      </c>
      <c r="L88" s="99">
        <v>1.1295311374649199E-4</v>
      </c>
      <c r="M88" s="99">
        <v>2.2196607656316063E-3</v>
      </c>
      <c r="N88" s="99">
        <f>+K88/'סכום נכסי הקרן'!$C$42</f>
        <v>6.5610839951894915E-4</v>
      </c>
    </row>
    <row r="89" spans="2:14" s="136" customFormat="1">
      <c r="B89" s="85" t="s">
        <v>479</v>
      </c>
      <c r="C89" s="95" t="s">
        <v>480</v>
      </c>
      <c r="D89" s="96" t="s">
        <v>110</v>
      </c>
      <c r="E89" s="96" t="s">
        <v>244</v>
      </c>
      <c r="F89" s="95" t="s">
        <v>481</v>
      </c>
      <c r="G89" s="96" t="s">
        <v>141</v>
      </c>
      <c r="H89" s="96" t="s">
        <v>154</v>
      </c>
      <c r="I89" s="97">
        <v>14573</v>
      </c>
      <c r="J89" s="98">
        <v>1830</v>
      </c>
      <c r="K89" s="97">
        <v>266.6859</v>
      </c>
      <c r="L89" s="99">
        <v>6.2731801604653051E-5</v>
      </c>
      <c r="M89" s="99">
        <v>2.0462826603377298E-3</v>
      </c>
      <c r="N89" s="99">
        <f>+K89/'סכום נכסי הקרן'!$C$42</f>
        <v>6.0485965334235755E-4</v>
      </c>
    </row>
    <row r="90" spans="2:14" s="136" customFormat="1">
      <c r="B90" s="85" t="s">
        <v>482</v>
      </c>
      <c r="C90" s="95" t="s">
        <v>483</v>
      </c>
      <c r="D90" s="96" t="s">
        <v>110</v>
      </c>
      <c r="E90" s="96" t="s">
        <v>244</v>
      </c>
      <c r="F90" s="95" t="s">
        <v>484</v>
      </c>
      <c r="G90" s="96" t="s">
        <v>250</v>
      </c>
      <c r="H90" s="96" t="s">
        <v>154</v>
      </c>
      <c r="I90" s="97">
        <v>131869</v>
      </c>
      <c r="J90" s="98">
        <v>906.8</v>
      </c>
      <c r="K90" s="97">
        <v>1195.78809</v>
      </c>
      <c r="L90" s="99">
        <v>3.2542835291409145E-4</v>
      </c>
      <c r="M90" s="99">
        <v>9.175289859739014E-3</v>
      </c>
      <c r="N90" s="99">
        <f>+K90/'סכום נכסי הקרן'!$C$42</f>
        <v>2.7121192743535367E-3</v>
      </c>
    </row>
    <row r="91" spans="2:14" s="136" customFormat="1">
      <c r="B91" s="85" t="s">
        <v>485</v>
      </c>
      <c r="C91" s="95" t="s">
        <v>486</v>
      </c>
      <c r="D91" s="96" t="s">
        <v>110</v>
      </c>
      <c r="E91" s="96" t="s">
        <v>244</v>
      </c>
      <c r="F91" s="95" t="s">
        <v>487</v>
      </c>
      <c r="G91" s="96" t="s">
        <v>250</v>
      </c>
      <c r="H91" s="96" t="s">
        <v>154</v>
      </c>
      <c r="I91" s="97">
        <v>50753</v>
      </c>
      <c r="J91" s="98">
        <v>1107</v>
      </c>
      <c r="K91" s="97">
        <v>561.83570999999995</v>
      </c>
      <c r="L91" s="99">
        <v>1.449671522422165E-4</v>
      </c>
      <c r="M91" s="99">
        <v>4.3109690888477308E-3</v>
      </c>
      <c r="N91" s="99">
        <f>+K91/'סכום נכסי הקרן'!$C$42</f>
        <v>1.2742771657067633E-3</v>
      </c>
    </row>
    <row r="92" spans="2:14" s="136" customFormat="1">
      <c r="B92" s="86"/>
      <c r="C92" s="95"/>
      <c r="D92" s="95"/>
      <c r="E92" s="95"/>
      <c r="F92" s="95"/>
      <c r="G92" s="95"/>
      <c r="H92" s="95"/>
      <c r="I92" s="97"/>
      <c r="J92" s="98"/>
      <c r="K92" s="95"/>
      <c r="L92" s="95"/>
      <c r="M92" s="99"/>
      <c r="N92" s="99"/>
    </row>
    <row r="93" spans="2:14" s="136" customFormat="1">
      <c r="B93" s="84" t="s">
        <v>26</v>
      </c>
      <c r="C93" s="91"/>
      <c r="D93" s="91"/>
      <c r="E93" s="91"/>
      <c r="F93" s="91"/>
      <c r="G93" s="91"/>
      <c r="H93" s="91"/>
      <c r="I93" s="92"/>
      <c r="J93" s="93"/>
      <c r="K93" s="92">
        <v>928.52994000000012</v>
      </c>
      <c r="L93" s="91"/>
      <c r="M93" s="94">
        <v>7.1246163213969423E-3</v>
      </c>
      <c r="N93" s="94">
        <f>+K93/'סכום נכסי הקרן'!$C$42</f>
        <v>2.1059617236096851E-3</v>
      </c>
    </row>
    <row r="94" spans="2:14" s="136" customFormat="1">
      <c r="B94" s="85" t="s">
        <v>488</v>
      </c>
      <c r="C94" s="95" t="s">
        <v>489</v>
      </c>
      <c r="D94" s="96" t="s">
        <v>110</v>
      </c>
      <c r="E94" s="96" t="s">
        <v>244</v>
      </c>
      <c r="F94" s="95" t="s">
        <v>490</v>
      </c>
      <c r="G94" s="96" t="s">
        <v>463</v>
      </c>
      <c r="H94" s="96" t="s">
        <v>154</v>
      </c>
      <c r="I94" s="97">
        <v>3558</v>
      </c>
      <c r="J94" s="98">
        <v>1752</v>
      </c>
      <c r="K94" s="97">
        <v>62.336160000000007</v>
      </c>
      <c r="L94" s="99">
        <v>1.3819960100788605E-4</v>
      </c>
      <c r="M94" s="99">
        <v>4.7830576464686877E-4</v>
      </c>
      <c r="N94" s="99">
        <f>+K94/'סכום נכסי הקרן'!$C$42</f>
        <v>1.4138215829293465E-4</v>
      </c>
    </row>
    <row r="95" spans="2:14" s="136" customFormat="1">
      <c r="B95" s="85" t="s">
        <v>491</v>
      </c>
      <c r="C95" s="95" t="s">
        <v>492</v>
      </c>
      <c r="D95" s="96" t="s">
        <v>110</v>
      </c>
      <c r="E95" s="96" t="s">
        <v>244</v>
      </c>
      <c r="F95" s="95" t="s">
        <v>493</v>
      </c>
      <c r="G95" s="96" t="s">
        <v>369</v>
      </c>
      <c r="H95" s="96" t="s">
        <v>154</v>
      </c>
      <c r="I95" s="97">
        <v>423</v>
      </c>
      <c r="J95" s="98">
        <v>4912</v>
      </c>
      <c r="K95" s="97">
        <v>20.777759999999997</v>
      </c>
      <c r="L95" s="99">
        <v>7.4145642374707886E-5</v>
      </c>
      <c r="M95" s="99">
        <v>1.594278887959913E-4</v>
      </c>
      <c r="N95" s="99">
        <f>+K95/'סכום נכסי הקרן'!$C$42</f>
        <v>4.7125208759933318E-5</v>
      </c>
    </row>
    <row r="96" spans="2:14" s="136" customFormat="1">
      <c r="B96" s="85" t="s">
        <v>494</v>
      </c>
      <c r="C96" s="95" t="s">
        <v>495</v>
      </c>
      <c r="D96" s="96" t="s">
        <v>110</v>
      </c>
      <c r="E96" s="96" t="s">
        <v>244</v>
      </c>
      <c r="F96" s="95" t="s">
        <v>496</v>
      </c>
      <c r="G96" s="96" t="s">
        <v>141</v>
      </c>
      <c r="H96" s="96" t="s">
        <v>154</v>
      </c>
      <c r="I96" s="97">
        <v>14243</v>
      </c>
      <c r="J96" s="98">
        <v>730.1</v>
      </c>
      <c r="K96" s="97">
        <v>103.98814</v>
      </c>
      <c r="L96" s="99">
        <v>2.5904441112092224E-4</v>
      </c>
      <c r="M96" s="99">
        <v>7.9790168045169353E-4</v>
      </c>
      <c r="N96" s="99">
        <f>+K96/'סכום נכסי הקרן'!$C$42</f>
        <v>2.3585135289160974E-4</v>
      </c>
    </row>
    <row r="97" spans="2:14" s="136" customFormat="1">
      <c r="B97" s="85" t="s">
        <v>497</v>
      </c>
      <c r="C97" s="95" t="s">
        <v>498</v>
      </c>
      <c r="D97" s="96" t="s">
        <v>110</v>
      </c>
      <c r="E97" s="96" t="s">
        <v>244</v>
      </c>
      <c r="F97" s="95" t="s">
        <v>499</v>
      </c>
      <c r="G97" s="96" t="s">
        <v>355</v>
      </c>
      <c r="H97" s="96" t="s">
        <v>154</v>
      </c>
      <c r="I97" s="97">
        <v>1473</v>
      </c>
      <c r="J97" s="98">
        <v>2449</v>
      </c>
      <c r="K97" s="97">
        <v>36.073769999999996</v>
      </c>
      <c r="L97" s="99">
        <v>1.128693252130763E-4</v>
      </c>
      <c r="M97" s="99">
        <v>2.7679427387803919E-4</v>
      </c>
      <c r="N97" s="99">
        <f>+K97/'סכום נכסי הקרן'!$C$42</f>
        <v>8.1817478977898474E-5</v>
      </c>
    </row>
    <row r="98" spans="2:14" s="136" customFormat="1">
      <c r="B98" s="85" t="s">
        <v>1146</v>
      </c>
      <c r="C98" s="95" t="s">
        <v>500</v>
      </c>
      <c r="D98" s="96" t="s">
        <v>110</v>
      </c>
      <c r="E98" s="96" t="s">
        <v>244</v>
      </c>
      <c r="F98" s="95" t="s">
        <v>501</v>
      </c>
      <c r="G98" s="96" t="s">
        <v>418</v>
      </c>
      <c r="H98" s="96" t="s">
        <v>154</v>
      </c>
      <c r="I98" s="97">
        <v>1991.4</v>
      </c>
      <c r="J98" s="98">
        <v>46</v>
      </c>
      <c r="K98" s="97">
        <v>0.91603999999999997</v>
      </c>
      <c r="L98" s="99">
        <v>4.6005438178234552E-5</v>
      </c>
      <c r="M98" s="99">
        <v>7.0287809298345876E-6</v>
      </c>
      <c r="N98" s="99">
        <f>+K98/'סכום נכסי הקרן'!$C$42</f>
        <v>2.0776337888419791E-6</v>
      </c>
    </row>
    <row r="99" spans="2:14" s="136" customFormat="1">
      <c r="B99" s="85" t="s">
        <v>502</v>
      </c>
      <c r="C99" s="95" t="s">
        <v>503</v>
      </c>
      <c r="D99" s="96" t="s">
        <v>110</v>
      </c>
      <c r="E99" s="96" t="s">
        <v>244</v>
      </c>
      <c r="F99" s="95" t="s">
        <v>504</v>
      </c>
      <c r="G99" s="96" t="s">
        <v>141</v>
      </c>
      <c r="H99" s="96" t="s">
        <v>154</v>
      </c>
      <c r="I99" s="97">
        <v>10</v>
      </c>
      <c r="J99" s="98">
        <v>4326</v>
      </c>
      <c r="K99" s="97">
        <v>0.43260000000000004</v>
      </c>
      <c r="L99" s="99">
        <v>9.9651220727453908E-7</v>
      </c>
      <c r="M99" s="99">
        <v>3.3193426381451061E-6</v>
      </c>
      <c r="N99" s="99">
        <f>+K99/'סכום נכסי הקרן'!$C$42</f>
        <v>9.8116280626723762E-7</v>
      </c>
    </row>
    <row r="100" spans="2:14" s="136" customFormat="1">
      <c r="B100" s="85" t="s">
        <v>505</v>
      </c>
      <c r="C100" s="95" t="s">
        <v>506</v>
      </c>
      <c r="D100" s="96" t="s">
        <v>110</v>
      </c>
      <c r="E100" s="96" t="s">
        <v>244</v>
      </c>
      <c r="F100" s="95" t="s">
        <v>507</v>
      </c>
      <c r="G100" s="96" t="s">
        <v>418</v>
      </c>
      <c r="H100" s="96" t="s">
        <v>154</v>
      </c>
      <c r="I100" s="97">
        <v>26023</v>
      </c>
      <c r="J100" s="98">
        <v>120.1</v>
      </c>
      <c r="K100" s="97">
        <v>31.253619999999998</v>
      </c>
      <c r="L100" s="99">
        <v>9.8387353654104542E-5</v>
      </c>
      <c r="M100" s="99">
        <v>2.3980923130463393E-4</v>
      </c>
      <c r="N100" s="99">
        <f>+K100/'סכום נכסי הקרן'!$C$42</f>
        <v>7.0885089008806886E-5</v>
      </c>
    </row>
    <row r="101" spans="2:14" s="136" customFormat="1">
      <c r="B101" s="85" t="s">
        <v>508</v>
      </c>
      <c r="C101" s="95" t="s">
        <v>509</v>
      </c>
      <c r="D101" s="96" t="s">
        <v>110</v>
      </c>
      <c r="E101" s="96" t="s">
        <v>244</v>
      </c>
      <c r="F101" s="95" t="s">
        <v>510</v>
      </c>
      <c r="G101" s="96" t="s">
        <v>182</v>
      </c>
      <c r="H101" s="96" t="s">
        <v>154</v>
      </c>
      <c r="I101" s="97">
        <v>3152</v>
      </c>
      <c r="J101" s="98">
        <v>1785</v>
      </c>
      <c r="K101" s="97">
        <v>56.263199999999998</v>
      </c>
      <c r="L101" s="99">
        <v>9.5348381417362764E-5</v>
      </c>
      <c r="M101" s="99">
        <v>4.3170790272419258E-4</v>
      </c>
      <c r="N101" s="99">
        <f>+K101/'סכום נכסי הקרן'!$C$42</f>
        <v>1.2760831992966905E-4</v>
      </c>
    </row>
    <row r="102" spans="2:14" s="136" customFormat="1">
      <c r="B102" s="85" t="s">
        <v>511</v>
      </c>
      <c r="C102" s="95" t="s">
        <v>512</v>
      </c>
      <c r="D102" s="96" t="s">
        <v>110</v>
      </c>
      <c r="E102" s="96" t="s">
        <v>244</v>
      </c>
      <c r="F102" s="95" t="s">
        <v>513</v>
      </c>
      <c r="G102" s="96" t="s">
        <v>179</v>
      </c>
      <c r="H102" s="96" t="s">
        <v>154</v>
      </c>
      <c r="I102" s="97">
        <v>1802</v>
      </c>
      <c r="J102" s="98">
        <v>2093</v>
      </c>
      <c r="K102" s="97">
        <v>37.715859999999999</v>
      </c>
      <c r="L102" s="99">
        <v>6.0584121708591923E-5</v>
      </c>
      <c r="M102" s="99">
        <v>2.8939404122124701E-4</v>
      </c>
      <c r="N102" s="99">
        <f>+K102/'סכום נכסי הקרן'!$C$42</f>
        <v>8.5541837814105988E-5</v>
      </c>
    </row>
    <row r="103" spans="2:14" s="136" customFormat="1">
      <c r="B103" s="85" t="s">
        <v>514</v>
      </c>
      <c r="C103" s="95" t="s">
        <v>515</v>
      </c>
      <c r="D103" s="96" t="s">
        <v>110</v>
      </c>
      <c r="E103" s="96" t="s">
        <v>244</v>
      </c>
      <c r="F103" s="95" t="s">
        <v>516</v>
      </c>
      <c r="G103" s="96" t="s">
        <v>321</v>
      </c>
      <c r="H103" s="96" t="s">
        <v>154</v>
      </c>
      <c r="I103" s="97">
        <v>6100</v>
      </c>
      <c r="J103" s="98">
        <v>2958</v>
      </c>
      <c r="K103" s="97">
        <v>180.43799999999999</v>
      </c>
      <c r="L103" s="99">
        <v>7.0250048714378039E-4</v>
      </c>
      <c r="M103" s="99">
        <v>1.3845019577938664E-3</v>
      </c>
      <c r="N103" s="99">
        <f>+K103/'סכום נכסי הקרן'!$C$42</f>
        <v>4.0924423124652747E-4</v>
      </c>
    </row>
    <row r="104" spans="2:14" s="136" customFormat="1">
      <c r="B104" s="85" t="s">
        <v>517</v>
      </c>
      <c r="C104" s="95" t="s">
        <v>518</v>
      </c>
      <c r="D104" s="96" t="s">
        <v>110</v>
      </c>
      <c r="E104" s="96" t="s">
        <v>244</v>
      </c>
      <c r="F104" s="95" t="s">
        <v>519</v>
      </c>
      <c r="G104" s="96" t="s">
        <v>355</v>
      </c>
      <c r="H104" s="96" t="s">
        <v>154</v>
      </c>
      <c r="I104" s="97">
        <v>757</v>
      </c>
      <c r="J104" s="98">
        <v>2320</v>
      </c>
      <c r="K104" s="97">
        <v>17.5624</v>
      </c>
      <c r="L104" s="99">
        <v>1.13793347072715E-4</v>
      </c>
      <c r="M104" s="99">
        <v>1.3475641042108092E-4</v>
      </c>
      <c r="N104" s="99">
        <f>+K104/'סכום נכסי הקרן'!$C$42</f>
        <v>3.9832578984715051E-5</v>
      </c>
    </row>
    <row r="105" spans="2:14" s="136" customFormat="1">
      <c r="B105" s="85" t="s">
        <v>520</v>
      </c>
      <c r="C105" s="95" t="s">
        <v>521</v>
      </c>
      <c r="D105" s="96" t="s">
        <v>110</v>
      </c>
      <c r="E105" s="96" t="s">
        <v>244</v>
      </c>
      <c r="F105" s="95" t="s">
        <v>522</v>
      </c>
      <c r="G105" s="96" t="s">
        <v>348</v>
      </c>
      <c r="H105" s="96" t="s">
        <v>154</v>
      </c>
      <c r="I105" s="97">
        <v>134</v>
      </c>
      <c r="J105" s="98">
        <v>4794</v>
      </c>
      <c r="K105" s="97">
        <v>6.4239600000000001</v>
      </c>
      <c r="L105" s="99">
        <v>8.4760182449455414E-5</v>
      </c>
      <c r="M105" s="99">
        <v>4.9291087225470722E-5</v>
      </c>
      <c r="N105" s="99">
        <f>+K105/'סכום נכסי הקרן'!$C$42</f>
        <v>1.4569927464051047E-5</v>
      </c>
    </row>
    <row r="106" spans="2:14" s="136" customFormat="1">
      <c r="B106" s="85" t="s">
        <v>523</v>
      </c>
      <c r="C106" s="95" t="s">
        <v>524</v>
      </c>
      <c r="D106" s="96" t="s">
        <v>110</v>
      </c>
      <c r="E106" s="96" t="s">
        <v>244</v>
      </c>
      <c r="F106" s="95" t="s">
        <v>525</v>
      </c>
      <c r="G106" s="96" t="s">
        <v>418</v>
      </c>
      <c r="H106" s="96" t="s">
        <v>154</v>
      </c>
      <c r="I106" s="97">
        <v>1396.76</v>
      </c>
      <c r="J106" s="98">
        <v>477.9</v>
      </c>
      <c r="K106" s="97">
        <v>6.6751199999999997</v>
      </c>
      <c r="L106" s="99">
        <v>5.4791582237368966E-5</v>
      </c>
      <c r="M106" s="99">
        <v>5.1218239553248166E-5</v>
      </c>
      <c r="N106" s="99">
        <f>+K106/'סכום נכסי הקרן'!$C$42</f>
        <v>1.5139573442835326E-5</v>
      </c>
    </row>
    <row r="107" spans="2:14" s="136" customFormat="1">
      <c r="B107" s="85" t="s">
        <v>526</v>
      </c>
      <c r="C107" s="95" t="s">
        <v>527</v>
      </c>
      <c r="D107" s="96" t="s">
        <v>110</v>
      </c>
      <c r="E107" s="96" t="s">
        <v>244</v>
      </c>
      <c r="F107" s="95" t="s">
        <v>249</v>
      </c>
      <c r="G107" s="96" t="s">
        <v>250</v>
      </c>
      <c r="H107" s="96" t="s">
        <v>154</v>
      </c>
      <c r="I107" s="97">
        <v>421.27</v>
      </c>
      <c r="J107" s="98">
        <v>1181</v>
      </c>
      <c r="K107" s="97">
        <v>4.9752000000000001</v>
      </c>
      <c r="L107" s="99">
        <v>2.6996784960908352E-4</v>
      </c>
      <c r="M107" s="99">
        <v>3.8174742240636918E-5</v>
      </c>
      <c r="N107" s="99">
        <f>+K107/'סכום נכסי הקרן'!$C$42</f>
        <v>1.1284052690108091E-5</v>
      </c>
    </row>
    <row r="108" spans="2:14" s="136" customFormat="1">
      <c r="B108" s="85" t="s">
        <v>528</v>
      </c>
      <c r="C108" s="95" t="s">
        <v>529</v>
      </c>
      <c r="D108" s="96" t="s">
        <v>110</v>
      </c>
      <c r="E108" s="96" t="s">
        <v>244</v>
      </c>
      <c r="F108" s="95" t="s">
        <v>530</v>
      </c>
      <c r="G108" s="96" t="s">
        <v>177</v>
      </c>
      <c r="H108" s="96" t="s">
        <v>154</v>
      </c>
      <c r="I108" s="97">
        <v>732</v>
      </c>
      <c r="J108" s="98">
        <v>1176</v>
      </c>
      <c r="K108" s="97">
        <v>8.6083199999999991</v>
      </c>
      <c r="L108" s="99">
        <v>1.2134184184980665E-4</v>
      </c>
      <c r="M108" s="99">
        <v>6.6051695836332112E-5</v>
      </c>
      <c r="N108" s="99">
        <f>+K108/'סכום נכסי הקרן'!$C$42</f>
        <v>1.952418725946922E-5</v>
      </c>
    </row>
    <row r="109" spans="2:14" s="136" customFormat="1">
      <c r="B109" s="85" t="s">
        <v>531</v>
      </c>
      <c r="C109" s="95" t="s">
        <v>532</v>
      </c>
      <c r="D109" s="96" t="s">
        <v>110</v>
      </c>
      <c r="E109" s="96" t="s">
        <v>244</v>
      </c>
      <c r="F109" s="95" t="s">
        <v>533</v>
      </c>
      <c r="G109" s="96" t="s">
        <v>269</v>
      </c>
      <c r="H109" s="96" t="s">
        <v>154</v>
      </c>
      <c r="I109" s="97">
        <v>2001.76</v>
      </c>
      <c r="J109" s="98">
        <v>1013</v>
      </c>
      <c r="K109" s="97">
        <v>20.277849999999997</v>
      </c>
      <c r="L109" s="99">
        <v>7.6020109387900194E-5</v>
      </c>
      <c r="M109" s="99">
        <v>1.5559207608624762E-4</v>
      </c>
      <c r="N109" s="99">
        <f>+K109/'סכום נכסי הקרן'!$C$42</f>
        <v>4.5991382827244793E-5</v>
      </c>
    </row>
    <row r="110" spans="2:14" s="136" customFormat="1">
      <c r="B110" s="85" t="s">
        <v>534</v>
      </c>
      <c r="C110" s="95" t="s">
        <v>535</v>
      </c>
      <c r="D110" s="96" t="s">
        <v>110</v>
      </c>
      <c r="E110" s="96" t="s">
        <v>244</v>
      </c>
      <c r="F110" s="95" t="s">
        <v>536</v>
      </c>
      <c r="G110" s="96" t="s">
        <v>269</v>
      </c>
      <c r="H110" s="96" t="s">
        <v>154</v>
      </c>
      <c r="I110" s="97">
        <v>891</v>
      </c>
      <c r="J110" s="98">
        <v>2702</v>
      </c>
      <c r="K110" s="97">
        <v>24.074819999999999</v>
      </c>
      <c r="L110" s="99">
        <v>5.8696553115736232E-5</v>
      </c>
      <c r="M110" s="99">
        <v>1.8472625180690835E-4</v>
      </c>
      <c r="N110" s="99">
        <f>+K110/'סכום נכסי הקרן'!$C$42</f>
        <v>5.4603139046644965E-5</v>
      </c>
    </row>
    <row r="111" spans="2:14" s="136" customFormat="1">
      <c r="B111" s="85" t="s">
        <v>537</v>
      </c>
      <c r="C111" s="95" t="s">
        <v>538</v>
      </c>
      <c r="D111" s="96" t="s">
        <v>110</v>
      </c>
      <c r="E111" s="96" t="s">
        <v>244</v>
      </c>
      <c r="F111" s="95" t="s">
        <v>539</v>
      </c>
      <c r="G111" s="96" t="s">
        <v>348</v>
      </c>
      <c r="H111" s="96" t="s">
        <v>154</v>
      </c>
      <c r="I111" s="97">
        <v>252</v>
      </c>
      <c r="J111" s="98">
        <v>1541</v>
      </c>
      <c r="K111" s="97">
        <v>3.8833200000000003</v>
      </c>
      <c r="L111" s="99">
        <v>2.0503641023554777E-5</v>
      </c>
      <c r="M111" s="99">
        <v>2.9796739837174418E-5</v>
      </c>
      <c r="N111" s="99">
        <f>+K111/'סכום נכסי הקרן'!$C$42</f>
        <v>8.8076032104338619E-6</v>
      </c>
    </row>
    <row r="112" spans="2:14" s="136" customFormat="1">
      <c r="B112" s="85" t="s">
        <v>540</v>
      </c>
      <c r="C112" s="95" t="s">
        <v>541</v>
      </c>
      <c r="D112" s="96" t="s">
        <v>110</v>
      </c>
      <c r="E112" s="96" t="s">
        <v>244</v>
      </c>
      <c r="F112" s="95" t="s">
        <v>542</v>
      </c>
      <c r="G112" s="96" t="s">
        <v>179</v>
      </c>
      <c r="H112" s="96" t="s">
        <v>154</v>
      </c>
      <c r="I112" s="97">
        <v>5730</v>
      </c>
      <c r="J112" s="98">
        <v>372.2</v>
      </c>
      <c r="K112" s="97">
        <v>21.327060000000003</v>
      </c>
      <c r="L112" s="99">
        <v>3.8278570338285899E-5</v>
      </c>
      <c r="M112" s="99">
        <v>1.6364267129976646E-4</v>
      </c>
      <c r="N112" s="99">
        <f>+K112/'סכום נכסי הקרן'!$C$42</f>
        <v>4.8371054181760873E-5</v>
      </c>
    </row>
    <row r="113" spans="2:14" s="136" customFormat="1">
      <c r="B113" s="85" t="s">
        <v>543</v>
      </c>
      <c r="C113" s="95" t="s">
        <v>544</v>
      </c>
      <c r="D113" s="96" t="s">
        <v>110</v>
      </c>
      <c r="E113" s="96" t="s">
        <v>244</v>
      </c>
      <c r="F113" s="95" t="s">
        <v>545</v>
      </c>
      <c r="G113" s="96" t="s">
        <v>355</v>
      </c>
      <c r="H113" s="96" t="s">
        <v>154</v>
      </c>
      <c r="I113" s="97">
        <v>1309</v>
      </c>
      <c r="J113" s="98">
        <v>834.6</v>
      </c>
      <c r="K113" s="97">
        <v>10.924910000000001</v>
      </c>
      <c r="L113" s="99">
        <v>1.1358236882321031E-4</v>
      </c>
      <c r="M113" s="99">
        <v>8.3826906104710706E-5</v>
      </c>
      <c r="N113" s="99">
        <f>+K113/'סכום נכסי הקרן'!$C$42</f>
        <v>2.4778352644052257E-5</v>
      </c>
    </row>
    <row r="114" spans="2:14" s="136" customFormat="1">
      <c r="B114" s="85" t="s">
        <v>1147</v>
      </c>
      <c r="C114" s="95" t="s">
        <v>546</v>
      </c>
      <c r="D114" s="96" t="s">
        <v>110</v>
      </c>
      <c r="E114" s="96" t="s">
        <v>244</v>
      </c>
      <c r="F114" s="95" t="s">
        <v>547</v>
      </c>
      <c r="G114" s="96" t="s">
        <v>463</v>
      </c>
      <c r="H114" s="96" t="s">
        <v>154</v>
      </c>
      <c r="I114" s="97">
        <v>4885</v>
      </c>
      <c r="J114" s="98">
        <v>15.3</v>
      </c>
      <c r="K114" s="97">
        <v>0.74741000000000002</v>
      </c>
      <c r="L114" s="99">
        <v>3.3439588395563348E-5</v>
      </c>
      <c r="M114" s="99">
        <v>5.7348818335090926E-6</v>
      </c>
      <c r="N114" s="99">
        <f>+K114/'סכום נכסי הקרן'!$C$42</f>
        <v>1.6951708114475173E-6</v>
      </c>
    </row>
    <row r="115" spans="2:14" s="136" customFormat="1">
      <c r="B115" s="85" t="s">
        <v>548</v>
      </c>
      <c r="C115" s="95" t="s">
        <v>549</v>
      </c>
      <c r="D115" s="96" t="s">
        <v>110</v>
      </c>
      <c r="E115" s="96" t="s">
        <v>244</v>
      </c>
      <c r="F115" s="95" t="s">
        <v>550</v>
      </c>
      <c r="G115" s="96" t="s">
        <v>418</v>
      </c>
      <c r="H115" s="96" t="s">
        <v>154</v>
      </c>
      <c r="I115" s="97">
        <v>123.08</v>
      </c>
      <c r="J115" s="98">
        <v>286.3</v>
      </c>
      <c r="K115" s="97">
        <v>0.35237999999999997</v>
      </c>
      <c r="L115" s="99">
        <v>6.7915724465663054E-5</v>
      </c>
      <c r="M115" s="99">
        <v>2.7038140518482947E-6</v>
      </c>
      <c r="N115" s="99">
        <f>+K115/'סכום נכסי הקרן'!$C$42</f>
        <v>7.9921902374583706E-7</v>
      </c>
    </row>
    <row r="116" spans="2:14" s="136" customFormat="1">
      <c r="B116" s="85" t="s">
        <v>551</v>
      </c>
      <c r="C116" s="95" t="s">
        <v>552</v>
      </c>
      <c r="D116" s="96" t="s">
        <v>110</v>
      </c>
      <c r="E116" s="96" t="s">
        <v>244</v>
      </c>
      <c r="F116" s="95" t="s">
        <v>553</v>
      </c>
      <c r="G116" s="96" t="s">
        <v>141</v>
      </c>
      <c r="H116" s="96" t="s">
        <v>154</v>
      </c>
      <c r="I116" s="97">
        <v>3590</v>
      </c>
      <c r="J116" s="98">
        <v>917.5</v>
      </c>
      <c r="K116" s="97">
        <v>32.938249999999996</v>
      </c>
      <c r="L116" s="99">
        <v>9.061055791696877E-5</v>
      </c>
      <c r="M116" s="99">
        <v>2.5273540834693252E-4</v>
      </c>
      <c r="N116" s="99">
        <f>+K116/'סכום נכסי הקרן'!$C$42</f>
        <v>7.470593112235745E-5</v>
      </c>
    </row>
    <row r="117" spans="2:14" s="136" customFormat="1">
      <c r="B117" s="85" t="s">
        <v>554</v>
      </c>
      <c r="C117" s="95" t="s">
        <v>555</v>
      </c>
      <c r="D117" s="96" t="s">
        <v>110</v>
      </c>
      <c r="E117" s="96" t="s">
        <v>244</v>
      </c>
      <c r="F117" s="95" t="s">
        <v>556</v>
      </c>
      <c r="G117" s="96" t="s">
        <v>341</v>
      </c>
      <c r="H117" s="96" t="s">
        <v>154</v>
      </c>
      <c r="I117" s="97">
        <v>904</v>
      </c>
      <c r="J117" s="98">
        <v>5951</v>
      </c>
      <c r="K117" s="97">
        <v>53.797040000000003</v>
      </c>
      <c r="L117" s="99">
        <v>8.5843887193535418E-5</v>
      </c>
      <c r="M117" s="99">
        <v>4.1278504086453489E-4</v>
      </c>
      <c r="N117" s="99">
        <f>+K117/'סכום נכסי הקרן'!$C$42</f>
        <v>1.220149207935063E-4</v>
      </c>
    </row>
    <row r="118" spans="2:14" s="136" customFormat="1">
      <c r="B118" s="85" t="s">
        <v>1148</v>
      </c>
      <c r="C118" s="95" t="s">
        <v>557</v>
      </c>
      <c r="D118" s="96" t="s">
        <v>110</v>
      </c>
      <c r="E118" s="96" t="s">
        <v>244</v>
      </c>
      <c r="F118" s="95" t="s">
        <v>558</v>
      </c>
      <c r="G118" s="96" t="s">
        <v>269</v>
      </c>
      <c r="H118" s="96" t="s">
        <v>154</v>
      </c>
      <c r="I118" s="97">
        <v>2471</v>
      </c>
      <c r="J118" s="98">
        <v>1440</v>
      </c>
      <c r="K118" s="97">
        <v>35.5824</v>
      </c>
      <c r="L118" s="99">
        <v>1.471110480039841E-4</v>
      </c>
      <c r="M118" s="99">
        <v>2.7302398864432364E-4</v>
      </c>
      <c r="N118" s="99">
        <f>+K118/'סכום נכסי הקרן'!$C$42</f>
        <v>8.0703022278602292E-5</v>
      </c>
    </row>
    <row r="119" spans="2:14" s="136" customFormat="1">
      <c r="B119" s="85" t="s">
        <v>559</v>
      </c>
      <c r="C119" s="95" t="s">
        <v>560</v>
      </c>
      <c r="D119" s="96" t="s">
        <v>110</v>
      </c>
      <c r="E119" s="96" t="s">
        <v>244</v>
      </c>
      <c r="F119" s="95" t="s">
        <v>561</v>
      </c>
      <c r="G119" s="96" t="s">
        <v>269</v>
      </c>
      <c r="H119" s="96" t="s">
        <v>154</v>
      </c>
      <c r="I119" s="97">
        <v>420</v>
      </c>
      <c r="J119" s="98">
        <v>541.20000000000005</v>
      </c>
      <c r="K119" s="97">
        <v>2.2730399999999999</v>
      </c>
      <c r="L119" s="99">
        <v>3.1999090616320006E-5</v>
      </c>
      <c r="M119" s="99">
        <v>1.7441050832661469E-5</v>
      </c>
      <c r="N119" s="99">
        <f>+K119/'סכום נכסי הקרן'!$C$42</f>
        <v>5.1553913665226109E-6</v>
      </c>
    </row>
    <row r="120" spans="2:14" s="136" customFormat="1">
      <c r="B120" s="85" t="s">
        <v>562</v>
      </c>
      <c r="C120" s="95" t="s">
        <v>563</v>
      </c>
      <c r="D120" s="96" t="s">
        <v>110</v>
      </c>
      <c r="E120" s="96" t="s">
        <v>244</v>
      </c>
      <c r="F120" s="95" t="s">
        <v>564</v>
      </c>
      <c r="G120" s="96" t="s">
        <v>182</v>
      </c>
      <c r="H120" s="96" t="s">
        <v>154</v>
      </c>
      <c r="I120" s="97">
        <v>1034</v>
      </c>
      <c r="J120" s="98">
        <v>676.1</v>
      </c>
      <c r="K120" s="97">
        <v>6.9908700000000001</v>
      </c>
      <c r="L120" s="99">
        <v>1.3333321470029898E-5</v>
      </c>
      <c r="M120" s="99">
        <v>5.3640991374779186E-5</v>
      </c>
      <c r="N120" s="99">
        <f>+K120/'סכום נכסי הקרן'!$C$42</f>
        <v>1.5855713424524833E-5</v>
      </c>
    </row>
    <row r="121" spans="2:14" s="136" customFormat="1">
      <c r="B121" s="85" t="s">
        <v>565</v>
      </c>
      <c r="C121" s="95" t="s">
        <v>566</v>
      </c>
      <c r="D121" s="96" t="s">
        <v>110</v>
      </c>
      <c r="E121" s="96" t="s">
        <v>244</v>
      </c>
      <c r="F121" s="95" t="s">
        <v>567</v>
      </c>
      <c r="G121" s="96" t="s">
        <v>177</v>
      </c>
      <c r="H121" s="96" t="s">
        <v>154</v>
      </c>
      <c r="I121" s="97">
        <v>433</v>
      </c>
      <c r="J121" s="98">
        <v>11590</v>
      </c>
      <c r="K121" s="97">
        <v>50.184699999999999</v>
      </c>
      <c r="L121" s="99">
        <v>8.1229968042667312E-5</v>
      </c>
      <c r="M121" s="99">
        <v>3.8506753234517034E-4</v>
      </c>
      <c r="N121" s="99">
        <f>+K121/'סכום נכסי הקרן'!$C$42</f>
        <v>1.1382191651335976E-4</v>
      </c>
    </row>
    <row r="122" spans="2:14" s="136" customFormat="1">
      <c r="B122" s="85" t="s">
        <v>568</v>
      </c>
      <c r="C122" s="95" t="s">
        <v>569</v>
      </c>
      <c r="D122" s="96" t="s">
        <v>110</v>
      </c>
      <c r="E122" s="96" t="s">
        <v>244</v>
      </c>
      <c r="F122" s="95" t="s">
        <v>570</v>
      </c>
      <c r="G122" s="96" t="s">
        <v>269</v>
      </c>
      <c r="H122" s="96" t="s">
        <v>154</v>
      </c>
      <c r="I122" s="97">
        <v>10165</v>
      </c>
      <c r="J122" s="98">
        <v>855.1</v>
      </c>
      <c r="K122" s="97">
        <v>86.920919999999995</v>
      </c>
      <c r="L122" s="99">
        <v>1.3048345822112858E-4</v>
      </c>
      <c r="M122" s="99">
        <v>6.6694478941932422E-4</v>
      </c>
      <c r="N122" s="99">
        <f>+K122/'סכום נכסי הקרן'!$C$42</f>
        <v>1.9714187191523358E-4</v>
      </c>
    </row>
    <row r="123" spans="2:14" s="136" customFormat="1">
      <c r="B123" s="85" t="s">
        <v>571</v>
      </c>
      <c r="C123" s="95" t="s">
        <v>572</v>
      </c>
      <c r="D123" s="96" t="s">
        <v>110</v>
      </c>
      <c r="E123" s="96" t="s">
        <v>244</v>
      </c>
      <c r="F123" s="95" t="s">
        <v>573</v>
      </c>
      <c r="G123" s="96" t="s">
        <v>348</v>
      </c>
      <c r="H123" s="96" t="s">
        <v>154</v>
      </c>
      <c r="I123" s="97">
        <v>10039</v>
      </c>
      <c r="J123" s="98">
        <v>38</v>
      </c>
      <c r="K123" s="97">
        <v>3.8148200000000001</v>
      </c>
      <c r="L123" s="99">
        <v>3.1644710751614367E-5</v>
      </c>
      <c r="M123" s="99">
        <v>2.9271138887768638E-5</v>
      </c>
      <c r="N123" s="99">
        <f>+K123/'סכום נכסי הקרן'!$C$42</f>
        <v>8.6522410924743024E-6</v>
      </c>
    </row>
    <row r="124" spans="2:14" s="136" customFormat="1">
      <c r="B124" s="86"/>
      <c r="C124" s="95"/>
      <c r="D124" s="95"/>
      <c r="E124" s="95"/>
      <c r="F124" s="95"/>
      <c r="G124" s="95"/>
      <c r="H124" s="95"/>
      <c r="I124" s="97"/>
      <c r="J124" s="98"/>
      <c r="K124" s="95"/>
      <c r="L124" s="95"/>
      <c r="M124" s="99"/>
      <c r="N124" s="99">
        <f>+K124/'סכום נכסי הקרן'!$C$42</f>
        <v>0</v>
      </c>
    </row>
    <row r="125" spans="2:14" s="136" customFormat="1">
      <c r="B125" s="83" t="s">
        <v>219</v>
      </c>
      <c r="C125" s="91"/>
      <c r="D125" s="91"/>
      <c r="E125" s="91"/>
      <c r="F125" s="91"/>
      <c r="G125" s="91"/>
      <c r="H125" s="91"/>
      <c r="I125" s="92"/>
      <c r="J125" s="93"/>
      <c r="K125" s="92">
        <v>26153.77606</v>
      </c>
      <c r="L125" s="91"/>
      <c r="M125" s="94">
        <v>0.20067809529462946</v>
      </c>
      <c r="N125" s="94">
        <f>+K125/'סכום נכסי הקרן'!$C$42</f>
        <v>5.9318336369659025E-2</v>
      </c>
    </row>
    <row r="126" spans="2:14" s="136" customFormat="1">
      <c r="B126" s="84" t="s">
        <v>49</v>
      </c>
      <c r="C126" s="91"/>
      <c r="D126" s="91"/>
      <c r="E126" s="91"/>
      <c r="F126" s="91"/>
      <c r="G126" s="91"/>
      <c r="H126" s="91"/>
      <c r="I126" s="92"/>
      <c r="J126" s="93"/>
      <c r="K126" s="92">
        <f>SUM(K127:K145)</f>
        <v>6256.9893199999997</v>
      </c>
      <c r="L126" s="91"/>
      <c r="M126" s="94">
        <f>SUM(M127:M145)</f>
        <v>4.8009920102391475E-2</v>
      </c>
      <c r="N126" s="94">
        <f>+K126/'סכום נכסי הקרן'!$C$42</f>
        <v>1.4191227924168593E-2</v>
      </c>
    </row>
    <row r="127" spans="2:14" s="136" customFormat="1">
      <c r="B127" s="85" t="s">
        <v>574</v>
      </c>
      <c r="C127" s="95" t="s">
        <v>575</v>
      </c>
      <c r="D127" s="96" t="s">
        <v>576</v>
      </c>
      <c r="E127" s="96" t="s">
        <v>577</v>
      </c>
      <c r="F127" s="95"/>
      <c r="G127" s="96" t="s">
        <v>578</v>
      </c>
      <c r="H127" s="96" t="s">
        <v>153</v>
      </c>
      <c r="I127" s="97">
        <v>3209</v>
      </c>
      <c r="J127" s="98">
        <v>6446</v>
      </c>
      <c r="K127" s="97">
        <v>725.62318999999991</v>
      </c>
      <c r="L127" s="99">
        <v>2.1861644146607117E-5</v>
      </c>
      <c r="M127" s="99">
        <v>5.5677114974430585E-3</v>
      </c>
      <c r="N127" s="99">
        <f>+K127/'סכום נכסי הקרן'!$C$42</f>
        <v>1.6457570166273341E-3</v>
      </c>
    </row>
    <row r="128" spans="2:14" s="136" customFormat="1">
      <c r="B128" s="85" t="s">
        <v>579</v>
      </c>
      <c r="C128" s="95" t="s">
        <v>580</v>
      </c>
      <c r="D128" s="96" t="s">
        <v>581</v>
      </c>
      <c r="E128" s="96" t="s">
        <v>577</v>
      </c>
      <c r="F128" s="95" t="s">
        <v>582</v>
      </c>
      <c r="G128" s="96" t="s">
        <v>583</v>
      </c>
      <c r="H128" s="96" t="s">
        <v>153</v>
      </c>
      <c r="I128" s="97">
        <v>3099</v>
      </c>
      <c r="J128" s="98">
        <v>3505</v>
      </c>
      <c r="K128" s="97">
        <v>379.73534999999998</v>
      </c>
      <c r="L128" s="99">
        <v>9.0293064365086067E-5</v>
      </c>
      <c r="M128" s="99">
        <v>2.9137118318676722E-3</v>
      </c>
      <c r="N128" s="99">
        <f>+K128/'סכום נכסי הקרן'!$C$42</f>
        <v>8.6126260204547295E-4</v>
      </c>
    </row>
    <row r="129" spans="2:14" s="136" customFormat="1">
      <c r="B129" s="85" t="s">
        <v>584</v>
      </c>
      <c r="C129" s="95" t="s">
        <v>585</v>
      </c>
      <c r="D129" s="96" t="s">
        <v>581</v>
      </c>
      <c r="E129" s="96" t="s">
        <v>577</v>
      </c>
      <c r="F129" s="95" t="s">
        <v>586</v>
      </c>
      <c r="G129" s="96" t="s">
        <v>578</v>
      </c>
      <c r="H129" s="96" t="s">
        <v>153</v>
      </c>
      <c r="I129" s="97">
        <v>1875</v>
      </c>
      <c r="J129" s="98">
        <v>10908</v>
      </c>
      <c r="K129" s="97">
        <v>715.01940000000002</v>
      </c>
      <c r="L129" s="99">
        <v>1.1471892721760756E-5</v>
      </c>
      <c r="M129" s="99">
        <v>5.4863485472051105E-3</v>
      </c>
      <c r="N129" s="99">
        <f>+K129/'סכום נכסי הקרן'!$C$42</f>
        <v>1.6217069834477957E-3</v>
      </c>
    </row>
    <row r="130" spans="2:14" s="136" customFormat="1">
      <c r="B130" s="85" t="s">
        <v>587</v>
      </c>
      <c r="C130" s="95" t="s">
        <v>588</v>
      </c>
      <c r="D130" s="96" t="s">
        <v>581</v>
      </c>
      <c r="E130" s="96" t="s">
        <v>577</v>
      </c>
      <c r="F130" s="95" t="s">
        <v>589</v>
      </c>
      <c r="G130" s="96" t="s">
        <v>463</v>
      </c>
      <c r="H130" s="96" t="s">
        <v>153</v>
      </c>
      <c r="I130" s="97">
        <v>2602</v>
      </c>
      <c r="J130" s="98">
        <v>570</v>
      </c>
      <c r="K130" s="97">
        <v>51.850569999999998</v>
      </c>
      <c r="L130" s="99">
        <v>1.8939881961298294E-4</v>
      </c>
      <c r="M130" s="99">
        <v>3.978497637843908E-4</v>
      </c>
      <c r="N130" s="99">
        <f>+K130/'סכום נכסי הקרן'!$C$42</f>
        <v>1.1760020981913045E-4</v>
      </c>
    </row>
    <row r="131" spans="2:14" s="136" customFormat="1">
      <c r="B131" s="85" t="s">
        <v>590</v>
      </c>
      <c r="C131" s="95" t="s">
        <v>591</v>
      </c>
      <c r="D131" s="96" t="s">
        <v>576</v>
      </c>
      <c r="E131" s="96" t="s">
        <v>577</v>
      </c>
      <c r="F131" s="95" t="s">
        <v>296</v>
      </c>
      <c r="G131" s="96" t="s">
        <v>269</v>
      </c>
      <c r="H131" s="96" t="s">
        <v>153</v>
      </c>
      <c r="I131" s="97">
        <v>2192</v>
      </c>
      <c r="J131" s="98">
        <v>473</v>
      </c>
      <c r="K131" s="97">
        <v>36.247080000000004</v>
      </c>
      <c r="L131" s="99">
        <v>1.7173435703138947E-6</v>
      </c>
      <c r="M131" s="99">
        <v>2.7812408264506867E-4</v>
      </c>
      <c r="N131" s="99">
        <f>+K131/'סכום נכסי הקרן'!$C$42</f>
        <v>8.2210556476636757E-5</v>
      </c>
    </row>
    <row r="132" spans="2:14" s="136" customFormat="1">
      <c r="B132" s="85" t="s">
        <v>592</v>
      </c>
      <c r="C132" s="95" t="s">
        <v>593</v>
      </c>
      <c r="D132" s="96" t="s">
        <v>581</v>
      </c>
      <c r="E132" s="96" t="s">
        <v>577</v>
      </c>
      <c r="F132" s="95" t="s">
        <v>594</v>
      </c>
      <c r="G132" s="96" t="s">
        <v>355</v>
      </c>
      <c r="H132" s="96" t="s">
        <v>153</v>
      </c>
      <c r="I132" s="97">
        <v>2303</v>
      </c>
      <c r="J132" s="98">
        <v>3130</v>
      </c>
      <c r="K132" s="97">
        <v>253.93763000000001</v>
      </c>
      <c r="L132" s="99">
        <v>9.8102565188260021E-5</v>
      </c>
      <c r="M132" s="99">
        <v>1.9484651009905589E-3</v>
      </c>
      <c r="N132" s="99">
        <f>+K132/'סכום נכסי הקרן'!$C$42</f>
        <v>5.7594581060483457E-4</v>
      </c>
    </row>
    <row r="133" spans="2:14" s="136" customFormat="1">
      <c r="B133" s="85" t="s">
        <v>595</v>
      </c>
      <c r="C133" s="95" t="s">
        <v>596</v>
      </c>
      <c r="D133" s="96" t="s">
        <v>581</v>
      </c>
      <c r="E133" s="96" t="s">
        <v>577</v>
      </c>
      <c r="F133" s="95" t="s">
        <v>597</v>
      </c>
      <c r="G133" s="96" t="s">
        <v>25</v>
      </c>
      <c r="H133" s="96" t="s">
        <v>153</v>
      </c>
      <c r="I133" s="97">
        <v>3122</v>
      </c>
      <c r="J133" s="98">
        <v>1935</v>
      </c>
      <c r="K133" s="97">
        <v>211.19580999999999</v>
      </c>
      <c r="L133" s="99">
        <v>9.3013336867164831E-5</v>
      </c>
      <c r="M133" s="99">
        <v>1.6205068357156554E-3</v>
      </c>
      <c r="N133" s="99">
        <f>+K133/'סכום נכסי הקרן'!$C$42</f>
        <v>4.7900479336912224E-4</v>
      </c>
    </row>
    <row r="134" spans="2:14" s="136" customFormat="1">
      <c r="B134" s="85" t="s">
        <v>598</v>
      </c>
      <c r="C134" s="95" t="s">
        <v>599</v>
      </c>
      <c r="D134" s="96" t="s">
        <v>581</v>
      </c>
      <c r="E134" s="96" t="s">
        <v>577</v>
      </c>
      <c r="F134" s="95" t="s">
        <v>600</v>
      </c>
      <c r="G134" s="96" t="s">
        <v>601</v>
      </c>
      <c r="H134" s="96" t="s">
        <v>153</v>
      </c>
      <c r="I134" s="97">
        <v>8486</v>
      </c>
      <c r="J134" s="98">
        <v>680</v>
      </c>
      <c r="K134" s="97">
        <v>201.73598000000001</v>
      </c>
      <c r="L134" s="99">
        <v>3.8653410997264379E-4</v>
      </c>
      <c r="M134" s="99">
        <v>1.5479214980628486E-3</v>
      </c>
      <c r="N134" s="99">
        <f>+K134/'סכום נכסי הקרן'!$C$42</f>
        <v>4.5754933024010937E-4</v>
      </c>
    </row>
    <row r="135" spans="2:14" s="136" customFormat="1">
      <c r="B135" s="85" t="s">
        <v>602</v>
      </c>
      <c r="C135" s="95" t="s">
        <v>603</v>
      </c>
      <c r="D135" s="96" t="s">
        <v>581</v>
      </c>
      <c r="E135" s="96" t="s">
        <v>577</v>
      </c>
      <c r="F135" s="95" t="s">
        <v>604</v>
      </c>
      <c r="G135" s="96" t="s">
        <v>287</v>
      </c>
      <c r="H135" s="96" t="s">
        <v>153</v>
      </c>
      <c r="I135" s="97">
        <v>1656</v>
      </c>
      <c r="J135" s="98">
        <v>4330</v>
      </c>
      <c r="K135" s="97">
        <v>250.67998</v>
      </c>
      <c r="L135" s="99">
        <v>3.3324245634463454E-5</v>
      </c>
      <c r="M135" s="99">
        <v>1.9234691311681977E-3</v>
      </c>
      <c r="N135" s="99">
        <f>+K135/'סכום נכסי הקרן'!$C$42</f>
        <v>5.6855726456730223E-4</v>
      </c>
    </row>
    <row r="136" spans="2:14" s="136" customFormat="1">
      <c r="B136" s="85" t="s">
        <v>607</v>
      </c>
      <c r="C136" s="95" t="s">
        <v>608</v>
      </c>
      <c r="D136" s="96" t="s">
        <v>581</v>
      </c>
      <c r="E136" s="96" t="s">
        <v>577</v>
      </c>
      <c r="F136" s="95" t="s">
        <v>609</v>
      </c>
      <c r="G136" s="96" t="s">
        <v>610</v>
      </c>
      <c r="H136" s="96" t="s">
        <v>153</v>
      </c>
      <c r="I136" s="97">
        <v>1332</v>
      </c>
      <c r="J136" s="98">
        <v>3262</v>
      </c>
      <c r="K136" s="97">
        <v>151.90064000000001</v>
      </c>
      <c r="L136" s="99">
        <v>2.7845425111631513E-5</v>
      </c>
      <c r="M136" s="99">
        <v>1.1655346072897133E-3</v>
      </c>
      <c r="N136" s="99">
        <f>+K136/'סכום נכסי הקרן'!$C$42</f>
        <v>3.4451978320894453E-4</v>
      </c>
    </row>
    <row r="137" spans="2:14" s="136" customFormat="1">
      <c r="B137" s="85" t="s">
        <v>611</v>
      </c>
      <c r="C137" s="95" t="s">
        <v>612</v>
      </c>
      <c r="D137" s="96" t="s">
        <v>576</v>
      </c>
      <c r="E137" s="96" t="s">
        <v>577</v>
      </c>
      <c r="F137" s="95" t="s">
        <v>245</v>
      </c>
      <c r="G137" s="96" t="s">
        <v>246</v>
      </c>
      <c r="H137" s="96" t="s">
        <v>153</v>
      </c>
      <c r="I137" s="97">
        <v>1131</v>
      </c>
      <c r="J137" s="98">
        <v>5868</v>
      </c>
      <c r="K137" s="97">
        <v>232.01930999999999</v>
      </c>
      <c r="L137" s="99">
        <v>2.2753586305197816E-5</v>
      </c>
      <c r="M137" s="99">
        <v>1.7802856878317316E-3</v>
      </c>
      <c r="N137" s="99">
        <f>+K137/'סכום נכסי הקרן'!$C$42</f>
        <v>5.2623374319877051E-4</v>
      </c>
    </row>
    <row r="138" spans="2:14" s="136" customFormat="1">
      <c r="B138" s="85" t="s">
        <v>613</v>
      </c>
      <c r="C138" s="95" t="s">
        <v>614</v>
      </c>
      <c r="D138" s="96" t="s">
        <v>581</v>
      </c>
      <c r="E138" s="96" t="s">
        <v>577</v>
      </c>
      <c r="F138" s="95" t="s">
        <v>331</v>
      </c>
      <c r="G138" s="96" t="s">
        <v>269</v>
      </c>
      <c r="H138" s="96" t="s">
        <v>153</v>
      </c>
      <c r="I138" s="97">
        <v>3029</v>
      </c>
      <c r="J138" s="98">
        <v>7552</v>
      </c>
      <c r="K138" s="97">
        <v>799.71028000000001</v>
      </c>
      <c r="L138" s="99">
        <v>2.1123132064659936E-5</v>
      </c>
      <c r="M138" s="99">
        <v>6.1361822250738818E-3</v>
      </c>
      <c r="N138" s="99">
        <f>+K138/'סכום נכסי הקרן'!$C$42</f>
        <v>1.8137909905815031E-3</v>
      </c>
    </row>
    <row r="139" spans="2:14" s="136" customFormat="1">
      <c r="B139" s="85" t="s">
        <v>615</v>
      </c>
      <c r="C139" s="95" t="s">
        <v>616</v>
      </c>
      <c r="D139" s="96" t="s">
        <v>581</v>
      </c>
      <c r="E139" s="96" t="s">
        <v>577</v>
      </c>
      <c r="F139" s="95" t="s">
        <v>469</v>
      </c>
      <c r="G139" s="96" t="s">
        <v>463</v>
      </c>
      <c r="H139" s="96" t="s">
        <v>153</v>
      </c>
      <c r="I139" s="97">
        <v>1877</v>
      </c>
      <c r="J139" s="98">
        <v>862</v>
      </c>
      <c r="K139" s="97">
        <v>56.564370000000004</v>
      </c>
      <c r="L139" s="99">
        <v>1.093565766649029E-4</v>
      </c>
      <c r="M139" s="99">
        <v>4.3401878211006908E-4</v>
      </c>
      <c r="N139" s="99">
        <f>+K139/'סכום נכסי הקרן'!$C$42</f>
        <v>1.2829139159486441E-4</v>
      </c>
    </row>
    <row r="140" spans="2:14" s="136" customFormat="1">
      <c r="B140" s="85" t="s">
        <v>617</v>
      </c>
      <c r="C140" s="95" t="s">
        <v>618</v>
      </c>
      <c r="D140" s="96" t="s">
        <v>581</v>
      </c>
      <c r="E140" s="96" t="s">
        <v>577</v>
      </c>
      <c r="F140" s="95" t="s">
        <v>436</v>
      </c>
      <c r="G140" s="96" t="s">
        <v>182</v>
      </c>
      <c r="H140" s="96" t="s">
        <v>153</v>
      </c>
      <c r="I140" s="97">
        <v>6359</v>
      </c>
      <c r="J140" s="98">
        <v>1119</v>
      </c>
      <c r="K140" s="97">
        <v>248.76560999999998</v>
      </c>
      <c r="L140" s="99">
        <v>1.296803645145987E-4</v>
      </c>
      <c r="M140" s="99">
        <v>1.908780157598651E-3</v>
      </c>
      <c r="N140" s="99">
        <f>+K140/'סכום נכסי הקרן'!$C$42</f>
        <v>5.6421535832265634E-4</v>
      </c>
    </row>
    <row r="141" spans="2:14" s="136" customFormat="1">
      <c r="B141" s="85" t="s">
        <v>619</v>
      </c>
      <c r="C141" s="95" t="s">
        <v>620</v>
      </c>
      <c r="D141" s="96" t="s">
        <v>581</v>
      </c>
      <c r="E141" s="96" t="s">
        <v>577</v>
      </c>
      <c r="F141" s="95" t="s">
        <v>621</v>
      </c>
      <c r="G141" s="96" t="s">
        <v>622</v>
      </c>
      <c r="H141" s="96" t="s">
        <v>153</v>
      </c>
      <c r="I141" s="97">
        <v>2309</v>
      </c>
      <c r="J141" s="98">
        <v>2000</v>
      </c>
      <c r="K141" s="97">
        <v>161.44528</v>
      </c>
      <c r="L141" s="99">
        <v>5.5566186957285126E-5</v>
      </c>
      <c r="M141" s="99">
        <v>1.2387706926289303E-3</v>
      </c>
      <c r="N141" s="99">
        <f>+K141/'סכום נכסי הקרן'!$C$42</f>
        <v>3.6616760051641218E-4</v>
      </c>
    </row>
    <row r="142" spans="2:14" s="136" customFormat="1">
      <c r="B142" s="85" t="s">
        <v>623</v>
      </c>
      <c r="C142" s="95" t="s">
        <v>624</v>
      </c>
      <c r="D142" s="96" t="s">
        <v>581</v>
      </c>
      <c r="E142" s="96" t="s">
        <v>577</v>
      </c>
      <c r="F142" s="95" t="s">
        <v>290</v>
      </c>
      <c r="G142" s="96" t="s">
        <v>269</v>
      </c>
      <c r="H142" s="96" t="s">
        <v>153</v>
      </c>
      <c r="I142" s="97">
        <v>10231</v>
      </c>
      <c r="J142" s="98">
        <v>3322</v>
      </c>
      <c r="K142" s="97">
        <v>1188.1988700000002</v>
      </c>
      <c r="L142" s="99">
        <v>1.0079802955665024E-5</v>
      </c>
      <c r="M142" s="99">
        <v>9.1170577248886591E-3</v>
      </c>
      <c r="N142" s="99">
        <f>+K142/'סכום נכסי הקרן'!$C$42</f>
        <v>2.694906467158485E-3</v>
      </c>
    </row>
    <row r="143" spans="2:14" s="136" customFormat="1">
      <c r="B143" s="85" t="s">
        <v>625</v>
      </c>
      <c r="C143" s="95" t="s">
        <v>626</v>
      </c>
      <c r="D143" s="96" t="s">
        <v>581</v>
      </c>
      <c r="E143" s="96" t="s">
        <v>577</v>
      </c>
      <c r="F143" s="95" t="s">
        <v>627</v>
      </c>
      <c r="G143" s="96" t="s">
        <v>305</v>
      </c>
      <c r="H143" s="96" t="s">
        <v>153</v>
      </c>
      <c r="I143" s="97">
        <v>459</v>
      </c>
      <c r="J143" s="98">
        <v>445</v>
      </c>
      <c r="K143" s="97">
        <v>7.1407499999999997</v>
      </c>
      <c r="L143" s="99">
        <v>1.7061747728863924E-5</v>
      </c>
      <c r="M143" s="99">
        <v>5.4791021598092148E-5</v>
      </c>
      <c r="N143" s="99">
        <f>+K143/'סכום נכסי הקרן'!$C$42</f>
        <v>1.6195650274740583E-5</v>
      </c>
    </row>
    <row r="144" spans="2:14" s="136" customFormat="1">
      <c r="B144" s="85" t="s">
        <v>628</v>
      </c>
      <c r="C144" s="95" t="s">
        <v>629</v>
      </c>
      <c r="D144" s="96" t="s">
        <v>581</v>
      </c>
      <c r="E144" s="96" t="s">
        <v>577</v>
      </c>
      <c r="F144" s="95" t="s">
        <v>630</v>
      </c>
      <c r="G144" s="96" t="s">
        <v>578</v>
      </c>
      <c r="H144" s="96" t="s">
        <v>153</v>
      </c>
      <c r="I144" s="97">
        <v>2408</v>
      </c>
      <c r="J144" s="98">
        <v>4070</v>
      </c>
      <c r="K144" s="97">
        <v>342.62758000000002</v>
      </c>
      <c r="L144" s="99">
        <v>3.8420588329618653E-5</v>
      </c>
      <c r="M144" s="99">
        <v>2.6289836692059022E-3</v>
      </c>
      <c r="N144" s="99">
        <f>+K144/'סכום נכסי הקרן'!$C$42</f>
        <v>7.770999489074259E-4</v>
      </c>
    </row>
    <row r="145" spans="2:14" s="136" customFormat="1">
      <c r="B145" s="85" t="s">
        <v>631</v>
      </c>
      <c r="C145" s="95" t="s">
        <v>632</v>
      </c>
      <c r="D145" s="96" t="s">
        <v>581</v>
      </c>
      <c r="E145" s="96" t="s">
        <v>577</v>
      </c>
      <c r="F145" s="95" t="s">
        <v>633</v>
      </c>
      <c r="G145" s="96" t="s">
        <v>578</v>
      </c>
      <c r="H145" s="96" t="s">
        <v>153</v>
      </c>
      <c r="I145" s="97">
        <v>997</v>
      </c>
      <c r="J145" s="98">
        <v>6960</v>
      </c>
      <c r="K145" s="97">
        <v>242.59164000000001</v>
      </c>
      <c r="L145" s="99">
        <v>2.2234938237942922E-5</v>
      </c>
      <c r="M145" s="99">
        <v>1.861407245283282E-3</v>
      </c>
      <c r="N145" s="99">
        <f>+K145/'סכום נכסי הקרן'!$C$42</f>
        <v>5.5021242320705372E-4</v>
      </c>
    </row>
    <row r="146" spans="2:14" s="136" customFormat="1">
      <c r="B146" s="86"/>
      <c r="C146" s="95"/>
      <c r="D146" s="95"/>
      <c r="E146" s="95"/>
      <c r="F146" s="95"/>
      <c r="G146" s="95"/>
      <c r="H146" s="95"/>
      <c r="I146" s="97"/>
      <c r="J146" s="98"/>
      <c r="K146" s="95"/>
      <c r="L146" s="95"/>
      <c r="M146" s="99"/>
      <c r="N146" s="99">
        <f>+K146/'סכום נכסי הקרן'!$C$42</f>
        <v>0</v>
      </c>
    </row>
    <row r="147" spans="2:14" s="136" customFormat="1">
      <c r="B147" s="84" t="s">
        <v>48</v>
      </c>
      <c r="C147" s="91"/>
      <c r="D147" s="91"/>
      <c r="E147" s="91"/>
      <c r="F147" s="91"/>
      <c r="G147" s="91"/>
      <c r="H147" s="91"/>
      <c r="I147" s="92"/>
      <c r="J147" s="93"/>
      <c r="K147" s="92">
        <f>SUM(K148:K222)</f>
        <v>19896.78674</v>
      </c>
      <c r="L147" s="91"/>
      <c r="M147" s="94">
        <f>SUM(M148:M222)</f>
        <v>0.15266817519223802</v>
      </c>
      <c r="N147" s="94">
        <f>+K147/'סכום נכסי הקרן'!$C$42</f>
        <v>4.5127108445490428E-2</v>
      </c>
    </row>
    <row r="148" spans="2:14" s="136" customFormat="1">
      <c r="B148" s="85" t="s">
        <v>634</v>
      </c>
      <c r="C148" s="95" t="s">
        <v>635</v>
      </c>
      <c r="D148" s="96" t="s">
        <v>25</v>
      </c>
      <c r="E148" s="96" t="s">
        <v>577</v>
      </c>
      <c r="F148" s="95"/>
      <c r="G148" s="96" t="s">
        <v>636</v>
      </c>
      <c r="H148" s="96" t="s">
        <v>637</v>
      </c>
      <c r="I148" s="97">
        <v>1521</v>
      </c>
      <c r="J148" s="98">
        <v>2368</v>
      </c>
      <c r="K148" s="97">
        <v>131.34781000000001</v>
      </c>
      <c r="L148" s="99">
        <v>6.8676131663809861E-7</v>
      </c>
      <c r="M148" s="99">
        <v>1.0078326078594132E-3</v>
      </c>
      <c r="N148" s="99">
        <f>+K148/'סכום נכסי הקרן'!$C$42</f>
        <v>2.9790472921094758E-4</v>
      </c>
    </row>
    <row r="149" spans="2:14" s="136" customFormat="1">
      <c r="B149" s="85" t="s">
        <v>638</v>
      </c>
      <c r="C149" s="95" t="s">
        <v>639</v>
      </c>
      <c r="D149" s="96" t="s">
        <v>25</v>
      </c>
      <c r="E149" s="96" t="s">
        <v>577</v>
      </c>
      <c r="F149" s="95"/>
      <c r="G149" s="96" t="s">
        <v>640</v>
      </c>
      <c r="H149" s="96" t="s">
        <v>155</v>
      </c>
      <c r="I149" s="97">
        <v>247</v>
      </c>
      <c r="J149" s="98">
        <v>16829.3</v>
      </c>
      <c r="K149" s="97">
        <v>165.68735999999998</v>
      </c>
      <c r="L149" s="99">
        <v>1.1805969926246528E-6</v>
      </c>
      <c r="M149" s="99">
        <v>1.27132020029981E-3</v>
      </c>
      <c r="N149" s="99">
        <f>+K149/'סכום נכסי הקרן'!$C$42</f>
        <v>3.7578889297413317E-4</v>
      </c>
    </row>
    <row r="150" spans="2:14" s="136" customFormat="1">
      <c r="B150" s="85" t="s">
        <v>641</v>
      </c>
      <c r="C150" s="95" t="s">
        <v>642</v>
      </c>
      <c r="D150" s="96" t="s">
        <v>581</v>
      </c>
      <c r="E150" s="96" t="s">
        <v>577</v>
      </c>
      <c r="F150" s="95"/>
      <c r="G150" s="96" t="s">
        <v>578</v>
      </c>
      <c r="H150" s="96" t="s">
        <v>153</v>
      </c>
      <c r="I150" s="97">
        <v>175</v>
      </c>
      <c r="J150" s="98">
        <v>90873</v>
      </c>
      <c r="K150" s="97">
        <v>555.96101999999996</v>
      </c>
      <c r="L150" s="99">
        <v>5.0437057276120497E-7</v>
      </c>
      <c r="M150" s="99">
        <v>4.2658925539358385E-3</v>
      </c>
      <c r="N150" s="99">
        <f>+K150/'סכום נכסי הקרן'!$C$42</f>
        <v>1.2609530156227362E-3</v>
      </c>
    </row>
    <row r="151" spans="2:14" s="136" customFormat="1">
      <c r="B151" s="85" t="s">
        <v>643</v>
      </c>
      <c r="C151" s="95" t="s">
        <v>644</v>
      </c>
      <c r="D151" s="96" t="s">
        <v>581</v>
      </c>
      <c r="E151" s="96" t="s">
        <v>577</v>
      </c>
      <c r="F151" s="95"/>
      <c r="G151" s="96" t="s">
        <v>645</v>
      </c>
      <c r="H151" s="96" t="s">
        <v>153</v>
      </c>
      <c r="I151" s="97">
        <v>140</v>
      </c>
      <c r="J151" s="98">
        <v>96800</v>
      </c>
      <c r="K151" s="97">
        <v>473.77791999999999</v>
      </c>
      <c r="L151" s="99">
        <v>2.9290204266306965E-7</v>
      </c>
      <c r="M151" s="99">
        <v>3.6353010884597799E-3</v>
      </c>
      <c r="N151" s="99">
        <f>+K151/'סכום נכסי הקרן'!$C$42</f>
        <v>1.0745568042872277E-3</v>
      </c>
    </row>
    <row r="152" spans="2:14" s="136" customFormat="1">
      <c r="B152" s="85" t="s">
        <v>646</v>
      </c>
      <c r="C152" s="95" t="s">
        <v>647</v>
      </c>
      <c r="D152" s="96" t="s">
        <v>576</v>
      </c>
      <c r="E152" s="96" t="s">
        <v>577</v>
      </c>
      <c r="F152" s="95"/>
      <c r="G152" s="96" t="s">
        <v>648</v>
      </c>
      <c r="H152" s="96" t="s">
        <v>153</v>
      </c>
      <c r="I152" s="97">
        <v>800</v>
      </c>
      <c r="J152" s="98">
        <v>8424</v>
      </c>
      <c r="K152" s="97">
        <v>235.60243</v>
      </c>
      <c r="L152" s="99">
        <v>8.9507566581439723E-7</v>
      </c>
      <c r="M152" s="99">
        <v>1.8077789910993934E-3</v>
      </c>
      <c r="N152" s="99">
        <f>+K152/'סכום נכסי הקרן'!$C$42</f>
        <v>5.3436047476232169E-4</v>
      </c>
    </row>
    <row r="153" spans="2:14" s="136" customFormat="1">
      <c r="B153" s="85" t="s">
        <v>649</v>
      </c>
      <c r="C153" s="95" t="s">
        <v>650</v>
      </c>
      <c r="D153" s="96" t="s">
        <v>25</v>
      </c>
      <c r="E153" s="96" t="s">
        <v>577</v>
      </c>
      <c r="F153" s="95"/>
      <c r="G153" s="96" t="s">
        <v>651</v>
      </c>
      <c r="H153" s="96" t="s">
        <v>155</v>
      </c>
      <c r="I153" s="97">
        <v>344</v>
      </c>
      <c r="J153" s="98">
        <v>9671</v>
      </c>
      <c r="K153" s="97">
        <v>132.60388</v>
      </c>
      <c r="L153" s="99">
        <v>1.7036095950844223E-7</v>
      </c>
      <c r="M153" s="99">
        <v>1.0174704412100717E-3</v>
      </c>
      <c r="N153" s="99">
        <f>+K153/'סכום נכסי הקרן'!$C$42</f>
        <v>3.0075357148110036E-4</v>
      </c>
    </row>
    <row r="154" spans="2:14" s="136" customFormat="1">
      <c r="B154" s="85" t="s">
        <v>652</v>
      </c>
      <c r="C154" s="95" t="s">
        <v>653</v>
      </c>
      <c r="D154" s="96" t="s">
        <v>25</v>
      </c>
      <c r="E154" s="96" t="s">
        <v>577</v>
      </c>
      <c r="F154" s="95"/>
      <c r="G154" s="96" t="s">
        <v>654</v>
      </c>
      <c r="H154" s="96" t="s">
        <v>161</v>
      </c>
      <c r="I154" s="97">
        <v>20</v>
      </c>
      <c r="J154" s="98">
        <v>1309000</v>
      </c>
      <c r="K154" s="97">
        <v>140.32479999999998</v>
      </c>
      <c r="L154" s="99">
        <v>1.9879759264067215E-6</v>
      </c>
      <c r="M154" s="99">
        <v>1.0767131110244667E-3</v>
      </c>
      <c r="N154" s="99">
        <f>+K154/'סכום נכסי הקרן'!$C$42</f>
        <v>3.1826508219345547E-4</v>
      </c>
    </row>
    <row r="155" spans="2:14" s="136" customFormat="1">
      <c r="B155" s="85" t="s">
        <v>655</v>
      </c>
      <c r="C155" s="95" t="s">
        <v>656</v>
      </c>
      <c r="D155" s="96" t="s">
        <v>113</v>
      </c>
      <c r="E155" s="96" t="s">
        <v>577</v>
      </c>
      <c r="F155" s="95"/>
      <c r="G155" s="96" t="s">
        <v>645</v>
      </c>
      <c r="H155" s="96" t="s">
        <v>156</v>
      </c>
      <c r="I155" s="97">
        <v>613</v>
      </c>
      <c r="J155" s="98">
        <v>5749</v>
      </c>
      <c r="K155" s="97">
        <v>160.06981999999999</v>
      </c>
      <c r="L155" s="99">
        <v>7.3474880232948689E-6</v>
      </c>
      <c r="M155" s="99">
        <v>1.2282167790249935E-3</v>
      </c>
      <c r="N155" s="99">
        <f>+K155/'סכום נכסי הקרן'!$C$42</f>
        <v>3.6304797454898651E-4</v>
      </c>
    </row>
    <row r="156" spans="2:14" s="136" customFormat="1">
      <c r="B156" s="85" t="s">
        <v>657</v>
      </c>
      <c r="C156" s="95" t="s">
        <v>658</v>
      </c>
      <c r="D156" s="96" t="s">
        <v>25</v>
      </c>
      <c r="E156" s="96" t="s">
        <v>577</v>
      </c>
      <c r="F156" s="95"/>
      <c r="G156" s="96" t="s">
        <v>659</v>
      </c>
      <c r="H156" s="96" t="s">
        <v>155</v>
      </c>
      <c r="I156" s="97">
        <v>580</v>
      </c>
      <c r="J156" s="98">
        <v>5260</v>
      </c>
      <c r="K156" s="97">
        <v>121.60184</v>
      </c>
      <c r="L156" s="99">
        <v>5.3755811501391381E-6</v>
      </c>
      <c r="M156" s="99">
        <v>9.3305171610933661E-4</v>
      </c>
      <c r="N156" s="99">
        <f>+K156/'סכום נכסי הקרן'!$C$42</f>
        <v>2.7580028336028574E-4</v>
      </c>
    </row>
    <row r="157" spans="2:14" s="136" customFormat="1">
      <c r="B157" s="85" t="s">
        <v>660</v>
      </c>
      <c r="C157" s="95" t="s">
        <v>661</v>
      </c>
      <c r="D157" s="96" t="s">
        <v>113</v>
      </c>
      <c r="E157" s="96" t="s">
        <v>577</v>
      </c>
      <c r="F157" s="95"/>
      <c r="G157" s="96" t="s">
        <v>636</v>
      </c>
      <c r="H157" s="96" t="s">
        <v>156</v>
      </c>
      <c r="I157" s="97">
        <v>4072</v>
      </c>
      <c r="J157" s="98">
        <v>633.5</v>
      </c>
      <c r="K157" s="97">
        <v>117.16856</v>
      </c>
      <c r="L157" s="99">
        <v>1.2786967044869887E-6</v>
      </c>
      <c r="M157" s="99">
        <v>8.9903512958405709E-4</v>
      </c>
      <c r="N157" s="99">
        <f>+K157/'סכום נכסי הקרן'!$C$42</f>
        <v>2.6574533780834766E-4</v>
      </c>
    </row>
    <row r="158" spans="2:14" s="136" customFormat="1">
      <c r="B158" s="85" t="s">
        <v>662</v>
      </c>
      <c r="C158" s="95" t="s">
        <v>663</v>
      </c>
      <c r="D158" s="96" t="s">
        <v>576</v>
      </c>
      <c r="E158" s="96" t="s">
        <v>577</v>
      </c>
      <c r="F158" s="95"/>
      <c r="G158" s="96" t="s">
        <v>664</v>
      </c>
      <c r="H158" s="96" t="s">
        <v>153</v>
      </c>
      <c r="I158" s="97">
        <v>2919</v>
      </c>
      <c r="J158" s="98">
        <v>850</v>
      </c>
      <c r="K158" s="97">
        <v>86.802570000000003</v>
      </c>
      <c r="L158" s="99">
        <v>9.5564523001405563E-7</v>
      </c>
      <c r="M158" s="99">
        <v>6.660366890928692E-4</v>
      </c>
      <c r="N158" s="99">
        <f>+K158/'סכום נכסי הקרן'!$C$42</f>
        <v>1.9687344700048155E-4</v>
      </c>
    </row>
    <row r="159" spans="2:14" s="136" customFormat="1">
      <c r="B159" s="85" t="s">
        <v>665</v>
      </c>
      <c r="C159" s="95" t="s">
        <v>666</v>
      </c>
      <c r="D159" s="96" t="s">
        <v>576</v>
      </c>
      <c r="E159" s="96" t="s">
        <v>577</v>
      </c>
      <c r="F159" s="95"/>
      <c r="G159" s="96" t="s">
        <v>664</v>
      </c>
      <c r="H159" s="96" t="s">
        <v>153</v>
      </c>
      <c r="I159" s="97">
        <v>17158</v>
      </c>
      <c r="J159" s="98">
        <v>2426</v>
      </c>
      <c r="K159" s="97">
        <v>1455.2207700000001</v>
      </c>
      <c r="L159" s="99">
        <v>1.7240930766593326E-6</v>
      </c>
      <c r="M159" s="99">
        <v>1.1165918515430773E-2</v>
      </c>
      <c r="N159" s="99">
        <f>+K159/'סכום נכסי הקרן'!$C$42</f>
        <v>3.3005281886998852E-3</v>
      </c>
    </row>
    <row r="160" spans="2:14" s="136" customFormat="1">
      <c r="B160" s="85" t="s">
        <v>667</v>
      </c>
      <c r="C160" s="95" t="s">
        <v>668</v>
      </c>
      <c r="D160" s="96" t="s">
        <v>669</v>
      </c>
      <c r="E160" s="96" t="s">
        <v>577</v>
      </c>
      <c r="F160" s="95"/>
      <c r="G160" s="96" t="s">
        <v>664</v>
      </c>
      <c r="H160" s="96" t="s">
        <v>158</v>
      </c>
      <c r="I160" s="97">
        <v>65902</v>
      </c>
      <c r="J160" s="98">
        <v>383</v>
      </c>
      <c r="K160" s="97">
        <v>113.05203999999999</v>
      </c>
      <c r="L160" s="99">
        <v>7.8809143736656821E-7</v>
      </c>
      <c r="M160" s="99">
        <v>8.6744904461693478E-4</v>
      </c>
      <c r="N160" s="99">
        <f>+K160/'סכום נכסי הקרן'!$C$42</f>
        <v>2.564088229788164E-4</v>
      </c>
    </row>
    <row r="161" spans="2:14" s="136" customFormat="1">
      <c r="B161" s="85" t="s">
        <v>670</v>
      </c>
      <c r="C161" s="95" t="s">
        <v>671</v>
      </c>
      <c r="D161" s="96" t="s">
        <v>113</v>
      </c>
      <c r="E161" s="96" t="s">
        <v>577</v>
      </c>
      <c r="F161" s="95"/>
      <c r="G161" s="96" t="s">
        <v>672</v>
      </c>
      <c r="H161" s="96" t="s">
        <v>156</v>
      </c>
      <c r="I161" s="97">
        <v>5405</v>
      </c>
      <c r="J161" s="98">
        <v>1176</v>
      </c>
      <c r="K161" s="97">
        <v>288.70859999999999</v>
      </c>
      <c r="L161" s="99">
        <v>2.5590986112481564E-6</v>
      </c>
      <c r="M161" s="99">
        <v>2.2152629819213593E-3</v>
      </c>
      <c r="N161" s="99">
        <f>+K161/'סכום נכסי הקרן'!$C$42</f>
        <v>6.548084608633503E-4</v>
      </c>
    </row>
    <row r="162" spans="2:14" s="136" customFormat="1">
      <c r="B162" s="85" t="s">
        <v>673</v>
      </c>
      <c r="C162" s="95" t="s">
        <v>674</v>
      </c>
      <c r="D162" s="96" t="s">
        <v>576</v>
      </c>
      <c r="E162" s="96" t="s">
        <v>577</v>
      </c>
      <c r="F162" s="95"/>
      <c r="G162" s="96" t="s">
        <v>648</v>
      </c>
      <c r="H162" s="96" t="s">
        <v>153</v>
      </c>
      <c r="I162" s="97">
        <v>170</v>
      </c>
      <c r="J162" s="98">
        <v>42241</v>
      </c>
      <c r="K162" s="97">
        <v>251.04670999999999</v>
      </c>
      <c r="L162" s="99">
        <v>1.0516165313227943E-6</v>
      </c>
      <c r="M162" s="99">
        <v>1.9262830528641915E-3</v>
      </c>
      <c r="N162" s="99">
        <f>+K162/'סכום נכסי הקרן'!$C$42</f>
        <v>5.6938903025371555E-4</v>
      </c>
    </row>
    <row r="163" spans="2:14" s="136" customFormat="1">
      <c r="B163" s="85" t="s">
        <v>675</v>
      </c>
      <c r="C163" s="95" t="s">
        <v>676</v>
      </c>
      <c r="D163" s="96" t="s">
        <v>25</v>
      </c>
      <c r="E163" s="96" t="s">
        <v>577</v>
      </c>
      <c r="F163" s="95"/>
      <c r="G163" s="96" t="s">
        <v>664</v>
      </c>
      <c r="H163" s="96" t="s">
        <v>155</v>
      </c>
      <c r="I163" s="97">
        <v>463</v>
      </c>
      <c r="J163" s="98">
        <v>6306</v>
      </c>
      <c r="K163" s="97">
        <v>116.37544</v>
      </c>
      <c r="L163" s="99">
        <v>3.7087249660454016E-7</v>
      </c>
      <c r="M163" s="99">
        <v>8.9294951462065987E-4</v>
      </c>
      <c r="N163" s="99">
        <f>+K163/'סכום נכסי הקרן'!$C$42</f>
        <v>2.6394649396898869E-4</v>
      </c>
    </row>
    <row r="164" spans="2:14" s="136" customFormat="1">
      <c r="B164" s="85" t="s">
        <v>677</v>
      </c>
      <c r="C164" s="95" t="s">
        <v>678</v>
      </c>
      <c r="D164" s="96" t="s">
        <v>576</v>
      </c>
      <c r="E164" s="96" t="s">
        <v>577</v>
      </c>
      <c r="F164" s="95"/>
      <c r="G164" s="96" t="s">
        <v>679</v>
      </c>
      <c r="H164" s="96" t="s">
        <v>153</v>
      </c>
      <c r="I164" s="97">
        <v>348</v>
      </c>
      <c r="J164" s="98">
        <v>12302</v>
      </c>
      <c r="K164" s="97">
        <v>150.57957999999999</v>
      </c>
      <c r="L164" s="99">
        <v>2.2618356301429219E-6</v>
      </c>
      <c r="M164" s="99">
        <v>1.1553981052426767E-3</v>
      </c>
      <c r="N164" s="99">
        <f>+K164/'סכום נכסי הקרן'!$C$42</f>
        <v>3.4152353971183999E-4</v>
      </c>
    </row>
    <row r="165" spans="2:14" s="136" customFormat="1">
      <c r="B165" s="85" t="s">
        <v>680</v>
      </c>
      <c r="C165" s="95" t="s">
        <v>681</v>
      </c>
      <c r="D165" s="96" t="s">
        <v>113</v>
      </c>
      <c r="E165" s="96" t="s">
        <v>577</v>
      </c>
      <c r="F165" s="95"/>
      <c r="G165" s="96" t="s">
        <v>672</v>
      </c>
      <c r="H165" s="96" t="s">
        <v>156</v>
      </c>
      <c r="I165" s="97">
        <v>3077</v>
      </c>
      <c r="J165" s="98">
        <v>442.8</v>
      </c>
      <c r="K165" s="97">
        <v>61.885930000000002</v>
      </c>
      <c r="L165" s="99">
        <v>1.5579528467250183E-7</v>
      </c>
      <c r="M165" s="99">
        <v>4.7485114690305904E-4</v>
      </c>
      <c r="N165" s="99">
        <f>+K165/'סכום נכסי הקרן'!$C$42</f>
        <v>1.4036100958681881E-4</v>
      </c>
    </row>
    <row r="166" spans="2:14" s="136" customFormat="1">
      <c r="B166" s="85" t="s">
        <v>682</v>
      </c>
      <c r="C166" s="95" t="s">
        <v>683</v>
      </c>
      <c r="D166" s="96" t="s">
        <v>25</v>
      </c>
      <c r="E166" s="96" t="s">
        <v>577</v>
      </c>
      <c r="F166" s="95"/>
      <c r="G166" s="96" t="s">
        <v>610</v>
      </c>
      <c r="H166" s="96" t="s">
        <v>155</v>
      </c>
      <c r="I166" s="97">
        <v>402</v>
      </c>
      <c r="J166" s="98">
        <v>9048</v>
      </c>
      <c r="K166" s="97">
        <v>144.97898000000001</v>
      </c>
      <c r="L166" s="99">
        <v>2.3765947275778042E-6</v>
      </c>
      <c r="M166" s="99">
        <v>1.112424664698998E-3</v>
      </c>
      <c r="N166" s="99">
        <f>+K166/'סכום נכסי הקרן'!$C$42</f>
        <v>3.2882104222506175E-4</v>
      </c>
    </row>
    <row r="167" spans="2:14" s="136" customFormat="1">
      <c r="B167" s="85" t="s">
        <v>684</v>
      </c>
      <c r="C167" s="95" t="s">
        <v>685</v>
      </c>
      <c r="D167" s="96" t="s">
        <v>576</v>
      </c>
      <c r="E167" s="96" t="s">
        <v>577</v>
      </c>
      <c r="F167" s="95"/>
      <c r="G167" s="96" t="s">
        <v>672</v>
      </c>
      <c r="H167" s="96" t="s">
        <v>153</v>
      </c>
      <c r="I167" s="97">
        <v>1450</v>
      </c>
      <c r="J167" s="98">
        <v>10433</v>
      </c>
      <c r="K167" s="97">
        <v>528.86964</v>
      </c>
      <c r="L167" s="99">
        <v>7.6534855634062123E-7</v>
      </c>
      <c r="M167" s="99">
        <v>4.0580202174582813E-3</v>
      </c>
      <c r="N167" s="99">
        <f>+K167/'סכום נכסי הקרן'!$C$42</f>
        <v>1.1995081371519733E-3</v>
      </c>
    </row>
    <row r="168" spans="2:14" s="136" customFormat="1">
      <c r="B168" s="85" t="s">
        <v>686</v>
      </c>
      <c r="C168" s="95" t="s">
        <v>687</v>
      </c>
      <c r="D168" s="96" t="s">
        <v>581</v>
      </c>
      <c r="E168" s="96" t="s">
        <v>577</v>
      </c>
      <c r="F168" s="95"/>
      <c r="G168" s="96" t="s">
        <v>610</v>
      </c>
      <c r="H168" s="96" t="s">
        <v>153</v>
      </c>
      <c r="I168" s="97">
        <v>1940</v>
      </c>
      <c r="J168" s="98">
        <v>3130</v>
      </c>
      <c r="K168" s="97">
        <v>212.28411</v>
      </c>
      <c r="L168" s="99">
        <v>3.8799577868352707E-7</v>
      </c>
      <c r="M168" s="99">
        <v>1.6288573687556307E-3</v>
      </c>
      <c r="N168" s="99">
        <f>+K168/'סכום נכסי הקרן'!$C$42</f>
        <v>4.814731231935805E-4</v>
      </c>
    </row>
    <row r="169" spans="2:14" s="136" customFormat="1">
      <c r="B169" s="85" t="s">
        <v>688</v>
      </c>
      <c r="C169" s="95" t="s">
        <v>689</v>
      </c>
      <c r="D169" s="96" t="s">
        <v>576</v>
      </c>
      <c r="E169" s="96" t="s">
        <v>577</v>
      </c>
      <c r="F169" s="95"/>
      <c r="G169" s="96" t="s">
        <v>664</v>
      </c>
      <c r="H169" s="96" t="s">
        <v>153</v>
      </c>
      <c r="I169" s="97">
        <v>2159</v>
      </c>
      <c r="J169" s="98">
        <v>6688</v>
      </c>
      <c r="K169" s="97">
        <v>504.80115000000001</v>
      </c>
      <c r="L169" s="99">
        <v>7.8416194892918707E-7</v>
      </c>
      <c r="M169" s="99">
        <v>3.8733425357829017E-3</v>
      </c>
      <c r="N169" s="99">
        <f>+K169/'סכום נכסי הקרן'!$C$42</f>
        <v>1.1449193549258638E-3</v>
      </c>
    </row>
    <row r="170" spans="2:14" s="136" customFormat="1">
      <c r="B170" s="85" t="s">
        <v>690</v>
      </c>
      <c r="C170" s="95" t="s">
        <v>691</v>
      </c>
      <c r="D170" s="96" t="s">
        <v>581</v>
      </c>
      <c r="E170" s="96" t="s">
        <v>577</v>
      </c>
      <c r="F170" s="95"/>
      <c r="G170" s="96" t="s">
        <v>578</v>
      </c>
      <c r="H170" s="96" t="s">
        <v>153</v>
      </c>
      <c r="I170" s="97">
        <v>410</v>
      </c>
      <c r="J170" s="98">
        <v>6640</v>
      </c>
      <c r="K170" s="97">
        <v>95.1751</v>
      </c>
      <c r="L170" s="99">
        <v>6.9609877198787778E-7</v>
      </c>
      <c r="M170" s="99">
        <v>7.3027916671226131E-4</v>
      </c>
      <c r="N170" s="99">
        <f>+K170/'סכום נכסי הקרן'!$C$42</f>
        <v>2.1586284836515245E-4</v>
      </c>
    </row>
    <row r="171" spans="2:14" s="136" customFormat="1">
      <c r="B171" s="85" t="s">
        <v>692</v>
      </c>
      <c r="C171" s="95" t="s">
        <v>693</v>
      </c>
      <c r="D171" s="96" t="s">
        <v>25</v>
      </c>
      <c r="E171" s="96" t="s">
        <v>577</v>
      </c>
      <c r="F171" s="95"/>
      <c r="G171" s="96" t="s">
        <v>636</v>
      </c>
      <c r="H171" s="96" t="s">
        <v>155</v>
      </c>
      <c r="I171" s="97">
        <v>830</v>
      </c>
      <c r="J171" s="98">
        <v>4678</v>
      </c>
      <c r="K171" s="97">
        <v>154.76213000000001</v>
      </c>
      <c r="L171" s="99">
        <v>1.4814476349313215E-6</v>
      </c>
      <c r="M171" s="99">
        <v>1.1874908388330001E-3</v>
      </c>
      <c r="N171" s="99">
        <f>+K171/'סכום נכסי הקרן'!$C$42</f>
        <v>3.5100981455084382E-4</v>
      </c>
    </row>
    <row r="172" spans="2:14" s="136" customFormat="1">
      <c r="B172" s="85" t="s">
        <v>694</v>
      </c>
      <c r="C172" s="95" t="s">
        <v>695</v>
      </c>
      <c r="D172" s="96" t="s">
        <v>25</v>
      </c>
      <c r="E172" s="96" t="s">
        <v>577</v>
      </c>
      <c r="F172" s="95"/>
      <c r="G172" s="96" t="s">
        <v>651</v>
      </c>
      <c r="H172" s="96" t="s">
        <v>155</v>
      </c>
      <c r="I172" s="97">
        <v>824</v>
      </c>
      <c r="J172" s="98">
        <v>6581</v>
      </c>
      <c r="K172" s="97">
        <v>216.14516</v>
      </c>
      <c r="L172" s="99">
        <v>1.2285481185322309E-6</v>
      </c>
      <c r="M172" s="99">
        <v>1.6584832307366989E-3</v>
      </c>
      <c r="N172" s="99">
        <f>+K172/'סכום נכסי הקרן'!$C$42</f>
        <v>4.902302167052266E-4</v>
      </c>
    </row>
    <row r="173" spans="2:14" s="136" customFormat="1">
      <c r="B173" s="85" t="s">
        <v>696</v>
      </c>
      <c r="C173" s="95" t="s">
        <v>697</v>
      </c>
      <c r="D173" s="96" t="s">
        <v>576</v>
      </c>
      <c r="E173" s="96" t="s">
        <v>577</v>
      </c>
      <c r="F173" s="95"/>
      <c r="G173" s="96" t="s">
        <v>698</v>
      </c>
      <c r="H173" s="96" t="s">
        <v>153</v>
      </c>
      <c r="I173" s="97">
        <v>545</v>
      </c>
      <c r="J173" s="98">
        <v>8765</v>
      </c>
      <c r="K173" s="97">
        <v>167.00129999999999</v>
      </c>
      <c r="L173" s="99">
        <v>2.0344132840184584E-6</v>
      </c>
      <c r="M173" s="99">
        <v>1.2814020705401346E-3</v>
      </c>
      <c r="N173" s="99">
        <f>+K173/'סכום נכסי הקרן'!$C$42</f>
        <v>3.7876898788321032E-4</v>
      </c>
    </row>
    <row r="174" spans="2:14" s="136" customFormat="1">
      <c r="B174" s="85" t="s">
        <v>699</v>
      </c>
      <c r="C174" s="95" t="s">
        <v>700</v>
      </c>
      <c r="D174" s="96" t="s">
        <v>576</v>
      </c>
      <c r="E174" s="96" t="s">
        <v>577</v>
      </c>
      <c r="F174" s="95"/>
      <c r="G174" s="96" t="s">
        <v>654</v>
      </c>
      <c r="H174" s="96" t="s">
        <v>153</v>
      </c>
      <c r="I174" s="97">
        <v>827</v>
      </c>
      <c r="J174" s="98">
        <v>5374</v>
      </c>
      <c r="K174" s="97">
        <v>155.37266</v>
      </c>
      <c r="L174" s="99">
        <v>1.1235771673267243E-6</v>
      </c>
      <c r="M174" s="99">
        <v>1.1921754395284848E-3</v>
      </c>
      <c r="N174" s="99">
        <f>+K174/'סכום נכסי הקרן'!$C$42</f>
        <v>3.5239453329358612E-4</v>
      </c>
    </row>
    <row r="175" spans="2:14" s="136" customFormat="1">
      <c r="B175" s="85" t="s">
        <v>701</v>
      </c>
      <c r="C175" s="95" t="s">
        <v>702</v>
      </c>
      <c r="D175" s="96" t="s">
        <v>113</v>
      </c>
      <c r="E175" s="96" t="s">
        <v>577</v>
      </c>
      <c r="F175" s="95"/>
      <c r="G175" s="96" t="s">
        <v>654</v>
      </c>
      <c r="H175" s="96" t="s">
        <v>156</v>
      </c>
      <c r="I175" s="97">
        <v>2010</v>
      </c>
      <c r="J175" s="98">
        <v>1359</v>
      </c>
      <c r="K175" s="97">
        <v>124.07155</v>
      </c>
      <c r="L175" s="99">
        <v>5.0603193464822634E-6</v>
      </c>
      <c r="M175" s="99">
        <v>9.5200181714228478E-4</v>
      </c>
      <c r="N175" s="99">
        <f>+K175/'סכום נכסי הקרן'!$C$42</f>
        <v>2.8140173410986098E-4</v>
      </c>
    </row>
    <row r="176" spans="2:14" s="136" customFormat="1">
      <c r="B176" s="85" t="s">
        <v>703</v>
      </c>
      <c r="C176" s="95" t="s">
        <v>704</v>
      </c>
      <c r="D176" s="96" t="s">
        <v>25</v>
      </c>
      <c r="E176" s="96" t="s">
        <v>577</v>
      </c>
      <c r="F176" s="95"/>
      <c r="G176" s="96" t="s">
        <v>636</v>
      </c>
      <c r="H176" s="96" t="s">
        <v>155</v>
      </c>
      <c r="I176" s="97">
        <v>370</v>
      </c>
      <c r="J176" s="98">
        <v>7956</v>
      </c>
      <c r="K176" s="97">
        <v>117.33373</v>
      </c>
      <c r="L176" s="99">
        <v>3.7753651221933655E-6</v>
      </c>
      <c r="M176" s="99">
        <v>9.0030248007768275E-4</v>
      </c>
      <c r="N176" s="99">
        <f>+K176/'סכום נכסי הקרן'!$C$42</f>
        <v>2.6611995329774005E-4</v>
      </c>
    </row>
    <row r="177" spans="2:14" s="136" customFormat="1">
      <c r="B177" s="85" t="s">
        <v>705</v>
      </c>
      <c r="C177" s="95" t="s">
        <v>706</v>
      </c>
      <c r="D177" s="96" t="s">
        <v>25</v>
      </c>
      <c r="E177" s="96" t="s">
        <v>577</v>
      </c>
      <c r="F177" s="95"/>
      <c r="G177" s="96" t="s">
        <v>672</v>
      </c>
      <c r="H177" s="96" t="s">
        <v>155</v>
      </c>
      <c r="I177" s="97">
        <v>4349</v>
      </c>
      <c r="J177" s="98">
        <v>1316</v>
      </c>
      <c r="K177" s="97">
        <v>228.12438</v>
      </c>
      <c r="L177" s="99">
        <v>1.1966918594104831E-6</v>
      </c>
      <c r="M177" s="99">
        <v>1.7503998643883878E-3</v>
      </c>
      <c r="N177" s="99">
        <f>+K177/'סכום נכסי הקרן'!$C$42</f>
        <v>5.1739980781038758E-4</v>
      </c>
    </row>
    <row r="178" spans="2:14" s="136" customFormat="1">
      <c r="B178" s="85" t="s">
        <v>707</v>
      </c>
      <c r="C178" s="95" t="s">
        <v>708</v>
      </c>
      <c r="D178" s="96" t="s">
        <v>581</v>
      </c>
      <c r="E178" s="96" t="s">
        <v>577</v>
      </c>
      <c r="F178" s="95"/>
      <c r="G178" s="96" t="s">
        <v>645</v>
      </c>
      <c r="H178" s="96" t="s">
        <v>153</v>
      </c>
      <c r="I178" s="97">
        <v>210</v>
      </c>
      <c r="J178" s="98">
        <v>14895</v>
      </c>
      <c r="K178" s="97">
        <v>109.35313000000001</v>
      </c>
      <c r="L178" s="99">
        <v>1.52011998234634E-6</v>
      </c>
      <c r="M178" s="99">
        <v>8.3906728391961339E-4</v>
      </c>
      <c r="N178" s="99">
        <f>+K178/'סכום נכסי הקרן'!$C$42</f>
        <v>2.4801947273441063E-4</v>
      </c>
    </row>
    <row r="179" spans="2:14" s="136" customFormat="1">
      <c r="B179" s="85" t="s">
        <v>709</v>
      </c>
      <c r="C179" s="95" t="s">
        <v>710</v>
      </c>
      <c r="D179" s="96" t="s">
        <v>576</v>
      </c>
      <c r="E179" s="96" t="s">
        <v>577</v>
      </c>
      <c r="F179" s="95"/>
      <c r="G179" s="96" t="s">
        <v>672</v>
      </c>
      <c r="H179" s="96" t="s">
        <v>153</v>
      </c>
      <c r="I179" s="97">
        <v>1944</v>
      </c>
      <c r="J179" s="98">
        <v>8073</v>
      </c>
      <c r="K179" s="97">
        <v>548.65917000000002</v>
      </c>
      <c r="L179" s="99">
        <v>4.5878645051239785E-7</v>
      </c>
      <c r="M179" s="99">
        <v>4.2098654109808233E-3</v>
      </c>
      <c r="N179" s="99">
        <f>+K179/'סכום נכסי הקרן'!$C$42</f>
        <v>1.2443919808632763E-3</v>
      </c>
    </row>
    <row r="180" spans="2:14" s="136" customFormat="1">
      <c r="B180" s="85" t="s">
        <v>711</v>
      </c>
      <c r="C180" s="95" t="s">
        <v>712</v>
      </c>
      <c r="D180" s="96" t="s">
        <v>581</v>
      </c>
      <c r="E180" s="96" t="s">
        <v>577</v>
      </c>
      <c r="F180" s="95"/>
      <c r="G180" s="96" t="s">
        <v>610</v>
      </c>
      <c r="H180" s="96" t="s">
        <v>153</v>
      </c>
      <c r="I180" s="97">
        <v>2804</v>
      </c>
      <c r="J180" s="98">
        <v>15098</v>
      </c>
      <c r="K180" s="97">
        <v>1480.02433</v>
      </c>
      <c r="L180" s="99">
        <v>1.1857326682858754E-6</v>
      </c>
      <c r="M180" s="99">
        <v>1.1356236394038701E-2</v>
      </c>
      <c r="N180" s="99">
        <f>+K180/'סכום נכסי הקרן'!$C$42</f>
        <v>3.3567841538756078E-3</v>
      </c>
    </row>
    <row r="181" spans="2:14" s="136" customFormat="1">
      <c r="B181" s="85" t="s">
        <v>713</v>
      </c>
      <c r="C181" s="95" t="s">
        <v>714</v>
      </c>
      <c r="D181" s="96" t="s">
        <v>576</v>
      </c>
      <c r="E181" s="96" t="s">
        <v>577</v>
      </c>
      <c r="F181" s="95"/>
      <c r="G181" s="96" t="s">
        <v>648</v>
      </c>
      <c r="H181" s="96" t="s">
        <v>153</v>
      </c>
      <c r="I181" s="97">
        <v>1427</v>
      </c>
      <c r="J181" s="98">
        <v>22190</v>
      </c>
      <c r="K181" s="97">
        <v>1107.01295</v>
      </c>
      <c r="L181" s="99">
        <v>3.6252241449795169E-6</v>
      </c>
      <c r="M181" s="99">
        <v>8.4941176280947678E-3</v>
      </c>
      <c r="N181" s="99">
        <f>+K181/'סכום נכסי הקרן'!$C$42</f>
        <v>2.5107719200096463E-3</v>
      </c>
    </row>
    <row r="182" spans="2:14" s="136" customFormat="1">
      <c r="B182" s="85" t="s">
        <v>715</v>
      </c>
      <c r="C182" s="95" t="s">
        <v>716</v>
      </c>
      <c r="D182" s="96" t="s">
        <v>669</v>
      </c>
      <c r="E182" s="96" t="s">
        <v>577</v>
      </c>
      <c r="F182" s="95"/>
      <c r="G182" s="96" t="s">
        <v>664</v>
      </c>
      <c r="H182" s="96" t="s">
        <v>158</v>
      </c>
      <c r="I182" s="97">
        <v>49687</v>
      </c>
      <c r="J182" s="98">
        <v>527</v>
      </c>
      <c r="K182" s="97">
        <v>117.28283999999999</v>
      </c>
      <c r="L182" s="99">
        <v>5.7247015342598183E-7</v>
      </c>
      <c r="M182" s="99">
        <v>8.9991200077381027E-4</v>
      </c>
      <c r="N182" s="99">
        <f>+K182/'סכום נכסי הקרן'!$C$42</f>
        <v>2.6600453171842674E-4</v>
      </c>
    </row>
    <row r="183" spans="2:14" s="136" customFormat="1">
      <c r="B183" s="85" t="s">
        <v>717</v>
      </c>
      <c r="C183" s="95" t="s">
        <v>718</v>
      </c>
      <c r="D183" s="96" t="s">
        <v>719</v>
      </c>
      <c r="E183" s="96" t="s">
        <v>577</v>
      </c>
      <c r="F183" s="95"/>
      <c r="G183" s="96" t="s">
        <v>177</v>
      </c>
      <c r="H183" s="96" t="s">
        <v>155</v>
      </c>
      <c r="I183" s="97">
        <v>1180</v>
      </c>
      <c r="J183" s="98">
        <v>3361</v>
      </c>
      <c r="K183" s="97">
        <v>158.08000000000001</v>
      </c>
      <c r="L183" s="99">
        <v>3.7861140736918973E-7</v>
      </c>
      <c r="M183" s="99">
        <v>1.2129488771104448E-3</v>
      </c>
      <c r="N183" s="99">
        <f>+K183/'סכום נכסי הקרן'!$C$42</f>
        <v>3.5853494316857355E-4</v>
      </c>
    </row>
    <row r="184" spans="2:14" s="136" customFormat="1">
      <c r="B184" s="85" t="s">
        <v>720</v>
      </c>
      <c r="C184" s="95" t="s">
        <v>721</v>
      </c>
      <c r="D184" s="96" t="s">
        <v>25</v>
      </c>
      <c r="E184" s="96" t="s">
        <v>577</v>
      </c>
      <c r="F184" s="95"/>
      <c r="G184" s="96" t="s">
        <v>610</v>
      </c>
      <c r="H184" s="96" t="s">
        <v>155</v>
      </c>
      <c r="I184" s="97">
        <v>427</v>
      </c>
      <c r="J184" s="98">
        <v>7949</v>
      </c>
      <c r="K184" s="97">
        <v>135.29033999999999</v>
      </c>
      <c r="L184" s="99">
        <v>6.8621829548935858E-6</v>
      </c>
      <c r="M184" s="99">
        <v>1.0380836664150447E-3</v>
      </c>
      <c r="N184" s="99">
        <f>+K184/'סכום נכסי הקרן'!$C$42</f>
        <v>3.0684662426086148E-4</v>
      </c>
    </row>
    <row r="185" spans="2:14" s="136" customFormat="1">
      <c r="B185" s="85" t="s">
        <v>722</v>
      </c>
      <c r="C185" s="95" t="s">
        <v>723</v>
      </c>
      <c r="D185" s="96" t="s">
        <v>114</v>
      </c>
      <c r="E185" s="96" t="s">
        <v>577</v>
      </c>
      <c r="F185" s="95"/>
      <c r="G185" s="96" t="s">
        <v>672</v>
      </c>
      <c r="H185" s="96" t="s">
        <v>163</v>
      </c>
      <c r="I185" s="97">
        <v>4900</v>
      </c>
      <c r="J185" s="98">
        <v>1081</v>
      </c>
      <c r="K185" s="97">
        <v>165.47516000000002</v>
      </c>
      <c r="L185" s="99">
        <v>3.350831512258983E-6</v>
      </c>
      <c r="M185" s="99">
        <v>1.2696919883076366E-3</v>
      </c>
      <c r="N185" s="99">
        <f>+K185/'סכום נכסי הקרן'!$C$42</f>
        <v>3.7530761061747603E-4</v>
      </c>
    </row>
    <row r="186" spans="2:14" s="136" customFormat="1">
      <c r="B186" s="85" t="s">
        <v>724</v>
      </c>
      <c r="C186" s="95" t="s">
        <v>725</v>
      </c>
      <c r="D186" s="96" t="s">
        <v>25</v>
      </c>
      <c r="E186" s="96" t="s">
        <v>577</v>
      </c>
      <c r="F186" s="95"/>
      <c r="G186" s="96" t="s">
        <v>664</v>
      </c>
      <c r="H186" s="96" t="s">
        <v>155</v>
      </c>
      <c r="I186" s="97">
        <v>16588</v>
      </c>
      <c r="J186" s="98">
        <v>277.60000000000002</v>
      </c>
      <c r="K186" s="97">
        <v>183.54388</v>
      </c>
      <c r="L186" s="99">
        <v>1.0459157133733903E-6</v>
      </c>
      <c r="M186" s="99">
        <v>1.4083333954105148E-3</v>
      </c>
      <c r="N186" s="99">
        <f>+K186/'סכום נכסי הקרן'!$C$42</f>
        <v>4.1628855380022444E-4</v>
      </c>
    </row>
    <row r="187" spans="2:14" s="136" customFormat="1">
      <c r="B187" s="85" t="s">
        <v>726</v>
      </c>
      <c r="C187" s="95" t="s">
        <v>727</v>
      </c>
      <c r="D187" s="96" t="s">
        <v>576</v>
      </c>
      <c r="E187" s="96" t="s">
        <v>577</v>
      </c>
      <c r="F187" s="95"/>
      <c r="G187" s="96" t="s">
        <v>265</v>
      </c>
      <c r="H187" s="96" t="s">
        <v>153</v>
      </c>
      <c r="I187" s="97">
        <v>2219</v>
      </c>
      <c r="J187" s="98">
        <v>1105</v>
      </c>
      <c r="K187" s="97">
        <v>85.75891</v>
      </c>
      <c r="L187" s="99">
        <v>6.8687710967966338E-7</v>
      </c>
      <c r="M187" s="99">
        <v>6.5802867906576213E-4</v>
      </c>
      <c r="N187" s="99">
        <f>+K187/'סכום נכסי הקרן'!$C$42</f>
        <v>1.9450636337961039E-4</v>
      </c>
    </row>
    <row r="188" spans="2:14" s="136" customFormat="1">
      <c r="B188" s="85" t="s">
        <v>728</v>
      </c>
      <c r="C188" s="95" t="s">
        <v>729</v>
      </c>
      <c r="D188" s="96" t="s">
        <v>576</v>
      </c>
      <c r="E188" s="96" t="s">
        <v>577</v>
      </c>
      <c r="F188" s="95"/>
      <c r="G188" s="96" t="s">
        <v>265</v>
      </c>
      <c r="H188" s="96" t="s">
        <v>153</v>
      </c>
      <c r="I188" s="97">
        <v>915</v>
      </c>
      <c r="J188" s="98">
        <v>9140</v>
      </c>
      <c r="K188" s="97">
        <v>292.37396999999999</v>
      </c>
      <c r="L188" s="99">
        <v>2.5754307055809188E-7</v>
      </c>
      <c r="M188" s="99">
        <v>2.2433873899786361E-3</v>
      </c>
      <c r="N188" s="99">
        <f>+K188/'סכום נכסי הקרן'!$C$42</f>
        <v>6.6312174037145882E-4</v>
      </c>
    </row>
    <row r="189" spans="2:14" s="136" customFormat="1">
      <c r="B189" s="85" t="s">
        <v>730</v>
      </c>
      <c r="C189" s="95" t="s">
        <v>731</v>
      </c>
      <c r="D189" s="96" t="s">
        <v>581</v>
      </c>
      <c r="E189" s="96" t="s">
        <v>577</v>
      </c>
      <c r="F189" s="95"/>
      <c r="G189" s="96" t="s">
        <v>305</v>
      </c>
      <c r="H189" s="96" t="s">
        <v>153</v>
      </c>
      <c r="I189" s="97">
        <v>748</v>
      </c>
      <c r="J189" s="98">
        <v>10367</v>
      </c>
      <c r="K189" s="97">
        <v>271.09788000000003</v>
      </c>
      <c r="L189" s="99">
        <v>1.3228177808426594E-5</v>
      </c>
      <c r="M189" s="99">
        <v>2.0801358118232673E-3</v>
      </c>
      <c r="N189" s="99">
        <f>+K189/'סכום נכסי הקרן'!$C$42</f>
        <v>6.1486628921382069E-4</v>
      </c>
    </row>
    <row r="190" spans="2:14" s="136" customFormat="1">
      <c r="B190" s="85" t="s">
        <v>732</v>
      </c>
      <c r="C190" s="95" t="s">
        <v>733</v>
      </c>
      <c r="D190" s="96" t="s">
        <v>25</v>
      </c>
      <c r="E190" s="96" t="s">
        <v>577</v>
      </c>
      <c r="F190" s="95"/>
      <c r="G190" s="96" t="s">
        <v>321</v>
      </c>
      <c r="H190" s="96" t="s">
        <v>155</v>
      </c>
      <c r="I190" s="97">
        <v>1848</v>
      </c>
      <c r="J190" s="98">
        <v>3109.5</v>
      </c>
      <c r="K190" s="97">
        <v>229.04400000000001</v>
      </c>
      <c r="L190" s="99">
        <v>1.9640581044186325E-6</v>
      </c>
      <c r="M190" s="99">
        <v>1.7574561146817098E-3</v>
      </c>
      <c r="N190" s="99">
        <f>+K190/'סכום נכסי הקרן'!$C$42</f>
        <v>5.1948556125444557E-4</v>
      </c>
    </row>
    <row r="191" spans="2:14" s="136" customFormat="1">
      <c r="B191" s="85" t="s">
        <v>734</v>
      </c>
      <c r="C191" s="95" t="s">
        <v>735</v>
      </c>
      <c r="D191" s="96" t="s">
        <v>576</v>
      </c>
      <c r="E191" s="96" t="s">
        <v>577</v>
      </c>
      <c r="F191" s="95"/>
      <c r="G191" s="96" t="s">
        <v>736</v>
      </c>
      <c r="H191" s="96" t="s">
        <v>153</v>
      </c>
      <c r="I191" s="97">
        <v>2072</v>
      </c>
      <c r="J191" s="98">
        <v>2332</v>
      </c>
      <c r="K191" s="97">
        <v>168.92335999999997</v>
      </c>
      <c r="L191" s="99">
        <v>2.309030359754118E-6</v>
      </c>
      <c r="M191" s="99">
        <v>1.2961500495301326E-3</v>
      </c>
      <c r="N191" s="99">
        <f>+K191/'סכום נכסי הקרן'!$C$42</f>
        <v>3.8312833551014977E-4</v>
      </c>
    </row>
    <row r="192" spans="2:14" s="136" customFormat="1">
      <c r="B192" s="85" t="s">
        <v>737</v>
      </c>
      <c r="C192" s="95" t="s">
        <v>738</v>
      </c>
      <c r="D192" s="96" t="s">
        <v>669</v>
      </c>
      <c r="E192" s="96" t="s">
        <v>577</v>
      </c>
      <c r="F192" s="95"/>
      <c r="G192" s="96" t="s">
        <v>610</v>
      </c>
      <c r="H192" s="96" t="s">
        <v>158</v>
      </c>
      <c r="I192" s="97">
        <v>60591</v>
      </c>
      <c r="J192" s="98">
        <v>493</v>
      </c>
      <c r="K192" s="97">
        <v>133.79382999999999</v>
      </c>
      <c r="L192" s="99">
        <v>5.4543958296853444E-6</v>
      </c>
      <c r="M192" s="99">
        <v>1.0266009353669388E-3</v>
      </c>
      <c r="N192" s="99">
        <f>+K192/'סכום נכסי הקרן'!$C$42</f>
        <v>3.0345244961637008E-4</v>
      </c>
    </row>
    <row r="193" spans="2:14" s="136" customFormat="1">
      <c r="B193" s="85" t="s">
        <v>739</v>
      </c>
      <c r="C193" s="95" t="s">
        <v>740</v>
      </c>
      <c r="D193" s="96" t="s">
        <v>576</v>
      </c>
      <c r="E193" s="96" t="s">
        <v>577</v>
      </c>
      <c r="F193" s="95"/>
      <c r="G193" s="96" t="s">
        <v>578</v>
      </c>
      <c r="H193" s="96" t="s">
        <v>153</v>
      </c>
      <c r="I193" s="97">
        <v>963</v>
      </c>
      <c r="J193" s="98">
        <v>12145</v>
      </c>
      <c r="K193" s="97">
        <v>408.87940000000003</v>
      </c>
      <c r="L193" s="99">
        <v>9.1372952131108013E-7</v>
      </c>
      <c r="M193" s="99">
        <v>3.1373343187221176E-3</v>
      </c>
      <c r="N193" s="99">
        <f>+K193/'סכום נכסי הקרן'!$C$42</f>
        <v>9.2736305947495226E-4</v>
      </c>
    </row>
    <row r="194" spans="2:14" s="136" customFormat="1">
      <c r="B194" s="85" t="s">
        <v>741</v>
      </c>
      <c r="C194" s="95" t="s">
        <v>742</v>
      </c>
      <c r="D194" s="96" t="s">
        <v>576</v>
      </c>
      <c r="E194" s="96" t="s">
        <v>577</v>
      </c>
      <c r="F194" s="95"/>
      <c r="G194" s="96" t="s">
        <v>601</v>
      </c>
      <c r="H194" s="96" t="s">
        <v>153</v>
      </c>
      <c r="I194" s="97">
        <v>530</v>
      </c>
      <c r="J194" s="98">
        <v>6409</v>
      </c>
      <c r="K194" s="97">
        <v>119.62192999999999</v>
      </c>
      <c r="L194" s="99">
        <v>1.9377262247381237E-7</v>
      </c>
      <c r="M194" s="99">
        <v>9.1785985368980389E-4</v>
      </c>
      <c r="N194" s="99">
        <f>+K194/'סכום נכסי הקרן'!$C$42</f>
        <v>2.7130972845562423E-4</v>
      </c>
    </row>
    <row r="195" spans="2:14" s="136" customFormat="1">
      <c r="B195" s="85" t="s">
        <v>743</v>
      </c>
      <c r="C195" s="95" t="s">
        <v>744</v>
      </c>
      <c r="D195" s="96" t="s">
        <v>581</v>
      </c>
      <c r="E195" s="96" t="s">
        <v>577</v>
      </c>
      <c r="F195" s="95"/>
      <c r="G195" s="96" t="s">
        <v>745</v>
      </c>
      <c r="H195" s="96" t="s">
        <v>153</v>
      </c>
      <c r="I195" s="97">
        <v>1225</v>
      </c>
      <c r="J195" s="98">
        <v>6893</v>
      </c>
      <c r="K195" s="97">
        <v>295.19961999999998</v>
      </c>
      <c r="L195" s="99">
        <v>1.5866817727596406E-7</v>
      </c>
      <c r="M195" s="99">
        <v>2.2650686209667883E-3</v>
      </c>
      <c r="N195" s="99">
        <f>+K195/'סכום נכסי הקרן'!$C$42</f>
        <v>6.6953048443879355E-4</v>
      </c>
    </row>
    <row r="196" spans="2:14" s="136" customFormat="1">
      <c r="B196" s="85" t="s">
        <v>746</v>
      </c>
      <c r="C196" s="95" t="s">
        <v>747</v>
      </c>
      <c r="D196" s="96" t="s">
        <v>576</v>
      </c>
      <c r="E196" s="96" t="s">
        <v>577</v>
      </c>
      <c r="F196" s="95"/>
      <c r="G196" s="96" t="s">
        <v>648</v>
      </c>
      <c r="H196" s="96" t="s">
        <v>153</v>
      </c>
      <c r="I196" s="97">
        <v>364</v>
      </c>
      <c r="J196" s="98">
        <v>12168</v>
      </c>
      <c r="K196" s="97">
        <v>154.84314999999998</v>
      </c>
      <c r="L196" s="99">
        <v>1.9027705175117615E-6</v>
      </c>
      <c r="M196" s="99">
        <v>1.1881125058245453E-3</v>
      </c>
      <c r="N196" s="99">
        <f>+K196/'סכום נכסי הקרן'!$C$42</f>
        <v>3.5119357278145808E-4</v>
      </c>
    </row>
    <row r="197" spans="2:14" s="136" customFormat="1">
      <c r="B197" s="85" t="s">
        <v>605</v>
      </c>
      <c r="C197" s="95" t="s">
        <v>606</v>
      </c>
      <c r="D197" s="96" t="s">
        <v>581</v>
      </c>
      <c r="E197" s="96" t="s">
        <v>577</v>
      </c>
      <c r="F197" s="95"/>
      <c r="G197" s="96" t="s">
        <v>305</v>
      </c>
      <c r="H197" s="96" t="s">
        <v>153</v>
      </c>
      <c r="I197" s="97">
        <v>1100</v>
      </c>
      <c r="J197" s="98">
        <v>3882</v>
      </c>
      <c r="K197" s="97">
        <v>149.28619</v>
      </c>
      <c r="L197" s="99">
        <v>2.0522344105128671E-6</v>
      </c>
      <c r="M197" s="99">
        <v>1.1454739152871741E-3</v>
      </c>
      <c r="N197" s="99">
        <f>+K197/'סכום נכסי הקרן'!$C$42</f>
        <v>3.3859005343815071E-4</v>
      </c>
    </row>
    <row r="198" spans="2:14" s="136" customFormat="1">
      <c r="B198" s="85" t="s">
        <v>748</v>
      </c>
      <c r="C198" s="95" t="s">
        <v>749</v>
      </c>
      <c r="D198" s="96" t="s">
        <v>581</v>
      </c>
      <c r="E198" s="96" t="s">
        <v>577</v>
      </c>
      <c r="F198" s="95"/>
      <c r="G198" s="96" t="s">
        <v>610</v>
      </c>
      <c r="H198" s="96" t="s">
        <v>153</v>
      </c>
      <c r="I198" s="97">
        <v>127</v>
      </c>
      <c r="J198" s="98">
        <v>30063</v>
      </c>
      <c r="K198" s="97">
        <v>133.47732000000002</v>
      </c>
      <c r="L198" s="99">
        <v>9.6755128585585083E-7</v>
      </c>
      <c r="M198" s="99">
        <v>1.0241723520604219E-3</v>
      </c>
      <c r="N198" s="99">
        <f>+K198/'סכום נכסי הקרן'!$C$42</f>
        <v>3.0273458590899231E-4</v>
      </c>
    </row>
    <row r="199" spans="2:14" s="136" customFormat="1">
      <c r="B199" s="85" t="s">
        <v>750</v>
      </c>
      <c r="C199" s="95" t="s">
        <v>751</v>
      </c>
      <c r="D199" s="96" t="s">
        <v>113</v>
      </c>
      <c r="E199" s="96" t="s">
        <v>577</v>
      </c>
      <c r="F199" s="95"/>
      <c r="G199" s="96" t="s">
        <v>645</v>
      </c>
      <c r="H199" s="96" t="s">
        <v>156</v>
      </c>
      <c r="I199" s="97">
        <v>453</v>
      </c>
      <c r="J199" s="98">
        <v>3856</v>
      </c>
      <c r="K199" s="97">
        <v>79.339950000000002</v>
      </c>
      <c r="L199" s="99">
        <v>3.0804473723518711E-6</v>
      </c>
      <c r="M199" s="99">
        <v>6.0877595687309474E-4</v>
      </c>
      <c r="N199" s="99">
        <f>+K199/'סכום נכסי הקרן'!$C$42</f>
        <v>1.7994777621614034E-4</v>
      </c>
    </row>
    <row r="200" spans="2:14" s="136" customFormat="1">
      <c r="B200" s="85" t="s">
        <v>752</v>
      </c>
      <c r="C200" s="95" t="s">
        <v>753</v>
      </c>
      <c r="D200" s="96" t="s">
        <v>576</v>
      </c>
      <c r="E200" s="96" t="s">
        <v>577</v>
      </c>
      <c r="F200" s="95"/>
      <c r="G200" s="96" t="s">
        <v>640</v>
      </c>
      <c r="H200" s="96" t="s">
        <v>153</v>
      </c>
      <c r="I200" s="97">
        <v>885</v>
      </c>
      <c r="J200" s="98">
        <v>5900</v>
      </c>
      <c r="K200" s="97">
        <v>182.54364000000001</v>
      </c>
      <c r="L200" s="99">
        <v>6.6968298947697234E-7</v>
      </c>
      <c r="M200" s="99">
        <v>1.4006585473282721E-3</v>
      </c>
      <c r="N200" s="99">
        <f>+K200/'סכום נכסי הקרן'!$C$42</f>
        <v>4.1401994934959862E-4</v>
      </c>
    </row>
    <row r="201" spans="2:14" s="136" customFormat="1">
      <c r="B201" s="85" t="s">
        <v>754</v>
      </c>
      <c r="C201" s="95" t="s">
        <v>755</v>
      </c>
      <c r="D201" s="96" t="s">
        <v>581</v>
      </c>
      <c r="E201" s="96" t="s">
        <v>577</v>
      </c>
      <c r="F201" s="95"/>
      <c r="G201" s="96" t="s">
        <v>578</v>
      </c>
      <c r="H201" s="96" t="s">
        <v>153</v>
      </c>
      <c r="I201" s="97">
        <v>1744</v>
      </c>
      <c r="J201" s="98">
        <v>5014</v>
      </c>
      <c r="K201" s="97">
        <v>305.70478000000003</v>
      </c>
      <c r="L201" s="99">
        <v>4.215939247928654E-7</v>
      </c>
      <c r="M201" s="99">
        <v>2.345674782567659E-3</v>
      </c>
      <c r="N201" s="99">
        <f>+K201/'סכום נכסי הקרן'!$C$42</f>
        <v>6.9335681884907189E-4</v>
      </c>
    </row>
    <row r="202" spans="2:14" s="136" customFormat="1">
      <c r="B202" s="85" t="s">
        <v>756</v>
      </c>
      <c r="C202" s="95" t="s">
        <v>757</v>
      </c>
      <c r="D202" s="96" t="s">
        <v>25</v>
      </c>
      <c r="E202" s="96" t="s">
        <v>577</v>
      </c>
      <c r="F202" s="95"/>
      <c r="G202" s="96" t="s">
        <v>745</v>
      </c>
      <c r="H202" s="96" t="s">
        <v>155</v>
      </c>
      <c r="I202" s="97">
        <v>1720</v>
      </c>
      <c r="J202" s="98">
        <v>1389</v>
      </c>
      <c r="K202" s="97">
        <v>95.226339999999993</v>
      </c>
      <c r="L202" s="99">
        <v>6.4660278305604575E-7</v>
      </c>
      <c r="M202" s="99">
        <v>7.3067233156842997E-4</v>
      </c>
      <c r="N202" s="99">
        <f>+K202/'סכום נכסי הקרן'!$C$42</f>
        <v>2.1597906376550642E-4</v>
      </c>
    </row>
    <row r="203" spans="2:14" s="136" customFormat="1">
      <c r="B203" s="85" t="s">
        <v>758</v>
      </c>
      <c r="C203" s="95" t="s">
        <v>759</v>
      </c>
      <c r="D203" s="96" t="s">
        <v>576</v>
      </c>
      <c r="E203" s="96" t="s">
        <v>577</v>
      </c>
      <c r="F203" s="95"/>
      <c r="G203" s="96" t="s">
        <v>601</v>
      </c>
      <c r="H203" s="96" t="s">
        <v>153</v>
      </c>
      <c r="I203" s="97">
        <v>2230</v>
      </c>
      <c r="J203" s="98">
        <v>3359</v>
      </c>
      <c r="K203" s="97">
        <v>261.87032999999997</v>
      </c>
      <c r="L203" s="99">
        <v>3.7366925549251121E-7</v>
      </c>
      <c r="M203" s="99">
        <v>2.0093327601343721E-3</v>
      </c>
      <c r="N203" s="99">
        <f>+K203/'סכום נכסי הקרן'!$C$42</f>
        <v>5.9393765108859808E-4</v>
      </c>
    </row>
    <row r="204" spans="2:14" s="136" customFormat="1">
      <c r="B204" s="85" t="s">
        <v>760</v>
      </c>
      <c r="C204" s="95" t="s">
        <v>761</v>
      </c>
      <c r="D204" s="96" t="s">
        <v>581</v>
      </c>
      <c r="E204" s="96" t="s">
        <v>577</v>
      </c>
      <c r="F204" s="95"/>
      <c r="G204" s="96" t="s">
        <v>645</v>
      </c>
      <c r="H204" s="96" t="s">
        <v>153</v>
      </c>
      <c r="I204" s="97">
        <v>19</v>
      </c>
      <c r="J204" s="98">
        <v>187052</v>
      </c>
      <c r="K204" s="97">
        <v>124.24742000000001</v>
      </c>
      <c r="L204" s="99">
        <v>3.8663122031638808E-7</v>
      </c>
      <c r="M204" s="99">
        <v>9.533512688061096E-4</v>
      </c>
      <c r="N204" s="99">
        <f>+K204/'סכום נכסי הקרן'!$C$42</f>
        <v>2.8180061784249675E-4</v>
      </c>
    </row>
    <row r="205" spans="2:14" s="136" customFormat="1">
      <c r="B205" s="85" t="s">
        <v>762</v>
      </c>
      <c r="C205" s="95" t="s">
        <v>763</v>
      </c>
      <c r="D205" s="96" t="s">
        <v>576</v>
      </c>
      <c r="E205" s="96" t="s">
        <v>577</v>
      </c>
      <c r="F205" s="95"/>
      <c r="G205" s="96" t="s">
        <v>764</v>
      </c>
      <c r="H205" s="96" t="s">
        <v>153</v>
      </c>
      <c r="I205" s="97">
        <v>2361</v>
      </c>
      <c r="J205" s="98">
        <v>5864</v>
      </c>
      <c r="K205" s="97">
        <v>484.01784000000004</v>
      </c>
      <c r="L205" s="99">
        <v>4.458420069132477E-6</v>
      </c>
      <c r="M205" s="99">
        <v>3.7138720618004988E-3</v>
      </c>
      <c r="N205" s="99">
        <f>+K205/'סכום נכסי הקרן'!$C$42</f>
        <v>1.0977815584322856E-3</v>
      </c>
    </row>
    <row r="206" spans="2:14" s="136" customFormat="1">
      <c r="B206" s="85" t="s">
        <v>765</v>
      </c>
      <c r="C206" s="95" t="s">
        <v>766</v>
      </c>
      <c r="D206" s="96" t="s">
        <v>113</v>
      </c>
      <c r="E206" s="96" t="s">
        <v>577</v>
      </c>
      <c r="F206" s="95"/>
      <c r="G206" s="96" t="s">
        <v>659</v>
      </c>
      <c r="H206" s="96" t="s">
        <v>156</v>
      </c>
      <c r="I206" s="97">
        <v>1690</v>
      </c>
      <c r="J206" s="98">
        <v>1660</v>
      </c>
      <c r="K206" s="97">
        <v>127.42407</v>
      </c>
      <c r="L206" s="99">
        <v>1.5809713894404756E-6</v>
      </c>
      <c r="M206" s="99">
        <v>9.7772572509705643E-4</v>
      </c>
      <c r="N206" s="99">
        <f>+K206/'סכום נכסי הקרן'!$C$42</f>
        <v>2.8900545101061698E-4</v>
      </c>
    </row>
    <row r="207" spans="2:14" s="136" customFormat="1">
      <c r="B207" s="85" t="s">
        <v>767</v>
      </c>
      <c r="C207" s="95" t="s">
        <v>768</v>
      </c>
      <c r="D207" s="96" t="s">
        <v>113</v>
      </c>
      <c r="E207" s="96" t="s">
        <v>577</v>
      </c>
      <c r="F207" s="95"/>
      <c r="G207" s="96" t="s">
        <v>583</v>
      </c>
      <c r="H207" s="96" t="s">
        <v>156</v>
      </c>
      <c r="I207" s="97">
        <v>892</v>
      </c>
      <c r="J207" s="98">
        <v>3242</v>
      </c>
      <c r="K207" s="97">
        <v>131.35136</v>
      </c>
      <c r="L207" s="99">
        <v>6.5172840572416093E-7</v>
      </c>
      <c r="M207" s="99">
        <v>1.0078598470327034E-3</v>
      </c>
      <c r="N207" s="99">
        <f>+K207/'סכום נכסי הקרן'!$C$42</f>
        <v>2.9791278082436009E-4</v>
      </c>
    </row>
    <row r="208" spans="2:14" s="136" customFormat="1">
      <c r="B208" s="85" t="s">
        <v>769</v>
      </c>
      <c r="C208" s="95" t="s">
        <v>770</v>
      </c>
      <c r="D208" s="96" t="s">
        <v>25</v>
      </c>
      <c r="E208" s="96" t="s">
        <v>577</v>
      </c>
      <c r="F208" s="95"/>
      <c r="G208" s="96" t="s">
        <v>601</v>
      </c>
      <c r="H208" s="96" t="s">
        <v>637</v>
      </c>
      <c r="I208" s="97">
        <v>150</v>
      </c>
      <c r="J208" s="98">
        <v>24420</v>
      </c>
      <c r="K208" s="97">
        <v>133.58228</v>
      </c>
      <c r="L208" s="99">
        <v>2.1350407586397626E-7</v>
      </c>
      <c r="M208" s="99">
        <v>1.0249777108290296E-3</v>
      </c>
      <c r="N208" s="99">
        <f>+K208/'סכום נכסי הקרן'!$C$42</f>
        <v>3.0297264149878843E-4</v>
      </c>
    </row>
    <row r="209" spans="2:14" s="136" customFormat="1">
      <c r="B209" s="85" t="s">
        <v>771</v>
      </c>
      <c r="C209" s="95" t="s">
        <v>772</v>
      </c>
      <c r="D209" s="96" t="s">
        <v>113</v>
      </c>
      <c r="E209" s="96" t="s">
        <v>577</v>
      </c>
      <c r="F209" s="95"/>
      <c r="G209" s="96" t="s">
        <v>672</v>
      </c>
      <c r="H209" s="96" t="s">
        <v>156</v>
      </c>
      <c r="I209" s="97">
        <v>1607</v>
      </c>
      <c r="J209" s="98">
        <v>2035</v>
      </c>
      <c r="K209" s="97">
        <v>148.53779999999998</v>
      </c>
      <c r="L209" s="99">
        <v>3.5627048994004296E-7</v>
      </c>
      <c r="M209" s="99">
        <v>1.1397315139072353E-3</v>
      </c>
      <c r="N209" s="99">
        <f>+K209/'סכום נכסי הקרן'!$C$42</f>
        <v>3.3689265992778927E-4</v>
      </c>
    </row>
    <row r="210" spans="2:14" s="136" customFormat="1">
      <c r="B210" s="85" t="s">
        <v>773</v>
      </c>
      <c r="C210" s="95" t="s">
        <v>774</v>
      </c>
      <c r="D210" s="96" t="s">
        <v>576</v>
      </c>
      <c r="E210" s="96" t="s">
        <v>577</v>
      </c>
      <c r="F210" s="95"/>
      <c r="G210" s="96" t="s">
        <v>648</v>
      </c>
      <c r="H210" s="96" t="s">
        <v>153</v>
      </c>
      <c r="I210" s="97">
        <v>316</v>
      </c>
      <c r="J210" s="98">
        <v>14599</v>
      </c>
      <c r="K210" s="97">
        <v>161.28041000000002</v>
      </c>
      <c r="L210" s="99">
        <v>1.2257564003103181E-6</v>
      </c>
      <c r="M210" s="99">
        <v>1.237505644037273E-3</v>
      </c>
      <c r="N210" s="99">
        <f>+K210/'סכום נכסי הקרן'!$C$42</f>
        <v>3.6579366544505464E-4</v>
      </c>
    </row>
    <row r="211" spans="2:14" s="136" customFormat="1">
      <c r="B211" s="85" t="s">
        <v>775</v>
      </c>
      <c r="C211" s="95" t="s">
        <v>776</v>
      </c>
      <c r="D211" s="96" t="s">
        <v>25</v>
      </c>
      <c r="E211" s="96" t="s">
        <v>577</v>
      </c>
      <c r="F211" s="95"/>
      <c r="G211" s="96" t="s">
        <v>578</v>
      </c>
      <c r="H211" s="96" t="s">
        <v>155</v>
      </c>
      <c r="I211" s="97">
        <v>499</v>
      </c>
      <c r="J211" s="98">
        <v>9174.2000000000007</v>
      </c>
      <c r="K211" s="97">
        <v>182.47154999999998</v>
      </c>
      <c r="L211" s="99">
        <v>4.0618500693939813E-7</v>
      </c>
      <c r="M211" s="99">
        <v>1.4001054002853132E-3</v>
      </c>
      <c r="N211" s="99">
        <f>+K211/'סכום נכסי הקרן'!$C$42</f>
        <v>4.1385644489582183E-4</v>
      </c>
    </row>
    <row r="212" spans="2:14" s="136" customFormat="1">
      <c r="B212" s="85" t="s">
        <v>777</v>
      </c>
      <c r="C212" s="95" t="s">
        <v>778</v>
      </c>
      <c r="D212" s="96" t="s">
        <v>576</v>
      </c>
      <c r="E212" s="96" t="s">
        <v>577</v>
      </c>
      <c r="F212" s="95"/>
      <c r="G212" s="96" t="s">
        <v>679</v>
      </c>
      <c r="H212" s="96" t="s">
        <v>153</v>
      </c>
      <c r="I212" s="97">
        <v>612</v>
      </c>
      <c r="J212" s="98">
        <v>10580</v>
      </c>
      <c r="K212" s="97">
        <v>228.02276000000001</v>
      </c>
      <c r="L212" s="99">
        <v>6.013291910136619E-6</v>
      </c>
      <c r="M212" s="99">
        <v>1.7496201334616928E-3</v>
      </c>
      <c r="N212" s="99">
        <f>+K212/'סכום נכסי הקרן'!$C$42</f>
        <v>5.1716932754137959E-4</v>
      </c>
    </row>
    <row r="213" spans="2:14" s="136" customFormat="1">
      <c r="B213" s="85" t="s">
        <v>779</v>
      </c>
      <c r="C213" s="95" t="s">
        <v>780</v>
      </c>
      <c r="D213" s="96" t="s">
        <v>576</v>
      </c>
      <c r="E213" s="96" t="s">
        <v>577</v>
      </c>
      <c r="F213" s="95"/>
      <c r="G213" s="96" t="s">
        <v>654</v>
      </c>
      <c r="H213" s="96" t="s">
        <v>153</v>
      </c>
      <c r="I213" s="97">
        <v>1116</v>
      </c>
      <c r="J213" s="98">
        <v>6214</v>
      </c>
      <c r="K213" s="97">
        <v>242.44145</v>
      </c>
      <c r="L213" s="99">
        <v>1.8456571430256429E-6</v>
      </c>
      <c r="M213" s="99">
        <v>1.8602548364279351E-3</v>
      </c>
      <c r="N213" s="99">
        <f>+K213/'סכום נכסי הקרן'!$C$42</f>
        <v>5.4987178325820185E-4</v>
      </c>
    </row>
    <row r="214" spans="2:14" s="136" customFormat="1">
      <c r="B214" s="85" t="s">
        <v>781</v>
      </c>
      <c r="C214" s="95" t="s">
        <v>782</v>
      </c>
      <c r="D214" s="96" t="s">
        <v>581</v>
      </c>
      <c r="E214" s="96" t="s">
        <v>577</v>
      </c>
      <c r="F214" s="95"/>
      <c r="G214" s="96" t="s">
        <v>783</v>
      </c>
      <c r="H214" s="96" t="s">
        <v>153</v>
      </c>
      <c r="I214" s="97">
        <v>302</v>
      </c>
      <c r="J214" s="98">
        <v>7632</v>
      </c>
      <c r="K214" s="97">
        <v>80.578039999999987</v>
      </c>
      <c r="L214" s="99">
        <v>3.5417696433258534E-6</v>
      </c>
      <c r="M214" s="99">
        <v>6.1827582956579241E-4</v>
      </c>
      <c r="N214" s="99">
        <f>+K214/'סכום נכסי הקרן'!$C$42</f>
        <v>1.8275583876540383E-4</v>
      </c>
    </row>
    <row r="215" spans="2:14" s="136" customFormat="1">
      <c r="B215" s="85" t="s">
        <v>784</v>
      </c>
      <c r="C215" s="95" t="s">
        <v>785</v>
      </c>
      <c r="D215" s="96" t="s">
        <v>25</v>
      </c>
      <c r="E215" s="96" t="s">
        <v>577</v>
      </c>
      <c r="F215" s="95"/>
      <c r="G215" s="96" t="s">
        <v>622</v>
      </c>
      <c r="H215" s="96" t="s">
        <v>155</v>
      </c>
      <c r="I215" s="97">
        <v>2656</v>
      </c>
      <c r="J215" s="98">
        <v>1258</v>
      </c>
      <c r="K215" s="97">
        <v>133.1788</v>
      </c>
      <c r="L215" s="99">
        <v>2.9151721561721822E-6</v>
      </c>
      <c r="M215" s="99">
        <v>1.0218818061419311E-3</v>
      </c>
      <c r="N215" s="99">
        <f>+K215/'סכום נכסי הקרן'!$C$42</f>
        <v>3.0205752460310488E-4</v>
      </c>
    </row>
    <row r="216" spans="2:14" s="136" customFormat="1">
      <c r="B216" s="85" t="s">
        <v>786</v>
      </c>
      <c r="C216" s="95" t="s">
        <v>787</v>
      </c>
      <c r="D216" s="96" t="s">
        <v>25</v>
      </c>
      <c r="E216" s="96" t="s">
        <v>577</v>
      </c>
      <c r="F216" s="95"/>
      <c r="G216" s="96" t="s">
        <v>636</v>
      </c>
      <c r="H216" s="96" t="s">
        <v>155</v>
      </c>
      <c r="I216" s="97">
        <v>313</v>
      </c>
      <c r="J216" s="98">
        <v>9424</v>
      </c>
      <c r="K216" s="97">
        <v>117.57257000000001</v>
      </c>
      <c r="L216" s="99">
        <v>1.473054854713235E-6</v>
      </c>
      <c r="M216" s="99">
        <v>9.0213510096463279E-4</v>
      </c>
      <c r="N216" s="99">
        <f>+K216/'סכום נכסי הקרן'!$C$42</f>
        <v>2.666616567758928E-4</v>
      </c>
    </row>
    <row r="217" spans="2:14" s="136" customFormat="1">
      <c r="B217" s="85" t="s">
        <v>788</v>
      </c>
      <c r="C217" s="95" t="s">
        <v>789</v>
      </c>
      <c r="D217" s="96" t="s">
        <v>576</v>
      </c>
      <c r="E217" s="96" t="s">
        <v>577</v>
      </c>
      <c r="F217" s="95"/>
      <c r="G217" s="96" t="s">
        <v>664</v>
      </c>
      <c r="H217" s="96" t="s">
        <v>153</v>
      </c>
      <c r="I217" s="97">
        <v>4292</v>
      </c>
      <c r="J217" s="98">
        <v>5192</v>
      </c>
      <c r="K217" s="97">
        <v>783.25222999999994</v>
      </c>
      <c r="L217" s="99">
        <v>2.5467529745426485E-6</v>
      </c>
      <c r="M217" s="99">
        <v>6.009899499448074E-3</v>
      </c>
      <c r="N217" s="99">
        <f>+K217/'סכום נכסי הקרן'!$C$42</f>
        <v>1.7764631437861111E-3</v>
      </c>
    </row>
    <row r="218" spans="2:14" s="136" customFormat="1">
      <c r="B218" s="85" t="s">
        <v>790</v>
      </c>
      <c r="C218" s="95" t="s">
        <v>791</v>
      </c>
      <c r="D218" s="96" t="s">
        <v>25</v>
      </c>
      <c r="E218" s="96" t="s">
        <v>577</v>
      </c>
      <c r="F218" s="95"/>
      <c r="G218" s="96" t="s">
        <v>636</v>
      </c>
      <c r="H218" s="96" t="s">
        <v>155</v>
      </c>
      <c r="I218" s="97">
        <v>1004</v>
      </c>
      <c r="J218" s="98">
        <v>7473</v>
      </c>
      <c r="K218" s="97">
        <v>299.05777</v>
      </c>
      <c r="L218" s="99">
        <v>1.6939621331569776E-6</v>
      </c>
      <c r="M218" s="99">
        <v>2.294672231228831E-3</v>
      </c>
      <c r="N218" s="99">
        <f>+K218/'סכום נכסי הקרן'!$C$42</f>
        <v>6.7828100057610284E-4</v>
      </c>
    </row>
    <row r="219" spans="2:14" s="136" customFormat="1">
      <c r="B219" s="85" t="s">
        <v>792</v>
      </c>
      <c r="C219" s="95" t="s">
        <v>793</v>
      </c>
      <c r="D219" s="96" t="s">
        <v>576</v>
      </c>
      <c r="E219" s="96" t="s">
        <v>577</v>
      </c>
      <c r="F219" s="95"/>
      <c r="G219" s="96" t="s">
        <v>578</v>
      </c>
      <c r="H219" s="96" t="s">
        <v>153</v>
      </c>
      <c r="I219" s="97">
        <v>1246</v>
      </c>
      <c r="J219" s="98">
        <v>9378</v>
      </c>
      <c r="K219" s="97">
        <v>408.50718000000001</v>
      </c>
      <c r="L219" s="99">
        <v>6.7488139668999426E-7</v>
      </c>
      <c r="M219" s="99">
        <v>3.1344782722201054E-3</v>
      </c>
      <c r="N219" s="99">
        <f>+K219/'סכום נכסי הקרן'!$C$42</f>
        <v>9.2651884213850095E-4</v>
      </c>
    </row>
    <row r="220" spans="2:14" s="136" customFormat="1">
      <c r="B220" s="85" t="s">
        <v>794</v>
      </c>
      <c r="C220" s="95" t="s">
        <v>795</v>
      </c>
      <c r="D220" s="96" t="s">
        <v>113</v>
      </c>
      <c r="E220" s="96" t="s">
        <v>577</v>
      </c>
      <c r="F220" s="95"/>
      <c r="G220" s="96" t="s">
        <v>745</v>
      </c>
      <c r="H220" s="96" t="s">
        <v>156</v>
      </c>
      <c r="I220" s="97">
        <v>12052</v>
      </c>
      <c r="J220" s="98">
        <v>217.75</v>
      </c>
      <c r="K220" s="97">
        <v>124.01758</v>
      </c>
      <c r="L220" s="99">
        <v>4.5267545525145542E-7</v>
      </c>
      <c r="M220" s="99">
        <v>9.5158770497820553E-4</v>
      </c>
      <c r="N220" s="99">
        <f>+K220/'סכום נכסי הקרן'!$C$42</f>
        <v>2.812793269053898E-4</v>
      </c>
    </row>
    <row r="221" spans="2:14" s="136" customFormat="1">
      <c r="B221" s="85" t="s">
        <v>796</v>
      </c>
      <c r="C221" s="95" t="s">
        <v>797</v>
      </c>
      <c r="D221" s="96" t="s">
        <v>576</v>
      </c>
      <c r="E221" s="96" t="s">
        <v>577</v>
      </c>
      <c r="F221" s="95"/>
      <c r="G221" s="96" t="s">
        <v>664</v>
      </c>
      <c r="H221" s="96" t="s">
        <v>153</v>
      </c>
      <c r="I221" s="97">
        <v>5808</v>
      </c>
      <c r="J221" s="98">
        <v>5541</v>
      </c>
      <c r="K221" s="97">
        <v>1125.0871999999999</v>
      </c>
      <c r="L221" s="99">
        <v>1.1622234152452694E-6</v>
      </c>
      <c r="M221" s="99">
        <v>8.6328014669239256E-3</v>
      </c>
      <c r="N221" s="99">
        <f>+K221/'סכום נכסי הקרן'!$C$42</f>
        <v>2.5517654055648375E-3</v>
      </c>
    </row>
    <row r="222" spans="2:14" s="136" customFormat="1">
      <c r="B222" s="85" t="s">
        <v>798</v>
      </c>
      <c r="C222" s="95" t="s">
        <v>799</v>
      </c>
      <c r="D222" s="96" t="s">
        <v>25</v>
      </c>
      <c r="E222" s="96" t="s">
        <v>577</v>
      </c>
      <c r="F222" s="95"/>
      <c r="G222" s="96" t="s">
        <v>645</v>
      </c>
      <c r="H222" s="96" t="s">
        <v>155</v>
      </c>
      <c r="I222" s="97">
        <v>520</v>
      </c>
      <c r="J222" s="98">
        <v>4039</v>
      </c>
      <c r="K222" s="97">
        <v>83.715059999999994</v>
      </c>
      <c r="L222" s="99">
        <v>2.1020035376072769E-6</v>
      </c>
      <c r="M222" s="99">
        <v>6.4234620460674021E-4</v>
      </c>
      <c r="N222" s="99">
        <f>+K222/'סכום נכסי הקרן'!$C$42</f>
        <v>1.8987078871111917E-4</v>
      </c>
    </row>
    <row r="223" spans="2:14" s="136" customFormat="1">
      <c r="B223" s="138"/>
      <c r="C223" s="138"/>
      <c r="D223" s="138"/>
    </row>
    <row r="224" spans="2:14" s="136" customFormat="1">
      <c r="B224" s="138"/>
      <c r="C224" s="138"/>
      <c r="D224" s="138"/>
    </row>
    <row r="225" spans="2:6" s="136" customFormat="1">
      <c r="B225" s="138"/>
      <c r="C225" s="138"/>
      <c r="D225" s="138"/>
      <c r="F225" s="141"/>
    </row>
    <row r="226" spans="2:6" s="136" customFormat="1">
      <c r="B226" s="137" t="s">
        <v>237</v>
      </c>
      <c r="C226" s="138"/>
      <c r="D226" s="138"/>
    </row>
    <row r="227" spans="2:6" s="136" customFormat="1">
      <c r="B227" s="137" t="s">
        <v>101</v>
      </c>
      <c r="C227" s="138"/>
      <c r="D227" s="138"/>
    </row>
    <row r="228" spans="2:6" s="136" customFormat="1">
      <c r="B228" s="137" t="s">
        <v>222</v>
      </c>
      <c r="C228" s="138"/>
      <c r="D228" s="138"/>
    </row>
    <row r="229" spans="2:6" s="136" customFormat="1">
      <c r="B229" s="137" t="s">
        <v>232</v>
      </c>
      <c r="C229" s="138"/>
      <c r="D229" s="138"/>
    </row>
    <row r="230" spans="2:6" s="136" customFormat="1">
      <c r="B230" s="138"/>
      <c r="C230" s="138"/>
      <c r="D230" s="138"/>
    </row>
    <row r="231" spans="2:6" s="136" customFormat="1">
      <c r="B231" s="138"/>
      <c r="C231" s="138"/>
      <c r="D231" s="138"/>
    </row>
    <row r="232" spans="2:6" s="136" customFormat="1">
      <c r="B232" s="138"/>
      <c r="C232" s="138"/>
      <c r="D232" s="138"/>
    </row>
    <row r="233" spans="2:6" s="136" customFormat="1">
      <c r="B233" s="138"/>
      <c r="C233" s="138"/>
      <c r="D233" s="138"/>
    </row>
    <row r="234" spans="2:6" s="136" customFormat="1">
      <c r="B234" s="138"/>
      <c r="C234" s="138"/>
      <c r="D234" s="138"/>
    </row>
    <row r="235" spans="2:6" s="136" customFormat="1">
      <c r="B235" s="138"/>
      <c r="C235" s="138"/>
      <c r="D235" s="138"/>
    </row>
    <row r="236" spans="2:6" s="136" customFormat="1">
      <c r="B236" s="138"/>
      <c r="C236" s="138"/>
      <c r="D236" s="138"/>
    </row>
    <row r="237" spans="2:6" s="136" customFormat="1">
      <c r="B237" s="138"/>
      <c r="C237" s="138"/>
      <c r="D237" s="138"/>
    </row>
    <row r="238" spans="2:6" s="136" customFormat="1">
      <c r="B238" s="138"/>
      <c r="C238" s="138"/>
      <c r="D238" s="138"/>
    </row>
    <row r="239" spans="2:6" s="136" customFormat="1">
      <c r="B239" s="138"/>
      <c r="C239" s="138"/>
      <c r="D239" s="138"/>
    </row>
    <row r="240" spans="2:6" s="136" customFormat="1">
      <c r="B240" s="138"/>
      <c r="C240" s="138"/>
      <c r="D240" s="138"/>
    </row>
    <row r="241" spans="2:4" s="136" customFormat="1">
      <c r="B241" s="138"/>
      <c r="C241" s="138"/>
      <c r="D241" s="138"/>
    </row>
    <row r="242" spans="2:4" s="136" customFormat="1">
      <c r="B242" s="138"/>
      <c r="C242" s="138"/>
      <c r="D242" s="138"/>
    </row>
    <row r="243" spans="2:4" s="136" customFormat="1">
      <c r="B243" s="138"/>
      <c r="C243" s="138"/>
      <c r="D243" s="138"/>
    </row>
    <row r="244" spans="2:4" s="136" customFormat="1">
      <c r="B244" s="138"/>
      <c r="C244" s="138"/>
      <c r="D244" s="138"/>
    </row>
    <row r="245" spans="2:4" s="136" customFormat="1">
      <c r="B245" s="138"/>
      <c r="C245" s="138"/>
      <c r="D245" s="138"/>
    </row>
    <row r="246" spans="2:4" s="136" customFormat="1">
      <c r="B246" s="138"/>
      <c r="C246" s="138"/>
      <c r="D246" s="138"/>
    </row>
    <row r="247" spans="2:4" s="136" customFormat="1">
      <c r="B247" s="138"/>
      <c r="C247" s="138"/>
      <c r="D247" s="138"/>
    </row>
    <row r="248" spans="2:4" s="136" customFormat="1">
      <c r="B248" s="138"/>
      <c r="C248" s="138"/>
      <c r="D248" s="138"/>
    </row>
    <row r="249" spans="2:4" s="136" customFormat="1">
      <c r="B249" s="138"/>
      <c r="C249" s="138"/>
      <c r="D249" s="138"/>
    </row>
    <row r="250" spans="2:4" s="136" customFormat="1">
      <c r="B250" s="138"/>
      <c r="C250" s="138"/>
      <c r="D250" s="138"/>
    </row>
    <row r="251" spans="2:4" s="136" customFormat="1">
      <c r="B251" s="138"/>
      <c r="C251" s="138"/>
      <c r="D251" s="138"/>
    </row>
    <row r="252" spans="2:4" s="136" customFormat="1">
      <c r="B252" s="138"/>
      <c r="C252" s="138"/>
      <c r="D252" s="138"/>
    </row>
    <row r="253" spans="2:4" s="136" customFormat="1">
      <c r="B253" s="138"/>
      <c r="C253" s="138"/>
      <c r="D253" s="138"/>
    </row>
    <row r="254" spans="2:4" s="136" customFormat="1">
      <c r="B254" s="138"/>
      <c r="C254" s="138"/>
      <c r="D254" s="138"/>
    </row>
    <row r="255" spans="2:4" s="136" customFormat="1">
      <c r="B255" s="138"/>
      <c r="C255" s="138"/>
      <c r="D255" s="138"/>
    </row>
    <row r="256" spans="2:4" s="136" customFormat="1">
      <c r="B256" s="138"/>
      <c r="C256" s="138"/>
      <c r="D256" s="138"/>
    </row>
    <row r="257" spans="2:4" s="136" customFormat="1">
      <c r="B257" s="138"/>
      <c r="C257" s="138"/>
      <c r="D257" s="138"/>
    </row>
    <row r="258" spans="2:4" s="136" customFormat="1">
      <c r="B258" s="138"/>
      <c r="C258" s="138"/>
      <c r="D258" s="138"/>
    </row>
    <row r="259" spans="2:4" s="136" customFormat="1">
      <c r="B259" s="138"/>
      <c r="C259" s="138"/>
      <c r="D259" s="138"/>
    </row>
    <row r="260" spans="2:4" s="136" customFormat="1">
      <c r="B260" s="138"/>
      <c r="C260" s="138"/>
      <c r="D260" s="138"/>
    </row>
    <row r="261" spans="2:4" s="136" customFormat="1">
      <c r="B261" s="138"/>
      <c r="C261" s="138"/>
      <c r="D261" s="138"/>
    </row>
    <row r="262" spans="2:4" s="136" customFormat="1">
      <c r="B262" s="138"/>
      <c r="C262" s="138"/>
      <c r="D262" s="138"/>
    </row>
    <row r="263" spans="2:4" s="136" customFormat="1">
      <c r="B263" s="138"/>
      <c r="C263" s="138"/>
      <c r="D263" s="138"/>
    </row>
    <row r="264" spans="2:4" s="136" customFormat="1">
      <c r="B264" s="138"/>
      <c r="C264" s="138"/>
      <c r="D264" s="138"/>
    </row>
    <row r="265" spans="2:4" s="136" customFormat="1">
      <c r="B265" s="138"/>
      <c r="C265" s="138"/>
      <c r="D265" s="138"/>
    </row>
    <row r="266" spans="2:4" s="136" customFormat="1">
      <c r="B266" s="138"/>
      <c r="C266" s="138"/>
      <c r="D266" s="138"/>
    </row>
    <row r="267" spans="2:4" s="136" customFormat="1">
      <c r="B267" s="138"/>
      <c r="C267" s="138"/>
      <c r="D267" s="138"/>
    </row>
    <row r="268" spans="2:4" s="136" customFormat="1">
      <c r="B268" s="138"/>
      <c r="C268" s="138"/>
      <c r="D268" s="138"/>
    </row>
    <row r="269" spans="2:4" s="136" customFormat="1">
      <c r="B269" s="138"/>
      <c r="C269" s="138"/>
      <c r="D269" s="138"/>
    </row>
    <row r="270" spans="2:4" s="136" customFormat="1">
      <c r="B270" s="138"/>
      <c r="C270" s="138"/>
      <c r="D270" s="138"/>
    </row>
    <row r="271" spans="2:4" s="136" customFormat="1">
      <c r="B271" s="138"/>
      <c r="C271" s="138"/>
      <c r="D271" s="138"/>
    </row>
    <row r="272" spans="2:4" s="136" customFormat="1">
      <c r="B272" s="138"/>
      <c r="C272" s="138"/>
      <c r="D272" s="138"/>
    </row>
    <row r="273" spans="2:4" s="136" customFormat="1">
      <c r="B273" s="142"/>
      <c r="C273" s="138"/>
      <c r="D273" s="138"/>
    </row>
    <row r="274" spans="2:4" s="136" customFormat="1">
      <c r="B274" s="142"/>
      <c r="C274" s="138"/>
      <c r="D274" s="138"/>
    </row>
    <row r="275" spans="2:4" s="136" customFormat="1">
      <c r="B275" s="140"/>
      <c r="C275" s="138"/>
      <c r="D275" s="138"/>
    </row>
    <row r="276" spans="2:4" s="136" customFormat="1">
      <c r="B276" s="138"/>
      <c r="C276" s="138"/>
      <c r="D276" s="138"/>
    </row>
    <row r="277" spans="2:4" s="136" customFormat="1">
      <c r="B277" s="138"/>
      <c r="C277" s="138"/>
      <c r="D277" s="138"/>
    </row>
    <row r="278" spans="2:4" s="136" customFormat="1">
      <c r="B278" s="138"/>
      <c r="C278" s="138"/>
      <c r="D278" s="138"/>
    </row>
    <row r="279" spans="2:4" s="136" customFormat="1">
      <c r="B279" s="138"/>
      <c r="C279" s="138"/>
      <c r="D279" s="138"/>
    </row>
    <row r="280" spans="2:4" s="136" customFormat="1">
      <c r="B280" s="138"/>
      <c r="C280" s="138"/>
      <c r="D280" s="138"/>
    </row>
    <row r="281" spans="2:4" s="136" customFormat="1">
      <c r="B281" s="138"/>
      <c r="C281" s="138"/>
      <c r="D281" s="138"/>
    </row>
    <row r="282" spans="2:4" s="136" customFormat="1">
      <c r="B282" s="138"/>
      <c r="C282" s="138"/>
      <c r="D282" s="138"/>
    </row>
    <row r="283" spans="2:4" s="136" customFormat="1">
      <c r="B283" s="138"/>
      <c r="C283" s="138"/>
      <c r="D283" s="138"/>
    </row>
    <row r="284" spans="2:4" s="136" customFormat="1">
      <c r="B284" s="138"/>
      <c r="C284" s="138"/>
      <c r="D284" s="138"/>
    </row>
    <row r="285" spans="2:4" s="136" customFormat="1">
      <c r="B285" s="138"/>
      <c r="C285" s="138"/>
      <c r="D285" s="138"/>
    </row>
    <row r="286" spans="2:4" s="136" customFormat="1">
      <c r="B286" s="138"/>
      <c r="C286" s="138"/>
      <c r="D286" s="138"/>
    </row>
    <row r="287" spans="2:4" s="136" customFormat="1">
      <c r="B287" s="138"/>
      <c r="C287" s="138"/>
      <c r="D287" s="138"/>
    </row>
    <row r="288" spans="2:4" s="136" customFormat="1">
      <c r="B288" s="138"/>
      <c r="C288" s="138"/>
      <c r="D288" s="138"/>
    </row>
    <row r="289" spans="2:4" s="136" customFormat="1">
      <c r="B289" s="138"/>
      <c r="C289" s="138"/>
      <c r="D289" s="138"/>
    </row>
    <row r="290" spans="2:4" s="136" customFormat="1">
      <c r="B290" s="138"/>
      <c r="C290" s="138"/>
      <c r="D290" s="138"/>
    </row>
    <row r="291" spans="2:4" s="136" customFormat="1">
      <c r="B291" s="138"/>
      <c r="C291" s="138"/>
      <c r="D291" s="138"/>
    </row>
    <row r="292" spans="2:4" s="136" customFormat="1">
      <c r="B292" s="138"/>
      <c r="C292" s="138"/>
      <c r="D292" s="138"/>
    </row>
    <row r="293" spans="2:4" s="136" customFormat="1">
      <c r="B293" s="138"/>
      <c r="C293" s="138"/>
      <c r="D293" s="138"/>
    </row>
    <row r="294" spans="2:4" s="136" customFormat="1">
      <c r="B294" s="142"/>
      <c r="C294" s="138"/>
      <c r="D294" s="138"/>
    </row>
    <row r="295" spans="2:4" s="136" customFormat="1">
      <c r="B295" s="142"/>
      <c r="C295" s="138"/>
      <c r="D295" s="138"/>
    </row>
    <row r="296" spans="2:4" s="136" customFormat="1">
      <c r="B296" s="140"/>
      <c r="C296" s="138"/>
      <c r="D296" s="138"/>
    </row>
    <row r="297" spans="2:4" s="136" customFormat="1">
      <c r="B297" s="138"/>
      <c r="C297" s="138"/>
      <c r="D297" s="138"/>
    </row>
    <row r="298" spans="2:4" s="136" customFormat="1">
      <c r="B298" s="138"/>
      <c r="C298" s="138"/>
      <c r="D298" s="138"/>
    </row>
    <row r="299" spans="2:4" s="136" customFormat="1">
      <c r="B299" s="138"/>
      <c r="C299" s="138"/>
      <c r="D299" s="138"/>
    </row>
    <row r="300" spans="2:4" s="136" customFormat="1">
      <c r="B300" s="138"/>
      <c r="C300" s="138"/>
      <c r="D300" s="138"/>
    </row>
    <row r="301" spans="2:4" s="136" customFormat="1">
      <c r="B301" s="138"/>
      <c r="C301" s="138"/>
      <c r="D301" s="138"/>
    </row>
    <row r="302" spans="2:4" s="136" customFormat="1">
      <c r="B302" s="138"/>
      <c r="C302" s="138"/>
      <c r="D302" s="138"/>
    </row>
    <row r="303" spans="2:4" s="136" customFormat="1">
      <c r="B303" s="138"/>
      <c r="C303" s="138"/>
      <c r="D303" s="138"/>
    </row>
    <row r="304" spans="2:4" s="136" customFormat="1">
      <c r="B304" s="138"/>
      <c r="C304" s="138"/>
      <c r="D304" s="138"/>
    </row>
    <row r="305" spans="2:4" s="136" customFormat="1">
      <c r="B305" s="138"/>
      <c r="C305" s="138"/>
      <c r="D305" s="138"/>
    </row>
    <row r="306" spans="2:4" s="136" customFormat="1">
      <c r="B306" s="138"/>
      <c r="C306" s="138"/>
      <c r="D306" s="138"/>
    </row>
    <row r="307" spans="2:4" s="136" customFormat="1">
      <c r="B307" s="138"/>
      <c r="C307" s="138"/>
      <c r="D307" s="138"/>
    </row>
    <row r="308" spans="2:4" s="136" customFormat="1">
      <c r="B308" s="138"/>
      <c r="C308" s="138"/>
      <c r="D308" s="138"/>
    </row>
    <row r="309" spans="2:4" s="136" customFormat="1">
      <c r="B309" s="138"/>
      <c r="C309" s="138"/>
      <c r="D309" s="138"/>
    </row>
    <row r="310" spans="2:4" s="136" customFormat="1">
      <c r="B310" s="138"/>
      <c r="C310" s="138"/>
      <c r="D310" s="138"/>
    </row>
    <row r="311" spans="2:4" s="136" customFormat="1">
      <c r="B311" s="138"/>
      <c r="C311" s="138"/>
      <c r="D311" s="138"/>
    </row>
    <row r="312" spans="2:4" s="136" customFormat="1">
      <c r="B312" s="138"/>
      <c r="C312" s="138"/>
      <c r="D312" s="138"/>
    </row>
    <row r="313" spans="2:4" s="136" customFormat="1">
      <c r="B313" s="138"/>
      <c r="C313" s="138"/>
      <c r="D313" s="138"/>
    </row>
    <row r="314" spans="2:4" s="136" customFormat="1">
      <c r="B314" s="138"/>
      <c r="C314" s="138"/>
      <c r="D314" s="138"/>
    </row>
    <row r="315" spans="2:4" s="136" customFormat="1">
      <c r="B315" s="138"/>
      <c r="C315" s="138"/>
      <c r="D315" s="138"/>
    </row>
    <row r="316" spans="2:4" s="136" customFormat="1">
      <c r="B316" s="138"/>
      <c r="C316" s="138"/>
      <c r="D316" s="138"/>
    </row>
    <row r="317" spans="2:4" s="136" customFormat="1">
      <c r="B317" s="138"/>
      <c r="C317" s="138"/>
      <c r="D317" s="138"/>
    </row>
    <row r="318" spans="2:4" s="136" customFormat="1">
      <c r="B318" s="138"/>
      <c r="C318" s="138"/>
      <c r="D318" s="138"/>
    </row>
    <row r="319" spans="2:4" s="136" customFormat="1">
      <c r="B319" s="138"/>
      <c r="C319" s="138"/>
      <c r="D319" s="138"/>
    </row>
    <row r="320" spans="2:4" s="136" customFormat="1">
      <c r="B320" s="138"/>
      <c r="C320" s="138"/>
      <c r="D320" s="138"/>
    </row>
    <row r="321" spans="2:4" s="136" customFormat="1">
      <c r="B321" s="138"/>
      <c r="C321" s="138"/>
      <c r="D321" s="138"/>
    </row>
    <row r="322" spans="2:4" s="136" customFormat="1">
      <c r="B322" s="138"/>
      <c r="C322" s="138"/>
      <c r="D322" s="138"/>
    </row>
    <row r="323" spans="2:4" s="136" customFormat="1">
      <c r="B323" s="138"/>
      <c r="C323" s="138"/>
      <c r="D323" s="138"/>
    </row>
    <row r="324" spans="2:4" s="136" customFormat="1">
      <c r="B324" s="138"/>
      <c r="C324" s="138"/>
      <c r="D324" s="138"/>
    </row>
    <row r="325" spans="2:4" s="136" customFormat="1">
      <c r="B325" s="138"/>
      <c r="C325" s="138"/>
      <c r="D325" s="138"/>
    </row>
    <row r="326" spans="2:4" s="136" customFormat="1">
      <c r="B326" s="138"/>
      <c r="C326" s="138"/>
      <c r="D326" s="138"/>
    </row>
    <row r="327" spans="2:4" s="136" customFormat="1">
      <c r="B327" s="138"/>
      <c r="C327" s="138"/>
      <c r="D327" s="138"/>
    </row>
    <row r="328" spans="2:4" s="136" customFormat="1">
      <c r="B328" s="138"/>
      <c r="C328" s="138"/>
      <c r="D328" s="138"/>
    </row>
    <row r="329" spans="2:4" s="136" customFormat="1">
      <c r="B329" s="138"/>
      <c r="C329" s="138"/>
      <c r="D329" s="138"/>
    </row>
    <row r="330" spans="2:4" s="136" customFormat="1">
      <c r="B330" s="138"/>
      <c r="C330" s="138"/>
      <c r="D330" s="138"/>
    </row>
    <row r="331" spans="2:4" s="136" customFormat="1">
      <c r="B331" s="138"/>
      <c r="C331" s="138"/>
      <c r="D331" s="138"/>
    </row>
    <row r="332" spans="2:4" s="136" customFormat="1">
      <c r="B332" s="138"/>
      <c r="C332" s="138"/>
      <c r="D332" s="138"/>
    </row>
    <row r="333" spans="2:4" s="136" customFormat="1">
      <c r="B333" s="138"/>
      <c r="C333" s="138"/>
      <c r="D333" s="138"/>
    </row>
    <row r="334" spans="2:4" s="136" customFormat="1">
      <c r="B334" s="138"/>
      <c r="C334" s="138"/>
      <c r="D334" s="138"/>
    </row>
    <row r="335" spans="2:4" s="136" customFormat="1">
      <c r="B335" s="138"/>
      <c r="C335" s="138"/>
      <c r="D335" s="138"/>
    </row>
    <row r="336" spans="2:4" s="136" customFormat="1">
      <c r="B336" s="138"/>
      <c r="C336" s="138"/>
      <c r="D336" s="138"/>
    </row>
    <row r="337" spans="2:4" s="136" customFormat="1">
      <c r="B337" s="138"/>
      <c r="C337" s="138"/>
      <c r="D337" s="138"/>
    </row>
    <row r="338" spans="2:4" s="136" customFormat="1">
      <c r="B338" s="138"/>
      <c r="C338" s="138"/>
      <c r="D338" s="138"/>
    </row>
    <row r="339" spans="2:4" s="136" customFormat="1">
      <c r="B339" s="138"/>
      <c r="C339" s="138"/>
      <c r="D339" s="138"/>
    </row>
    <row r="340" spans="2:4" s="136" customFormat="1">
      <c r="B340" s="138"/>
      <c r="C340" s="138"/>
      <c r="D340" s="138"/>
    </row>
    <row r="341" spans="2:4" s="136" customFormat="1">
      <c r="B341" s="138"/>
      <c r="C341" s="138"/>
      <c r="D341" s="138"/>
    </row>
    <row r="342" spans="2:4" s="136" customFormat="1">
      <c r="B342" s="138"/>
      <c r="C342" s="138"/>
      <c r="D342" s="138"/>
    </row>
    <row r="343" spans="2:4" s="136" customFormat="1">
      <c r="B343" s="138"/>
      <c r="C343" s="138"/>
      <c r="D343" s="138"/>
    </row>
    <row r="344" spans="2:4" s="136" customFormat="1">
      <c r="B344" s="138"/>
      <c r="C344" s="138"/>
      <c r="D344" s="138"/>
    </row>
    <row r="345" spans="2:4" s="136" customFormat="1">
      <c r="B345" s="138"/>
      <c r="C345" s="138"/>
      <c r="D345" s="138"/>
    </row>
    <row r="346" spans="2:4" s="136" customFormat="1">
      <c r="B346" s="138"/>
      <c r="C346" s="138"/>
      <c r="D346" s="138"/>
    </row>
    <row r="347" spans="2:4" s="136" customFormat="1">
      <c r="B347" s="138"/>
      <c r="C347" s="138"/>
      <c r="D347" s="138"/>
    </row>
    <row r="348" spans="2:4" s="136" customFormat="1">
      <c r="B348" s="138"/>
      <c r="C348" s="138"/>
      <c r="D348" s="138"/>
    </row>
    <row r="349" spans="2:4" s="136" customFormat="1">
      <c r="B349" s="138"/>
      <c r="C349" s="138"/>
      <c r="D349" s="138"/>
    </row>
    <row r="350" spans="2:4" s="136" customFormat="1">
      <c r="B350" s="138"/>
      <c r="C350" s="138"/>
      <c r="D350" s="138"/>
    </row>
    <row r="351" spans="2:4" s="136" customFormat="1">
      <c r="B351" s="138"/>
      <c r="C351" s="138"/>
      <c r="D351" s="138"/>
    </row>
    <row r="352" spans="2:4" s="136" customFormat="1">
      <c r="B352" s="138"/>
      <c r="C352" s="138"/>
      <c r="D352" s="138"/>
    </row>
    <row r="353" spans="2:7" s="136" customFormat="1">
      <c r="B353" s="138"/>
      <c r="C353" s="138"/>
      <c r="D353" s="138"/>
    </row>
    <row r="354" spans="2:7" s="136" customFormat="1">
      <c r="B354" s="138"/>
      <c r="C354" s="138"/>
      <c r="D354" s="138"/>
    </row>
    <row r="355" spans="2:7" s="136" customFormat="1">
      <c r="B355" s="138"/>
      <c r="C355" s="138"/>
      <c r="D355" s="138"/>
    </row>
    <row r="356" spans="2:7" s="136" customFormat="1">
      <c r="B356" s="138"/>
      <c r="C356" s="138"/>
      <c r="D356" s="138"/>
    </row>
    <row r="357" spans="2:7" s="136" customFormat="1">
      <c r="B357" s="138"/>
      <c r="C357" s="138"/>
      <c r="D357" s="138"/>
    </row>
    <row r="358" spans="2:7" s="136" customFormat="1">
      <c r="B358" s="138"/>
      <c r="C358" s="138"/>
      <c r="D358" s="138"/>
    </row>
    <row r="359" spans="2:7" s="136" customFormat="1">
      <c r="B359" s="138"/>
      <c r="C359" s="138"/>
      <c r="D359" s="138"/>
    </row>
    <row r="360" spans="2:7" s="136" customFormat="1">
      <c r="B360" s="138"/>
      <c r="C360" s="138"/>
      <c r="D360" s="138"/>
    </row>
    <row r="361" spans="2:7" s="136" customFormat="1">
      <c r="B361" s="142"/>
      <c r="C361" s="138"/>
      <c r="D361" s="138"/>
    </row>
    <row r="362" spans="2:7" s="136" customFormat="1">
      <c r="B362" s="142"/>
      <c r="C362" s="138"/>
      <c r="D362" s="138"/>
    </row>
    <row r="363" spans="2:7" s="136" customFormat="1">
      <c r="B363" s="140"/>
      <c r="C363" s="138"/>
      <c r="D363" s="138"/>
      <c r="E363" s="138"/>
      <c r="F363" s="138"/>
      <c r="G363" s="138"/>
    </row>
  </sheetData>
  <sheetProtection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 B34 B228"/>
    <dataValidation type="list" allowBlank="1" showInputMessage="1" showErrorMessage="1" sqref="E12:E357">
      <formula1>$AF$6:$AF$23</formula1>
    </dataValidation>
    <dataValidation type="list" allowBlank="1" showInputMessage="1" showErrorMessage="1" sqref="H12:H357">
      <formula1>$AJ$6:$AJ$19</formula1>
    </dataValidation>
    <dataValidation type="list" allowBlank="1" showInputMessage="1" showErrorMessage="1" sqref="G12:G363">
      <formula1>$AH$6:$AH$29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E255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8.42578125" style="117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50" style="1" bestFit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169</v>
      </c>
      <c r="C1" s="78" t="s" vm="1">
        <v>238</v>
      </c>
    </row>
    <row r="2" spans="2:57">
      <c r="B2" s="57" t="s">
        <v>168</v>
      </c>
      <c r="C2" s="78" t="s">
        <v>239</v>
      </c>
    </row>
    <row r="3" spans="2:57">
      <c r="B3" s="57" t="s">
        <v>170</v>
      </c>
      <c r="C3" s="78" t="s">
        <v>240</v>
      </c>
    </row>
    <row r="4" spans="2:57">
      <c r="B4" s="57" t="s">
        <v>171</v>
      </c>
      <c r="C4" s="78">
        <v>2142</v>
      </c>
    </row>
    <row r="6" spans="2:57" ht="26.25" customHeight="1">
      <c r="B6" s="194" t="s">
        <v>199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6"/>
      <c r="BE6" s="3"/>
    </row>
    <row r="7" spans="2:57" ht="26.25" customHeight="1">
      <c r="B7" s="194" t="s">
        <v>78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6"/>
      <c r="BB7" s="3"/>
      <c r="BE7" s="3"/>
    </row>
    <row r="8" spans="2:57" s="3" customFormat="1" ht="63">
      <c r="B8" s="22" t="s">
        <v>104</v>
      </c>
      <c r="C8" s="30" t="s">
        <v>35</v>
      </c>
      <c r="D8" s="30" t="s">
        <v>109</v>
      </c>
      <c r="E8" s="30" t="s">
        <v>106</v>
      </c>
      <c r="F8" s="30" t="s">
        <v>50</v>
      </c>
      <c r="G8" s="30" t="s">
        <v>89</v>
      </c>
      <c r="H8" s="30" t="s">
        <v>224</v>
      </c>
      <c r="I8" s="30" t="s">
        <v>223</v>
      </c>
      <c r="J8" s="118" t="s">
        <v>231</v>
      </c>
      <c r="K8" s="30" t="s">
        <v>47</v>
      </c>
      <c r="L8" s="30" t="s">
        <v>46</v>
      </c>
      <c r="M8" s="30" t="s">
        <v>172</v>
      </c>
      <c r="N8" s="30" t="s">
        <v>174</v>
      </c>
      <c r="O8" s="1"/>
      <c r="BB8" s="1"/>
      <c r="BC8" s="1"/>
      <c r="BE8" s="4"/>
    </row>
    <row r="9" spans="2:57" s="3" customFormat="1" ht="26.25" customHeight="1">
      <c r="B9" s="15"/>
      <c r="C9" s="16"/>
      <c r="D9" s="16"/>
      <c r="E9" s="16"/>
      <c r="F9" s="16"/>
      <c r="G9" s="16"/>
      <c r="H9" s="32" t="s">
        <v>233</v>
      </c>
      <c r="I9" s="32"/>
      <c r="J9" s="119" t="s">
        <v>227</v>
      </c>
      <c r="K9" s="32" t="s">
        <v>227</v>
      </c>
      <c r="L9" s="32" t="s">
        <v>20</v>
      </c>
      <c r="M9" s="17" t="s">
        <v>20</v>
      </c>
      <c r="N9" s="17" t="s">
        <v>20</v>
      </c>
      <c r="BB9" s="1"/>
      <c r="BE9" s="4"/>
    </row>
    <row r="10" spans="2:57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B10" s="1"/>
      <c r="BC10" s="3"/>
      <c r="BE10" s="1"/>
    </row>
    <row r="11" spans="2:57" s="139" customFormat="1" ht="18" customHeight="1">
      <c r="B11" s="100" t="s">
        <v>28</v>
      </c>
      <c r="C11" s="87"/>
      <c r="D11" s="87"/>
      <c r="E11" s="87"/>
      <c r="F11" s="87"/>
      <c r="G11" s="87"/>
      <c r="H11" s="88"/>
      <c r="I11" s="89"/>
      <c r="J11" s="143">
        <f>+J20</f>
        <v>217.58795000000001</v>
      </c>
      <c r="K11" s="88">
        <v>145045.13186999995</v>
      </c>
      <c r="L11" s="87"/>
      <c r="M11" s="90">
        <v>1</v>
      </c>
      <c r="N11" s="90">
        <f>+K11/'סכום נכסי הקרן'!$C$42</f>
        <v>0.3289710786430205</v>
      </c>
      <c r="O11" s="144"/>
      <c r="BB11" s="136"/>
      <c r="BC11" s="140"/>
      <c r="BE11" s="136"/>
    </row>
    <row r="12" spans="2:57" s="136" customFormat="1" ht="20.25">
      <c r="B12" s="101" t="s">
        <v>220</v>
      </c>
      <c r="C12" s="91"/>
      <c r="D12" s="91"/>
      <c r="E12" s="91"/>
      <c r="F12" s="91"/>
      <c r="G12" s="91"/>
      <c r="H12" s="92"/>
      <c r="I12" s="93"/>
      <c r="J12" s="121">
        <v>0</v>
      </c>
      <c r="K12" s="92">
        <v>13346.696320000001</v>
      </c>
      <c r="L12" s="91"/>
      <c r="M12" s="94">
        <v>9.2017540664255354E-2</v>
      </c>
      <c r="N12" s="94">
        <f>+K12/'סכום נכסי הקרן'!$C$42</f>
        <v>3.0271109606398085E-2</v>
      </c>
      <c r="BC12" s="139"/>
    </row>
    <row r="13" spans="2:57" s="136" customFormat="1">
      <c r="B13" s="102" t="s">
        <v>52</v>
      </c>
      <c r="C13" s="91"/>
      <c r="D13" s="91"/>
      <c r="E13" s="91"/>
      <c r="F13" s="91"/>
      <c r="G13" s="91"/>
      <c r="H13" s="92"/>
      <c r="I13" s="93"/>
      <c r="J13" s="121"/>
      <c r="K13" s="92">
        <v>13346.696320000001</v>
      </c>
      <c r="L13" s="91"/>
      <c r="M13" s="94">
        <v>9.2017540664255354E-2</v>
      </c>
      <c r="N13" s="94">
        <f>+K13/'סכום נכסי הקרן'!$C$42</f>
        <v>3.0271109606398085E-2</v>
      </c>
    </row>
    <row r="14" spans="2:57" s="136" customFormat="1">
      <c r="B14" s="103" t="s">
        <v>800</v>
      </c>
      <c r="C14" s="95" t="s">
        <v>801</v>
      </c>
      <c r="D14" s="96" t="s">
        <v>110</v>
      </c>
      <c r="E14" s="95" t="s">
        <v>802</v>
      </c>
      <c r="F14" s="96" t="s">
        <v>803</v>
      </c>
      <c r="G14" s="96" t="s">
        <v>154</v>
      </c>
      <c r="H14" s="97">
        <v>252006</v>
      </c>
      <c r="I14" s="98">
        <v>1286</v>
      </c>
      <c r="J14" s="122"/>
      <c r="K14" s="97">
        <v>3240.7971600000001</v>
      </c>
      <c r="L14" s="99">
        <v>1.2205353732540059E-3</v>
      </c>
      <c r="M14" s="99">
        <v>2.2343370771689457E-2</v>
      </c>
      <c r="N14" s="99">
        <f>+K14/'סכום נכסי הקרן'!$C$42</f>
        <v>7.3503227832836188E-3</v>
      </c>
    </row>
    <row r="15" spans="2:57" s="136" customFormat="1">
      <c r="B15" s="103" t="s">
        <v>804</v>
      </c>
      <c r="C15" s="95" t="s">
        <v>805</v>
      </c>
      <c r="D15" s="96" t="s">
        <v>110</v>
      </c>
      <c r="E15" s="95" t="s">
        <v>806</v>
      </c>
      <c r="F15" s="96" t="s">
        <v>803</v>
      </c>
      <c r="G15" s="96" t="s">
        <v>154</v>
      </c>
      <c r="H15" s="97">
        <v>125356</v>
      </c>
      <c r="I15" s="98">
        <v>1281</v>
      </c>
      <c r="J15" s="122"/>
      <c r="K15" s="97">
        <v>1605.8103600000002</v>
      </c>
      <c r="L15" s="99">
        <v>4.9159215686274513E-4</v>
      </c>
      <c r="M15" s="99">
        <v>1.1071108277106775E-2</v>
      </c>
      <c r="N15" s="99">
        <f>+K15/'סכום נכסי הקרן'!$C$42</f>
        <v>3.6420744316934882E-3</v>
      </c>
    </row>
    <row r="16" spans="2:57" s="136" customFormat="1" ht="20.25">
      <c r="B16" s="103" t="s">
        <v>807</v>
      </c>
      <c r="C16" s="95" t="s">
        <v>808</v>
      </c>
      <c r="D16" s="96" t="s">
        <v>110</v>
      </c>
      <c r="E16" s="95" t="s">
        <v>806</v>
      </c>
      <c r="F16" s="96" t="s">
        <v>803</v>
      </c>
      <c r="G16" s="96" t="s">
        <v>154</v>
      </c>
      <c r="H16" s="97">
        <v>72700</v>
      </c>
      <c r="I16" s="98">
        <v>1436</v>
      </c>
      <c r="J16" s="122"/>
      <c r="K16" s="97">
        <v>1043.972</v>
      </c>
      <c r="L16" s="99">
        <v>2.2636762475907571E-4</v>
      </c>
      <c r="M16" s="99">
        <v>7.1975666231644643E-3</v>
      </c>
      <c r="N16" s="99">
        <f>+K16/'סכום נכסי הקרן'!$C$42</f>
        <v>2.3677912556274165E-3</v>
      </c>
      <c r="BB16" s="139"/>
    </row>
    <row r="17" spans="2:14" s="136" customFormat="1">
      <c r="B17" s="103" t="s">
        <v>809</v>
      </c>
      <c r="C17" s="95" t="s">
        <v>810</v>
      </c>
      <c r="D17" s="96" t="s">
        <v>110</v>
      </c>
      <c r="E17" s="95" t="s">
        <v>811</v>
      </c>
      <c r="F17" s="96" t="s">
        <v>803</v>
      </c>
      <c r="G17" s="96" t="s">
        <v>154</v>
      </c>
      <c r="H17" s="97">
        <v>31388</v>
      </c>
      <c r="I17" s="98">
        <v>12850</v>
      </c>
      <c r="J17" s="122"/>
      <c r="K17" s="97">
        <v>4033.3580000000002</v>
      </c>
      <c r="L17" s="99">
        <v>3.0575469733528759E-4</v>
      </c>
      <c r="M17" s="99">
        <v>2.780760683243744E-2</v>
      </c>
      <c r="N17" s="99">
        <f>+K17/'סכום נכסי הקרן'!$C$42</f>
        <v>9.1478984141479709E-3</v>
      </c>
    </row>
    <row r="18" spans="2:14" s="136" customFormat="1">
      <c r="B18" s="103" t="s">
        <v>812</v>
      </c>
      <c r="C18" s="95" t="s">
        <v>813</v>
      </c>
      <c r="D18" s="96" t="s">
        <v>110</v>
      </c>
      <c r="E18" s="95" t="s">
        <v>814</v>
      </c>
      <c r="F18" s="96" t="s">
        <v>803</v>
      </c>
      <c r="G18" s="96" t="s">
        <v>154</v>
      </c>
      <c r="H18" s="97">
        <v>26657</v>
      </c>
      <c r="I18" s="98">
        <v>12840</v>
      </c>
      <c r="J18" s="122"/>
      <c r="K18" s="97">
        <v>3422.7587999999996</v>
      </c>
      <c r="L18" s="99">
        <v>6.4472126453113984E-4</v>
      </c>
      <c r="M18" s="99">
        <v>2.3597888159857212E-2</v>
      </c>
      <c r="N18" s="99">
        <f>+K18/'סכום נכסי הקרן'!$C$42</f>
        <v>7.7630227216455893E-3</v>
      </c>
    </row>
    <row r="19" spans="2:14" s="136" customFormat="1">
      <c r="B19" s="104"/>
      <c r="C19" s="95"/>
      <c r="D19" s="95"/>
      <c r="E19" s="95"/>
      <c r="F19" s="95"/>
      <c r="G19" s="95"/>
      <c r="H19" s="97"/>
      <c r="I19" s="98"/>
      <c r="J19" s="122"/>
      <c r="K19" s="95"/>
      <c r="L19" s="95"/>
      <c r="M19" s="99"/>
      <c r="N19" s="95"/>
    </row>
    <row r="20" spans="2:14" s="136" customFormat="1">
      <c r="B20" s="101" t="s">
        <v>219</v>
      </c>
      <c r="C20" s="91"/>
      <c r="D20" s="91"/>
      <c r="E20" s="91"/>
      <c r="F20" s="91"/>
      <c r="G20" s="91"/>
      <c r="H20" s="92"/>
      <c r="I20" s="93"/>
      <c r="J20" s="121">
        <f>+J21</f>
        <v>217.58795000000001</v>
      </c>
      <c r="K20" s="92">
        <v>131698.43554999999</v>
      </c>
      <c r="L20" s="91"/>
      <c r="M20" s="94">
        <v>0.90798245933574495</v>
      </c>
      <c r="N20" s="94">
        <f>+K20/'סכום נכסי הקרן'!$C$42</f>
        <v>0.29869996903662255</v>
      </c>
    </row>
    <row r="21" spans="2:14" s="136" customFormat="1">
      <c r="B21" s="102" t="s">
        <v>53</v>
      </c>
      <c r="C21" s="91"/>
      <c r="D21" s="91"/>
      <c r="E21" s="91"/>
      <c r="F21" s="91"/>
      <c r="G21" s="91"/>
      <c r="H21" s="92"/>
      <c r="I21" s="93"/>
      <c r="J21" s="121">
        <f>SUM(J22:J61)</f>
        <v>217.58795000000001</v>
      </c>
      <c r="K21" s="92">
        <v>131698.43554999999</v>
      </c>
      <c r="L21" s="91"/>
      <c r="M21" s="94">
        <v>0.90798245933574495</v>
      </c>
      <c r="N21" s="94">
        <f>+K21/'סכום נכסי הקרן'!$C$42</f>
        <v>0.29869996903662255</v>
      </c>
    </row>
    <row r="22" spans="2:14" s="136" customFormat="1">
      <c r="B22" s="103" t="s">
        <v>815</v>
      </c>
      <c r="C22" s="95" t="s">
        <v>816</v>
      </c>
      <c r="D22" s="96" t="s">
        <v>25</v>
      </c>
      <c r="E22" s="95"/>
      <c r="F22" s="96" t="s">
        <v>803</v>
      </c>
      <c r="G22" s="96" t="s">
        <v>153</v>
      </c>
      <c r="H22" s="97">
        <v>16752</v>
      </c>
      <c r="I22" s="98">
        <v>3039</v>
      </c>
      <c r="J22" s="122"/>
      <c r="K22" s="97">
        <v>1779.7901000000002</v>
      </c>
      <c r="L22" s="99">
        <v>2.1940003415683437E-3</v>
      </c>
      <c r="M22" s="99">
        <v>1.2270595207532908E-2</v>
      </c>
      <c r="N22" s="99">
        <f>+K22/'סכום נכסי הקרן'!$C$42</f>
        <v>4.0366709410139794E-3</v>
      </c>
    </row>
    <row r="23" spans="2:14" s="136" customFormat="1">
      <c r="B23" s="103" t="s">
        <v>817</v>
      </c>
      <c r="C23" s="95" t="s">
        <v>818</v>
      </c>
      <c r="D23" s="96" t="s">
        <v>576</v>
      </c>
      <c r="E23" s="95"/>
      <c r="F23" s="96" t="s">
        <v>803</v>
      </c>
      <c r="G23" s="96" t="s">
        <v>153</v>
      </c>
      <c r="H23" s="97">
        <v>3556</v>
      </c>
      <c r="I23" s="98">
        <v>8963</v>
      </c>
      <c r="J23" s="122"/>
      <c r="K23" s="97">
        <v>1114.26009</v>
      </c>
      <c r="L23" s="99">
        <v>2.5861206540773303E-5</v>
      </c>
      <c r="M23" s="99">
        <v>7.6821612392939968E-3</v>
      </c>
      <c r="N23" s="99">
        <f>+K23/'סכום נכסי הקרן'!$C$42</f>
        <v>2.5272088692001493E-3</v>
      </c>
    </row>
    <row r="24" spans="2:14" s="136" customFormat="1">
      <c r="B24" s="103" t="s">
        <v>819</v>
      </c>
      <c r="C24" s="95" t="s">
        <v>820</v>
      </c>
      <c r="D24" s="96" t="s">
        <v>114</v>
      </c>
      <c r="E24" s="95"/>
      <c r="F24" s="96" t="s">
        <v>803</v>
      </c>
      <c r="G24" s="96" t="s">
        <v>163</v>
      </c>
      <c r="H24" s="97">
        <v>299315</v>
      </c>
      <c r="I24" s="98">
        <v>1694</v>
      </c>
      <c r="J24" s="122"/>
      <c r="K24" s="97">
        <v>15839.91742</v>
      </c>
      <c r="L24" s="99">
        <v>2.0361159023251919E-4</v>
      </c>
      <c r="M24" s="99">
        <v>0.10920681870382862</v>
      </c>
      <c r="N24" s="99">
        <f>+K24/'סכום נכסי הקרן'!$C$42</f>
        <v>3.5925884944171288E-2</v>
      </c>
    </row>
    <row r="25" spans="2:14" s="136" customFormat="1">
      <c r="B25" s="103" t="s">
        <v>821</v>
      </c>
      <c r="C25" s="95" t="s">
        <v>822</v>
      </c>
      <c r="D25" s="96" t="s">
        <v>576</v>
      </c>
      <c r="E25" s="95"/>
      <c r="F25" s="96" t="s">
        <v>803</v>
      </c>
      <c r="G25" s="96" t="s">
        <v>153</v>
      </c>
      <c r="H25" s="97">
        <v>6676</v>
      </c>
      <c r="I25" s="98">
        <v>6492</v>
      </c>
      <c r="J25" s="122"/>
      <c r="K25" s="97">
        <v>1515.1870900000001</v>
      </c>
      <c r="L25" s="99">
        <v>2.7262978296611076E-5</v>
      </c>
      <c r="M25" s="99">
        <v>1.0446314677820567E-2</v>
      </c>
      <c r="N25" s="99">
        <f>+K25/'סכום נכסי הקרן'!$C$42</f>
        <v>3.4365354074070492E-3</v>
      </c>
    </row>
    <row r="26" spans="2:14" s="136" customFormat="1">
      <c r="B26" s="103" t="s">
        <v>823</v>
      </c>
      <c r="C26" s="95" t="s">
        <v>824</v>
      </c>
      <c r="D26" s="96" t="s">
        <v>576</v>
      </c>
      <c r="E26" s="95"/>
      <c r="F26" s="96" t="s">
        <v>803</v>
      </c>
      <c r="G26" s="96" t="s">
        <v>153</v>
      </c>
      <c r="H26" s="97">
        <v>6031</v>
      </c>
      <c r="I26" s="98">
        <v>7924</v>
      </c>
      <c r="J26" s="122"/>
      <c r="K26" s="97">
        <v>1670.72595</v>
      </c>
      <c r="L26" s="99">
        <v>2.7207683597818846E-5</v>
      </c>
      <c r="M26" s="99">
        <v>1.1518662698017516E-2</v>
      </c>
      <c r="N26" s="99">
        <f>+K26/'סכום נכסי הקרן'!$C$42</f>
        <v>3.789306892291947E-3</v>
      </c>
    </row>
    <row r="27" spans="2:14" s="136" customFormat="1">
      <c r="B27" s="103" t="s">
        <v>825</v>
      </c>
      <c r="C27" s="95" t="s">
        <v>826</v>
      </c>
      <c r="D27" s="96" t="s">
        <v>576</v>
      </c>
      <c r="E27" s="95"/>
      <c r="F27" s="96" t="s">
        <v>803</v>
      </c>
      <c r="G27" s="96" t="s">
        <v>153</v>
      </c>
      <c r="H27" s="97">
        <v>1363</v>
      </c>
      <c r="I27" s="98">
        <v>6811</v>
      </c>
      <c r="J27" s="122"/>
      <c r="K27" s="97">
        <v>324.54741999999999</v>
      </c>
      <c r="L27" s="99">
        <v>8.5655392581979053E-6</v>
      </c>
      <c r="M27" s="99">
        <v>2.2375616183443032E-3</v>
      </c>
      <c r="N27" s="99">
        <f>+K27/'סכום נכסי הקרן'!$C$42</f>
        <v>7.3609305911694805E-4</v>
      </c>
    </row>
    <row r="28" spans="2:14" s="136" customFormat="1">
      <c r="B28" s="103" t="s">
        <v>827</v>
      </c>
      <c r="C28" s="95" t="s">
        <v>828</v>
      </c>
      <c r="D28" s="96" t="s">
        <v>25</v>
      </c>
      <c r="E28" s="95"/>
      <c r="F28" s="96" t="s">
        <v>803</v>
      </c>
      <c r="G28" s="96" t="s">
        <v>155</v>
      </c>
      <c r="H28" s="97">
        <v>1877</v>
      </c>
      <c r="I28" s="98">
        <v>5223</v>
      </c>
      <c r="J28" s="122"/>
      <c r="K28" s="97">
        <v>390.76053999999999</v>
      </c>
      <c r="L28" s="99">
        <v>4.4061032863849768E-4</v>
      </c>
      <c r="M28" s="99">
        <v>2.6940617376267971E-3</v>
      </c>
      <c r="N28" s="99">
        <f>+K28/'סכום נכסי הקרן'!$C$42</f>
        <v>8.8626839575797756E-4</v>
      </c>
    </row>
    <row r="29" spans="2:14" s="136" customFormat="1">
      <c r="B29" s="103" t="s">
        <v>829</v>
      </c>
      <c r="C29" s="95" t="s">
        <v>830</v>
      </c>
      <c r="D29" s="96" t="s">
        <v>129</v>
      </c>
      <c r="E29" s="95"/>
      <c r="F29" s="96" t="s">
        <v>803</v>
      </c>
      <c r="G29" s="96" t="s">
        <v>155</v>
      </c>
      <c r="H29" s="97">
        <v>1367</v>
      </c>
      <c r="I29" s="98">
        <v>10377</v>
      </c>
      <c r="J29" s="122"/>
      <c r="K29" s="97">
        <v>565.41422</v>
      </c>
      <c r="L29" s="99">
        <v>3.7401192247135037E-5</v>
      </c>
      <c r="M29" s="99">
        <v>3.8981950839050948E-3</v>
      </c>
      <c r="N29" s="99">
        <f>+K29/'סכום נכסי הקרן'!$C$42</f>
        <v>1.2823934415131788E-3</v>
      </c>
    </row>
    <row r="30" spans="2:14" s="136" customFormat="1">
      <c r="B30" s="103" t="s">
        <v>831</v>
      </c>
      <c r="C30" s="95" t="s">
        <v>832</v>
      </c>
      <c r="D30" s="96" t="s">
        <v>113</v>
      </c>
      <c r="E30" s="95"/>
      <c r="F30" s="96" t="s">
        <v>803</v>
      </c>
      <c r="G30" s="96" t="s">
        <v>153</v>
      </c>
      <c r="H30" s="97">
        <v>7525</v>
      </c>
      <c r="I30" s="98">
        <v>23137</v>
      </c>
      <c r="J30" s="122"/>
      <c r="K30" s="97">
        <v>6086.7431399999996</v>
      </c>
      <c r="L30" s="99">
        <v>7.9357706459566498E-5</v>
      </c>
      <c r="M30" s="99">
        <v>4.1964477273566024E-2</v>
      </c>
      <c r="N30" s="99">
        <f>+K30/'סכום נכסי הקרן'!$C$42</f>
        <v>1.3805099353375535E-2</v>
      </c>
    </row>
    <row r="31" spans="2:14" s="136" customFormat="1">
      <c r="B31" s="103" t="s">
        <v>833</v>
      </c>
      <c r="C31" s="95" t="s">
        <v>834</v>
      </c>
      <c r="D31" s="96" t="s">
        <v>576</v>
      </c>
      <c r="E31" s="95"/>
      <c r="F31" s="96" t="s">
        <v>803</v>
      </c>
      <c r="G31" s="96" t="s">
        <v>153</v>
      </c>
      <c r="H31" s="97">
        <v>26097</v>
      </c>
      <c r="I31" s="98">
        <v>2410</v>
      </c>
      <c r="J31" s="122"/>
      <c r="K31" s="97">
        <v>2198.7661899999998</v>
      </c>
      <c r="L31" s="99">
        <v>2.1217073170731707E-3</v>
      </c>
      <c r="M31" s="99">
        <v>1.5159186397036025E-2</v>
      </c>
      <c r="N31" s="99">
        <f>+K31/'סכום נכסי הקרן'!$C$42</f>
        <v>4.9869339003835453E-3</v>
      </c>
    </row>
    <row r="32" spans="2:14" s="136" customFormat="1">
      <c r="B32" s="103" t="s">
        <v>835</v>
      </c>
      <c r="C32" s="95" t="s">
        <v>836</v>
      </c>
      <c r="D32" s="96" t="s">
        <v>576</v>
      </c>
      <c r="E32" s="95"/>
      <c r="F32" s="96" t="s">
        <v>803</v>
      </c>
      <c r="G32" s="96" t="s">
        <v>153</v>
      </c>
      <c r="H32" s="97">
        <v>2252</v>
      </c>
      <c r="I32" s="98">
        <v>3394</v>
      </c>
      <c r="J32" s="122"/>
      <c r="K32" s="97">
        <v>267.20934999999997</v>
      </c>
      <c r="L32" s="99">
        <v>4.4905284147557329E-5</v>
      </c>
      <c r="M32" s="99">
        <v>1.8422496953533919E-3</v>
      </c>
      <c r="N32" s="99">
        <f>+K32/'סכום נכסי הקרן'!$C$42</f>
        <v>6.0604686941018128E-4</v>
      </c>
    </row>
    <row r="33" spans="2:14" s="136" customFormat="1">
      <c r="B33" s="103" t="s">
        <v>837</v>
      </c>
      <c r="C33" s="95" t="s">
        <v>838</v>
      </c>
      <c r="D33" s="96" t="s">
        <v>25</v>
      </c>
      <c r="E33" s="95"/>
      <c r="F33" s="96" t="s">
        <v>803</v>
      </c>
      <c r="G33" s="96" t="s">
        <v>155</v>
      </c>
      <c r="H33" s="97">
        <v>95062</v>
      </c>
      <c r="I33" s="98">
        <v>3497</v>
      </c>
      <c r="J33" s="122"/>
      <c r="K33" s="97">
        <v>13250.399670000001</v>
      </c>
      <c r="L33" s="99">
        <v>3.813156839149619E-4</v>
      </c>
      <c r="M33" s="99">
        <v>9.135363248092998E-2</v>
      </c>
      <c r="N33" s="99">
        <f>+K33/'סכום נכסי הקרן'!$C$42</f>
        <v>3.0052703015209611E-2</v>
      </c>
    </row>
    <row r="34" spans="2:14" s="136" customFormat="1">
      <c r="B34" s="103" t="s">
        <v>839</v>
      </c>
      <c r="C34" s="95" t="s">
        <v>840</v>
      </c>
      <c r="D34" s="96" t="s">
        <v>576</v>
      </c>
      <c r="E34" s="95"/>
      <c r="F34" s="96" t="s">
        <v>803</v>
      </c>
      <c r="G34" s="96" t="s">
        <v>153</v>
      </c>
      <c r="H34" s="97">
        <v>548</v>
      </c>
      <c r="I34" s="98">
        <v>17207</v>
      </c>
      <c r="J34" s="122"/>
      <c r="K34" s="97">
        <v>329.65307999999999</v>
      </c>
      <c r="L34" s="99">
        <v>1.0055045871559633E-4</v>
      </c>
      <c r="M34" s="99">
        <v>2.2727621103165265E-3</v>
      </c>
      <c r="N34" s="99">
        <f>+K34/'סכום נכסי הקרן'!$C$42</f>
        <v>7.4767300292981538E-4</v>
      </c>
    </row>
    <row r="35" spans="2:14" s="136" customFormat="1">
      <c r="B35" s="103" t="s">
        <v>841</v>
      </c>
      <c r="C35" s="95" t="s">
        <v>842</v>
      </c>
      <c r="D35" s="96" t="s">
        <v>113</v>
      </c>
      <c r="E35" s="95"/>
      <c r="F35" s="96" t="s">
        <v>803</v>
      </c>
      <c r="G35" s="96" t="s">
        <v>156</v>
      </c>
      <c r="H35" s="97">
        <v>210181</v>
      </c>
      <c r="I35" s="98">
        <v>723</v>
      </c>
      <c r="J35" s="122"/>
      <c r="K35" s="97">
        <v>6902.2143599999999</v>
      </c>
      <c r="L35" s="99">
        <v>3.1614736715378385E-4</v>
      </c>
      <c r="M35" s="99">
        <v>4.7586666791314777E-2</v>
      </c>
      <c r="N35" s="99">
        <f>+K35/'סכום נכסי הקרן'!$C$42</f>
        <v>1.5654637103364826E-2</v>
      </c>
    </row>
    <row r="36" spans="2:14" s="136" customFormat="1">
      <c r="B36" s="103" t="s">
        <v>843</v>
      </c>
      <c r="C36" s="95" t="s">
        <v>844</v>
      </c>
      <c r="D36" s="96" t="s">
        <v>576</v>
      </c>
      <c r="E36" s="95"/>
      <c r="F36" s="96" t="s">
        <v>803</v>
      </c>
      <c r="G36" s="96" t="s">
        <v>153</v>
      </c>
      <c r="H36" s="97">
        <v>7534</v>
      </c>
      <c r="I36" s="98">
        <v>3971</v>
      </c>
      <c r="J36" s="122"/>
      <c r="K36" s="97">
        <v>1045.9162900000001</v>
      </c>
      <c r="L36" s="99">
        <v>9.4767295597484271E-5</v>
      </c>
      <c r="M36" s="99">
        <v>7.2109713474384426E-3</v>
      </c>
      <c r="N36" s="99">
        <f>+K36/'סכום נכסי הקרן'!$C$42</f>
        <v>2.3722010222307394E-3</v>
      </c>
    </row>
    <row r="37" spans="2:14" s="136" customFormat="1">
      <c r="B37" s="103" t="s">
        <v>845</v>
      </c>
      <c r="C37" s="95" t="s">
        <v>846</v>
      </c>
      <c r="D37" s="96" t="s">
        <v>576</v>
      </c>
      <c r="E37" s="95"/>
      <c r="F37" s="96" t="s">
        <v>803</v>
      </c>
      <c r="G37" s="96" t="s">
        <v>153</v>
      </c>
      <c r="H37" s="97">
        <v>2838</v>
      </c>
      <c r="I37" s="98">
        <v>3414</v>
      </c>
      <c r="J37" s="122"/>
      <c r="K37" s="97">
        <v>338.72505999999998</v>
      </c>
      <c r="L37" s="99">
        <v>1.7589092035946698E-5</v>
      </c>
      <c r="M37" s="99">
        <v>2.3353080219444397E-3</v>
      </c>
      <c r="N37" s="99">
        <f>+K37/'סכום נכסי הקרן'!$C$42</f>
        <v>7.6824879894276093E-4</v>
      </c>
    </row>
    <row r="38" spans="2:14" s="136" customFormat="1">
      <c r="B38" s="103" t="s">
        <v>847</v>
      </c>
      <c r="C38" s="95" t="s">
        <v>848</v>
      </c>
      <c r="D38" s="96" t="s">
        <v>113</v>
      </c>
      <c r="E38" s="95"/>
      <c r="F38" s="96" t="s">
        <v>803</v>
      </c>
      <c r="G38" s="96" t="s">
        <v>155</v>
      </c>
      <c r="H38" s="97">
        <v>2021</v>
      </c>
      <c r="I38" s="98">
        <v>18700</v>
      </c>
      <c r="J38" s="122"/>
      <c r="K38" s="97">
        <v>1506.37923</v>
      </c>
      <c r="L38" s="99">
        <v>4.4907438680570123E-4</v>
      </c>
      <c r="M38" s="99">
        <v>1.0385589716655414E-2</v>
      </c>
      <c r="N38" s="99">
        <f>+K38/'סכום נכסי הקרן'!$C$42</f>
        <v>3.4165586514319935E-3</v>
      </c>
    </row>
    <row r="39" spans="2:14" s="136" customFormat="1">
      <c r="B39" s="103" t="s">
        <v>849</v>
      </c>
      <c r="C39" s="95" t="s">
        <v>850</v>
      </c>
      <c r="D39" s="96" t="s">
        <v>581</v>
      </c>
      <c r="E39" s="95"/>
      <c r="F39" s="96" t="s">
        <v>803</v>
      </c>
      <c r="G39" s="96" t="s">
        <v>153</v>
      </c>
      <c r="H39" s="97">
        <v>508</v>
      </c>
      <c r="I39" s="98">
        <v>31008</v>
      </c>
      <c r="J39" s="122"/>
      <c r="K39" s="97">
        <v>550.69216000000006</v>
      </c>
      <c r="L39" s="99">
        <v>1.6466774716369531E-5</v>
      </c>
      <c r="M39" s="99">
        <v>3.796695227893416E-3</v>
      </c>
      <c r="N39" s="99">
        <f>+K39/'סכום נכסי הקרן'!$C$42</f>
        <v>1.2490029243989057E-3</v>
      </c>
    </row>
    <row r="40" spans="2:14" s="136" customFormat="1">
      <c r="B40" s="103" t="s">
        <v>851</v>
      </c>
      <c r="C40" s="95" t="s">
        <v>852</v>
      </c>
      <c r="D40" s="96" t="s">
        <v>576</v>
      </c>
      <c r="E40" s="95"/>
      <c r="F40" s="96" t="s">
        <v>803</v>
      </c>
      <c r="G40" s="96" t="s">
        <v>153</v>
      </c>
      <c r="H40" s="97">
        <v>3010</v>
      </c>
      <c r="I40" s="98">
        <v>6507</v>
      </c>
      <c r="J40" s="122"/>
      <c r="K40" s="97">
        <v>684.72900000000004</v>
      </c>
      <c r="L40" s="99">
        <v>4.5606060606060605E-4</v>
      </c>
      <c r="M40" s="99">
        <v>4.7207995964573578E-3</v>
      </c>
      <c r="N40" s="99">
        <f>+K40/'סכום נכסי הקרן'!$C$42</f>
        <v>1.5530065353041131E-3</v>
      </c>
    </row>
    <row r="41" spans="2:14" s="136" customFormat="1">
      <c r="B41" s="103" t="s">
        <v>853</v>
      </c>
      <c r="C41" s="95" t="s">
        <v>854</v>
      </c>
      <c r="D41" s="96" t="s">
        <v>576</v>
      </c>
      <c r="E41" s="95"/>
      <c r="F41" s="96" t="s">
        <v>803</v>
      </c>
      <c r="G41" s="96" t="s">
        <v>153</v>
      </c>
      <c r="H41" s="97">
        <v>5801</v>
      </c>
      <c r="I41" s="98">
        <v>14092</v>
      </c>
      <c r="J41" s="122"/>
      <c r="K41" s="97">
        <v>2857.8993100000002</v>
      </c>
      <c r="L41" s="99">
        <v>2.1681928611474491E-5</v>
      </c>
      <c r="M41" s="99">
        <v>1.9703517609687572E-2</v>
      </c>
      <c r="N41" s="99">
        <f>+K41/'סכום נכסי הקרן'!$C$42</f>
        <v>6.4818874411206699E-3</v>
      </c>
    </row>
    <row r="42" spans="2:14" s="136" customFormat="1">
      <c r="B42" s="103" t="s">
        <v>855</v>
      </c>
      <c r="C42" s="95" t="s">
        <v>856</v>
      </c>
      <c r="D42" s="96" t="s">
        <v>576</v>
      </c>
      <c r="E42" s="95"/>
      <c r="F42" s="96" t="s">
        <v>803</v>
      </c>
      <c r="G42" s="96" t="s">
        <v>153</v>
      </c>
      <c r="H42" s="97">
        <v>15735</v>
      </c>
      <c r="I42" s="98">
        <v>3028</v>
      </c>
      <c r="J42" s="122"/>
      <c r="K42" s="97">
        <v>1665.68948</v>
      </c>
      <c r="L42" s="99">
        <v>5.1590163934426224E-4</v>
      </c>
      <c r="M42" s="99">
        <v>1.1483939229983345E-2</v>
      </c>
      <c r="N42" s="99">
        <f>+K42/'סכום נכסי הקרן'!$C$42</f>
        <v>3.7778838755585195E-3</v>
      </c>
    </row>
    <row r="43" spans="2:14" s="136" customFormat="1">
      <c r="B43" s="103" t="s">
        <v>857</v>
      </c>
      <c r="C43" s="95" t="s">
        <v>858</v>
      </c>
      <c r="D43" s="96" t="s">
        <v>25</v>
      </c>
      <c r="E43" s="95"/>
      <c r="F43" s="96" t="s">
        <v>803</v>
      </c>
      <c r="G43" s="96" t="s">
        <v>155</v>
      </c>
      <c r="H43" s="97">
        <v>3885</v>
      </c>
      <c r="I43" s="98">
        <v>2915</v>
      </c>
      <c r="J43" s="122"/>
      <c r="K43" s="97">
        <v>451.39421000000004</v>
      </c>
      <c r="L43" s="99">
        <v>3.0956175298804781E-4</v>
      </c>
      <c r="M43" s="99">
        <v>3.1120948644079451E-3</v>
      </c>
      <c r="N43" s="99">
        <f>+K43/'סכום נכסי הקרן'!$C$42</f>
        <v>1.0237892043836864E-3</v>
      </c>
    </row>
    <row r="44" spans="2:14" s="136" customFormat="1">
      <c r="B44" s="103" t="s">
        <v>859</v>
      </c>
      <c r="C44" s="95" t="s">
        <v>860</v>
      </c>
      <c r="D44" s="96" t="s">
        <v>581</v>
      </c>
      <c r="E44" s="95"/>
      <c r="F44" s="96" t="s">
        <v>803</v>
      </c>
      <c r="G44" s="96" t="s">
        <v>153</v>
      </c>
      <c r="H44" s="97">
        <v>1918</v>
      </c>
      <c r="I44" s="98">
        <v>4790</v>
      </c>
      <c r="J44" s="122"/>
      <c r="K44" s="97">
        <v>321.18521000000004</v>
      </c>
      <c r="L44" s="99">
        <v>1.7201793721973094E-4</v>
      </c>
      <c r="M44" s="99">
        <v>2.2143811781830066E-3</v>
      </c>
      <c r="N44" s="99">
        <f>+K44/'סכום נכסי הקרן'!$C$42</f>
        <v>7.2846736471366628E-4</v>
      </c>
    </row>
    <row r="45" spans="2:14" s="136" customFormat="1">
      <c r="B45" s="103" t="s">
        <v>861</v>
      </c>
      <c r="C45" s="95" t="s">
        <v>862</v>
      </c>
      <c r="D45" s="96" t="s">
        <v>25</v>
      </c>
      <c r="E45" s="95"/>
      <c r="F45" s="96" t="s">
        <v>803</v>
      </c>
      <c r="G45" s="96" t="s">
        <v>155</v>
      </c>
      <c r="H45" s="97">
        <v>4473</v>
      </c>
      <c r="I45" s="98">
        <v>3661.5</v>
      </c>
      <c r="J45" s="122"/>
      <c r="K45" s="97">
        <v>652.8063199999998</v>
      </c>
      <c r="L45" s="99">
        <v>6.0299166367058137E-4</v>
      </c>
      <c r="M45" s="99">
        <v>4.5007116859674583E-3</v>
      </c>
      <c r="N45" s="99">
        <f>+K45/'סכום נכסי הקרן'!$C$42</f>
        <v>1.4806039779939621E-3</v>
      </c>
    </row>
    <row r="46" spans="2:14" s="136" customFormat="1">
      <c r="B46" s="103" t="s">
        <v>863</v>
      </c>
      <c r="C46" s="95" t="s">
        <v>864</v>
      </c>
      <c r="D46" s="96" t="s">
        <v>25</v>
      </c>
      <c r="E46" s="95"/>
      <c r="F46" s="96" t="s">
        <v>803</v>
      </c>
      <c r="G46" s="96" t="s">
        <v>155</v>
      </c>
      <c r="H46" s="97">
        <v>2690.0000000000005</v>
      </c>
      <c r="I46" s="98">
        <v>4548</v>
      </c>
      <c r="J46" s="122"/>
      <c r="K46" s="97">
        <v>487.63979</v>
      </c>
      <c r="L46" s="99">
        <v>4.7537764689478559E-4</v>
      </c>
      <c r="M46" s="99">
        <v>3.3619866017775657E-3</v>
      </c>
      <c r="N46" s="99">
        <f>+K46/'סכום נכסי הקרן'!$C$42</f>
        <v>1.1059963587701487E-3</v>
      </c>
    </row>
    <row r="47" spans="2:14" s="136" customFormat="1">
      <c r="B47" s="103" t="s">
        <v>865</v>
      </c>
      <c r="C47" s="95" t="s">
        <v>866</v>
      </c>
      <c r="D47" s="96" t="s">
        <v>25</v>
      </c>
      <c r="E47" s="95"/>
      <c r="F47" s="96" t="s">
        <v>803</v>
      </c>
      <c r="G47" s="96" t="s">
        <v>155</v>
      </c>
      <c r="H47" s="97">
        <v>1334</v>
      </c>
      <c r="I47" s="98">
        <v>11163</v>
      </c>
      <c r="J47" s="122"/>
      <c r="K47" s="97">
        <v>593.55797999999993</v>
      </c>
      <c r="L47" s="99">
        <v>2.4159729497961183E-4</v>
      </c>
      <c r="M47" s="99">
        <v>4.0922295863882558E-3</v>
      </c>
      <c r="N47" s="99">
        <f>+K47/'סכום נכסי הקרן'!$C$42</f>
        <v>1.3462251810890263E-3</v>
      </c>
    </row>
    <row r="48" spans="2:14" s="136" customFormat="1">
      <c r="B48" s="103" t="s">
        <v>867</v>
      </c>
      <c r="C48" s="95" t="s">
        <v>868</v>
      </c>
      <c r="D48" s="96" t="s">
        <v>576</v>
      </c>
      <c r="E48" s="95"/>
      <c r="F48" s="96" t="s">
        <v>803</v>
      </c>
      <c r="G48" s="96" t="s">
        <v>153</v>
      </c>
      <c r="H48" s="97">
        <v>8531</v>
      </c>
      <c r="I48" s="98">
        <v>2479</v>
      </c>
      <c r="J48" s="122"/>
      <c r="K48" s="97">
        <v>739.34627999999998</v>
      </c>
      <c r="L48" s="99">
        <v>2.037941740474868E-4</v>
      </c>
      <c r="M48" s="99">
        <v>5.0973532890621672E-3</v>
      </c>
      <c r="N48" s="99">
        <f>+K48/'סכום נכסי הקרן'!$C$42</f>
        <v>1.6768818097273293E-3</v>
      </c>
    </row>
    <row r="49" spans="2:14" s="136" customFormat="1">
      <c r="B49" s="103" t="s">
        <v>869</v>
      </c>
      <c r="C49" s="95" t="s">
        <v>870</v>
      </c>
      <c r="D49" s="96" t="s">
        <v>113</v>
      </c>
      <c r="E49" s="95"/>
      <c r="F49" s="96" t="s">
        <v>803</v>
      </c>
      <c r="G49" s="96" t="s">
        <v>153</v>
      </c>
      <c r="H49" s="97">
        <v>3416</v>
      </c>
      <c r="I49" s="98">
        <v>42298.5</v>
      </c>
      <c r="J49" s="122"/>
      <c r="K49" s="97">
        <v>5051.4289900000003</v>
      </c>
      <c r="L49" s="99">
        <v>5.7917604408519853E-4</v>
      </c>
      <c r="M49" s="99">
        <v>3.4826601381751025E-2</v>
      </c>
      <c r="N49" s="99">
        <f>+K49/'סכום נכסי הקרן'!$C$42</f>
        <v>1.1456944622025143E-2</v>
      </c>
    </row>
    <row r="50" spans="2:14" s="136" customFormat="1">
      <c r="B50" s="103" t="s">
        <v>871</v>
      </c>
      <c r="C50" s="95" t="s">
        <v>872</v>
      </c>
      <c r="D50" s="96" t="s">
        <v>25</v>
      </c>
      <c r="E50" s="95"/>
      <c r="F50" s="96" t="s">
        <v>803</v>
      </c>
      <c r="G50" s="96" t="s">
        <v>155</v>
      </c>
      <c r="H50" s="97">
        <v>3161</v>
      </c>
      <c r="I50" s="98">
        <v>2778</v>
      </c>
      <c r="J50" s="122"/>
      <c r="K50" s="97">
        <v>350.01215999999999</v>
      </c>
      <c r="L50" s="99">
        <v>9.6846202348206374E-4</v>
      </c>
      <c r="M50" s="99">
        <v>2.4131258697720824E-3</v>
      </c>
      <c r="N50" s="99">
        <f>+K50/'סכום נכסי הקרן'!$C$42</f>
        <v>7.9384862028029891E-4</v>
      </c>
    </row>
    <row r="51" spans="2:14" s="136" customFormat="1">
      <c r="B51" s="103" t="s">
        <v>873</v>
      </c>
      <c r="C51" s="95" t="s">
        <v>874</v>
      </c>
      <c r="D51" s="96" t="s">
        <v>576</v>
      </c>
      <c r="E51" s="95"/>
      <c r="F51" s="96" t="s">
        <v>803</v>
      </c>
      <c r="G51" s="96" t="s">
        <v>153</v>
      </c>
      <c r="H51" s="97">
        <v>5106</v>
      </c>
      <c r="I51" s="98">
        <v>3853</v>
      </c>
      <c r="J51" s="122"/>
      <c r="K51" s="97">
        <v>687.78269999999998</v>
      </c>
      <c r="L51" s="99">
        <v>1.8601082054014103E-4</v>
      </c>
      <c r="M51" s="99">
        <v>4.7418530434819497E-3</v>
      </c>
      <c r="N51" s="99">
        <f>+K51/'סכום נכסי הקרן'!$C$42</f>
        <v>1.5599325104809466E-3</v>
      </c>
    </row>
    <row r="52" spans="2:14" s="136" customFormat="1">
      <c r="B52" s="103" t="s">
        <v>875</v>
      </c>
      <c r="C52" s="95" t="s">
        <v>876</v>
      </c>
      <c r="D52" s="96" t="s">
        <v>576</v>
      </c>
      <c r="E52" s="95"/>
      <c r="F52" s="96" t="s">
        <v>803</v>
      </c>
      <c r="G52" s="96" t="s">
        <v>153</v>
      </c>
      <c r="H52" s="97">
        <v>18903</v>
      </c>
      <c r="I52" s="98">
        <v>24180</v>
      </c>
      <c r="J52" s="122">
        <v>78.767030000000005</v>
      </c>
      <c r="K52" s="97">
        <v>16057.511480000001</v>
      </c>
      <c r="L52" s="99">
        <v>1.9304886896034773E-5</v>
      </c>
      <c r="M52" s="99">
        <v>0.11070700045549903</v>
      </c>
      <c r="N52" s="99">
        <f>+K52/'סכום נכסי הקרן'!$C$42</f>
        <v>3.6419401353178879E-2</v>
      </c>
    </row>
    <row r="53" spans="2:14" s="136" customFormat="1">
      <c r="B53" s="103" t="s">
        <v>877</v>
      </c>
      <c r="C53" s="95" t="s">
        <v>878</v>
      </c>
      <c r="D53" s="96" t="s">
        <v>576</v>
      </c>
      <c r="E53" s="95"/>
      <c r="F53" s="96" t="s">
        <v>803</v>
      </c>
      <c r="G53" s="96" t="s">
        <v>153</v>
      </c>
      <c r="H53" s="97">
        <v>2489</v>
      </c>
      <c r="I53" s="98">
        <v>14084</v>
      </c>
      <c r="J53" s="122">
        <v>2.1560199999999998</v>
      </c>
      <c r="K53" s="97">
        <v>1227.68148</v>
      </c>
      <c r="L53" s="99">
        <v>2.6596016079209752E-5</v>
      </c>
      <c r="M53" s="99">
        <v>8.4641343295846546E-3</v>
      </c>
      <c r="N53" s="99">
        <f>+K53/'סכום נכסי הקרן'!$C$42</f>
        <v>2.7844554001828833E-3</v>
      </c>
    </row>
    <row r="54" spans="2:14" s="136" customFormat="1">
      <c r="B54" s="103" t="s">
        <v>879</v>
      </c>
      <c r="C54" s="95" t="s">
        <v>880</v>
      </c>
      <c r="D54" s="96" t="s">
        <v>576</v>
      </c>
      <c r="E54" s="95"/>
      <c r="F54" s="96" t="s">
        <v>803</v>
      </c>
      <c r="G54" s="96" t="s">
        <v>153</v>
      </c>
      <c r="H54" s="97">
        <v>37441</v>
      </c>
      <c r="I54" s="98">
        <v>4083</v>
      </c>
      <c r="J54" s="122"/>
      <c r="K54" s="97">
        <v>5344.3912399999999</v>
      </c>
      <c r="L54" s="99">
        <v>2.7431126581488593E-5</v>
      </c>
      <c r="M54" s="99">
        <v>3.6846402020510649E-2</v>
      </c>
      <c r="N54" s="99">
        <f>+K54/'סכום נכסי הקרן'!$C$42</f>
        <v>1.2121400616801758E-2</v>
      </c>
    </row>
    <row r="55" spans="2:14" s="136" customFormat="1">
      <c r="B55" s="103" t="s">
        <v>881</v>
      </c>
      <c r="C55" s="95" t="s">
        <v>882</v>
      </c>
      <c r="D55" s="96" t="s">
        <v>576</v>
      </c>
      <c r="E55" s="95"/>
      <c r="F55" s="96" t="s">
        <v>803</v>
      </c>
      <c r="G55" s="96" t="s">
        <v>153</v>
      </c>
      <c r="H55" s="97">
        <v>1045</v>
      </c>
      <c r="I55" s="98">
        <v>8323</v>
      </c>
      <c r="J55" s="122"/>
      <c r="K55" s="97">
        <v>304.06582000000003</v>
      </c>
      <c r="L55" s="99">
        <v>2.5603391012089085E-6</v>
      </c>
      <c r="M55" s="99">
        <v>2.0963531562888027E-3</v>
      </c>
      <c r="N55" s="99">
        <f>+K55/'סכום נכסי הקרן'!$C$42</f>
        <v>6.8963955904102802E-4</v>
      </c>
    </row>
    <row r="56" spans="2:14" s="136" customFormat="1">
      <c r="B56" s="103" t="s">
        <v>883</v>
      </c>
      <c r="C56" s="95" t="s">
        <v>884</v>
      </c>
      <c r="D56" s="96" t="s">
        <v>576</v>
      </c>
      <c r="E56" s="95"/>
      <c r="F56" s="96" t="s">
        <v>803</v>
      </c>
      <c r="G56" s="96" t="s">
        <v>153</v>
      </c>
      <c r="H56" s="97">
        <v>4193</v>
      </c>
      <c r="I56" s="98">
        <v>22206</v>
      </c>
      <c r="J56" s="122"/>
      <c r="K56" s="97">
        <v>3255.1171400000003</v>
      </c>
      <c r="L56" s="99">
        <v>1.3285079777521902E-5</v>
      </c>
      <c r="M56" s="99">
        <v>2.2442098525012711E-2</v>
      </c>
      <c r="N56" s="99">
        <f>+K56/'סכום נכסי הקרן'!$C$42</f>
        <v>7.3828013587863717E-3</v>
      </c>
    </row>
    <row r="57" spans="2:14" s="136" customFormat="1">
      <c r="B57" s="103" t="s">
        <v>885</v>
      </c>
      <c r="C57" s="95" t="s">
        <v>886</v>
      </c>
      <c r="D57" s="96" t="s">
        <v>113</v>
      </c>
      <c r="E57" s="95"/>
      <c r="F57" s="96" t="s">
        <v>803</v>
      </c>
      <c r="G57" s="96" t="s">
        <v>153</v>
      </c>
      <c r="H57" s="97">
        <v>203700</v>
      </c>
      <c r="I57" s="98">
        <v>4601</v>
      </c>
      <c r="J57" s="122">
        <v>134.77077</v>
      </c>
      <c r="K57" s="97">
        <v>32900.11133</v>
      </c>
      <c r="L57" s="99">
        <v>5.0512018660354757E-4</v>
      </c>
      <c r="M57" s="99">
        <v>0.22682671873115662</v>
      </c>
      <c r="N57" s="99">
        <f>+K57/'סכום נכסי הקרן'!$C$42</f>
        <v>7.4619430326045622E-2</v>
      </c>
    </row>
    <row r="58" spans="2:14" s="136" customFormat="1">
      <c r="B58" s="103" t="s">
        <v>887</v>
      </c>
      <c r="C58" s="95" t="s">
        <v>888</v>
      </c>
      <c r="D58" s="96" t="s">
        <v>576</v>
      </c>
      <c r="E58" s="95"/>
      <c r="F58" s="96" t="s">
        <v>803</v>
      </c>
      <c r="G58" s="96" t="s">
        <v>153</v>
      </c>
      <c r="H58" s="97">
        <v>1290</v>
      </c>
      <c r="I58" s="98">
        <v>12291</v>
      </c>
      <c r="J58" s="122">
        <v>1.8941300000000001</v>
      </c>
      <c r="K58" s="97">
        <v>556.1985699999999</v>
      </c>
      <c r="L58" s="99">
        <v>1.4066501797088291E-5</v>
      </c>
      <c r="M58" s="99">
        <v>3.8346586529943365E-3</v>
      </c>
      <c r="N58" s="99">
        <f>+K58/'סכום נכסי הקרן'!$C$42</f>
        <v>1.261491793303339E-3</v>
      </c>
    </row>
    <row r="59" spans="2:14" s="136" customFormat="1">
      <c r="B59" s="103" t="s">
        <v>889</v>
      </c>
      <c r="C59" s="95" t="s">
        <v>890</v>
      </c>
      <c r="D59" s="96" t="s">
        <v>576</v>
      </c>
      <c r="E59" s="95"/>
      <c r="F59" s="96" t="s">
        <v>803</v>
      </c>
      <c r="G59" s="96" t="s">
        <v>153</v>
      </c>
      <c r="H59" s="97">
        <v>5244</v>
      </c>
      <c r="I59" s="98">
        <v>2451</v>
      </c>
      <c r="J59" s="122"/>
      <c r="K59" s="97">
        <v>449.34240999999997</v>
      </c>
      <c r="L59" s="99">
        <v>7.7804154302670619E-5</v>
      </c>
      <c r="M59" s="99">
        <v>3.0979489225652431E-3</v>
      </c>
      <c r="N59" s="99">
        <f>+K59/'סכום נכסי הקרן'!$C$42</f>
        <v>1.0191355986372713E-3</v>
      </c>
    </row>
    <row r="60" spans="2:14" s="136" customFormat="1">
      <c r="B60" s="103" t="s">
        <v>891</v>
      </c>
      <c r="C60" s="95" t="s">
        <v>892</v>
      </c>
      <c r="D60" s="96" t="s">
        <v>576</v>
      </c>
      <c r="E60" s="95"/>
      <c r="F60" s="96" t="s">
        <v>803</v>
      </c>
      <c r="G60" s="96" t="s">
        <v>153</v>
      </c>
      <c r="H60" s="97">
        <v>2870</v>
      </c>
      <c r="I60" s="98">
        <v>7011</v>
      </c>
      <c r="J60" s="122"/>
      <c r="K60" s="97">
        <v>703.45007999999996</v>
      </c>
      <c r="L60" s="99">
        <v>3.8783783783783783E-4</v>
      </c>
      <c r="M60" s="99">
        <v>4.849870319194741E-3</v>
      </c>
      <c r="N60" s="99">
        <f>+K60/'סכום נכסי הקרן'!$C$42</f>
        <v>1.5954670701842642E-3</v>
      </c>
    </row>
    <row r="61" spans="2:14" s="136" customFormat="1">
      <c r="B61" s="103" t="s">
        <v>893</v>
      </c>
      <c r="C61" s="95" t="s">
        <v>894</v>
      </c>
      <c r="D61" s="96" t="s">
        <v>25</v>
      </c>
      <c r="E61" s="95"/>
      <c r="F61" s="96" t="s">
        <v>803</v>
      </c>
      <c r="G61" s="96" t="s">
        <v>160</v>
      </c>
      <c r="H61" s="97">
        <v>14749</v>
      </c>
      <c r="I61" s="98">
        <v>11160</v>
      </c>
      <c r="J61" s="122"/>
      <c r="K61" s="97">
        <v>679.79320999999993</v>
      </c>
      <c r="L61" s="99">
        <v>1.9080206985769727E-4</v>
      </c>
      <c r="M61" s="99">
        <v>4.6867702572002228E-3</v>
      </c>
      <c r="N61" s="99">
        <f>+K61/'סכום נכסי הקרן'!$C$42</f>
        <v>1.541811866863184E-3</v>
      </c>
    </row>
    <row r="62" spans="2:14" s="136" customFormat="1">
      <c r="B62" s="138"/>
      <c r="C62" s="138"/>
      <c r="J62" s="145"/>
    </row>
    <row r="63" spans="2:14" s="136" customFormat="1">
      <c r="B63" s="138"/>
      <c r="C63" s="138"/>
      <c r="J63" s="145"/>
    </row>
    <row r="64" spans="2:14" s="136" customFormat="1">
      <c r="B64" s="138"/>
      <c r="C64" s="138"/>
      <c r="J64" s="145"/>
    </row>
    <row r="65" spans="2:10" s="136" customFormat="1">
      <c r="B65" s="137" t="s">
        <v>237</v>
      </c>
      <c r="C65" s="138"/>
      <c r="J65" s="145"/>
    </row>
    <row r="66" spans="2:10" s="136" customFormat="1">
      <c r="B66" s="137" t="s">
        <v>101</v>
      </c>
      <c r="C66" s="138"/>
      <c r="J66" s="145"/>
    </row>
    <row r="67" spans="2:10" s="136" customFormat="1">
      <c r="B67" s="137" t="s">
        <v>222</v>
      </c>
      <c r="C67" s="138"/>
      <c r="J67" s="145"/>
    </row>
    <row r="68" spans="2:10" s="136" customFormat="1">
      <c r="B68" s="137" t="s">
        <v>232</v>
      </c>
      <c r="C68" s="138"/>
      <c r="J68" s="145"/>
    </row>
    <row r="69" spans="2:10" s="136" customFormat="1">
      <c r="B69" s="137" t="s">
        <v>230</v>
      </c>
      <c r="C69" s="138"/>
      <c r="J69" s="145"/>
    </row>
    <row r="70" spans="2:10" s="136" customFormat="1">
      <c r="B70" s="138"/>
      <c r="C70" s="138"/>
      <c r="J70" s="145"/>
    </row>
    <row r="71" spans="2:10" s="136" customFormat="1">
      <c r="B71" s="138"/>
      <c r="C71" s="138"/>
      <c r="J71" s="145"/>
    </row>
    <row r="72" spans="2:10" s="136" customFormat="1">
      <c r="B72" s="138"/>
      <c r="C72" s="138"/>
      <c r="J72" s="145"/>
    </row>
    <row r="73" spans="2:10" s="136" customFormat="1">
      <c r="B73" s="138"/>
      <c r="C73" s="138"/>
      <c r="J73" s="145"/>
    </row>
    <row r="74" spans="2:10" s="136" customFormat="1">
      <c r="B74" s="138"/>
      <c r="C74" s="138"/>
      <c r="J74" s="145"/>
    </row>
    <row r="75" spans="2:10" s="136" customFormat="1">
      <c r="B75" s="138"/>
      <c r="C75" s="138"/>
      <c r="J75" s="145"/>
    </row>
    <row r="76" spans="2:10" s="136" customFormat="1">
      <c r="B76" s="138"/>
      <c r="C76" s="138"/>
      <c r="J76" s="145"/>
    </row>
    <row r="77" spans="2:10" s="136" customFormat="1">
      <c r="B77" s="138"/>
      <c r="C77" s="138"/>
      <c r="J77" s="145"/>
    </row>
    <row r="78" spans="2:10" s="136" customFormat="1">
      <c r="B78" s="138"/>
      <c r="C78" s="138"/>
      <c r="J78" s="145"/>
    </row>
    <row r="79" spans="2:10" s="136" customFormat="1">
      <c r="B79" s="138"/>
      <c r="C79" s="138"/>
      <c r="J79" s="145"/>
    </row>
    <row r="80" spans="2:10" s="136" customFormat="1">
      <c r="B80" s="138"/>
      <c r="C80" s="138"/>
      <c r="J80" s="145"/>
    </row>
    <row r="81" spans="2:10" s="136" customFormat="1">
      <c r="B81" s="138"/>
      <c r="C81" s="138"/>
      <c r="J81" s="145"/>
    </row>
    <row r="82" spans="2:10" s="136" customFormat="1">
      <c r="B82" s="138"/>
      <c r="C82" s="138"/>
      <c r="J82" s="145"/>
    </row>
    <row r="83" spans="2:10" s="136" customFormat="1">
      <c r="B83" s="138"/>
      <c r="C83" s="138"/>
      <c r="J83" s="145"/>
    </row>
    <row r="84" spans="2:10" s="136" customFormat="1">
      <c r="B84" s="138"/>
      <c r="C84" s="138"/>
      <c r="J84" s="145"/>
    </row>
    <row r="85" spans="2:10" s="136" customFormat="1">
      <c r="B85" s="138"/>
      <c r="C85" s="138"/>
      <c r="J85" s="145"/>
    </row>
    <row r="86" spans="2:10" s="136" customFormat="1">
      <c r="B86" s="138"/>
      <c r="C86" s="138"/>
      <c r="J86" s="145"/>
    </row>
    <row r="87" spans="2:10" s="136" customFormat="1">
      <c r="B87" s="138"/>
      <c r="C87" s="138"/>
      <c r="J87" s="145"/>
    </row>
    <row r="88" spans="2:10" s="136" customFormat="1">
      <c r="B88" s="138"/>
      <c r="C88" s="138"/>
      <c r="J88" s="145"/>
    </row>
    <row r="89" spans="2:10" s="136" customFormat="1">
      <c r="B89" s="138"/>
      <c r="C89" s="138"/>
      <c r="J89" s="145"/>
    </row>
    <row r="90" spans="2:10" s="136" customFormat="1">
      <c r="B90" s="138"/>
      <c r="C90" s="138"/>
      <c r="J90" s="145"/>
    </row>
    <row r="91" spans="2:10" s="136" customFormat="1">
      <c r="B91" s="138"/>
      <c r="C91" s="138"/>
      <c r="J91" s="145"/>
    </row>
    <row r="92" spans="2:10" s="136" customFormat="1">
      <c r="B92" s="138"/>
      <c r="C92" s="138"/>
      <c r="J92" s="145"/>
    </row>
    <row r="93" spans="2:10" s="136" customFormat="1">
      <c r="B93" s="138"/>
      <c r="C93" s="138"/>
      <c r="J93" s="145"/>
    </row>
    <row r="94" spans="2:10" s="136" customFormat="1">
      <c r="B94" s="138"/>
      <c r="C94" s="138"/>
      <c r="J94" s="145"/>
    </row>
    <row r="95" spans="2:10" s="136" customFormat="1">
      <c r="B95" s="138"/>
      <c r="C95" s="138"/>
      <c r="J95" s="145"/>
    </row>
    <row r="96" spans="2:10" s="136" customFormat="1">
      <c r="B96" s="138"/>
      <c r="C96" s="138"/>
      <c r="J96" s="145"/>
    </row>
    <row r="97" spans="2:10" s="136" customFormat="1">
      <c r="B97" s="138"/>
      <c r="C97" s="138"/>
      <c r="J97" s="145"/>
    </row>
    <row r="98" spans="2:10" s="136" customFormat="1">
      <c r="B98" s="138"/>
      <c r="C98" s="138"/>
      <c r="J98" s="145"/>
    </row>
    <row r="99" spans="2:10" s="136" customFormat="1">
      <c r="B99" s="138"/>
      <c r="C99" s="138"/>
      <c r="J99" s="145"/>
    </row>
    <row r="100" spans="2:10" s="136" customFormat="1">
      <c r="B100" s="138"/>
      <c r="C100" s="138"/>
      <c r="J100" s="145"/>
    </row>
    <row r="101" spans="2:10" s="136" customFormat="1">
      <c r="B101" s="138"/>
      <c r="C101" s="138"/>
      <c r="J101" s="145"/>
    </row>
    <row r="102" spans="2:10" s="136" customFormat="1">
      <c r="B102" s="138"/>
      <c r="C102" s="138"/>
      <c r="J102" s="145"/>
    </row>
    <row r="103" spans="2:10" s="136" customFormat="1">
      <c r="B103" s="138"/>
      <c r="C103" s="138"/>
      <c r="J103" s="145"/>
    </row>
    <row r="104" spans="2:10" s="136" customFormat="1">
      <c r="B104" s="138"/>
      <c r="C104" s="138"/>
      <c r="J104" s="145"/>
    </row>
    <row r="105" spans="2:10" s="136" customFormat="1">
      <c r="B105" s="138"/>
      <c r="C105" s="138"/>
      <c r="J105" s="145"/>
    </row>
    <row r="106" spans="2:10" s="136" customFormat="1">
      <c r="B106" s="138"/>
      <c r="C106" s="138"/>
      <c r="J106" s="145"/>
    </row>
    <row r="107" spans="2:10" s="136" customFormat="1">
      <c r="B107" s="138"/>
      <c r="C107" s="138"/>
      <c r="J107" s="145"/>
    </row>
    <row r="108" spans="2:10" s="136" customFormat="1">
      <c r="B108" s="138"/>
      <c r="C108" s="138"/>
      <c r="J108" s="145"/>
    </row>
    <row r="109" spans="2:10" s="136" customFormat="1">
      <c r="B109" s="138"/>
      <c r="C109" s="138"/>
      <c r="J109" s="145"/>
    </row>
    <row r="110" spans="2:10" s="136" customFormat="1">
      <c r="B110" s="138"/>
      <c r="C110" s="138"/>
      <c r="J110" s="145"/>
    </row>
    <row r="111" spans="2:10" s="136" customFormat="1">
      <c r="B111" s="138"/>
      <c r="C111" s="138"/>
      <c r="J111" s="145"/>
    </row>
    <row r="112" spans="2:10" s="136" customFormat="1">
      <c r="B112" s="138"/>
      <c r="C112" s="138"/>
      <c r="J112" s="145"/>
    </row>
    <row r="113" spans="2:10" s="136" customFormat="1">
      <c r="B113" s="138"/>
      <c r="C113" s="138"/>
      <c r="J113" s="145"/>
    </row>
    <row r="114" spans="2:10" s="136" customFormat="1">
      <c r="B114" s="138"/>
      <c r="C114" s="138"/>
      <c r="J114" s="145"/>
    </row>
    <row r="115" spans="2:10" s="136" customFormat="1">
      <c r="B115" s="138"/>
      <c r="C115" s="138"/>
      <c r="J115" s="145"/>
    </row>
    <row r="116" spans="2:10" s="136" customFormat="1">
      <c r="B116" s="138"/>
      <c r="C116" s="138"/>
      <c r="J116" s="145"/>
    </row>
    <row r="117" spans="2:10" s="136" customFormat="1">
      <c r="B117" s="138"/>
      <c r="C117" s="138"/>
      <c r="J117" s="145"/>
    </row>
    <row r="118" spans="2:10" s="136" customFormat="1">
      <c r="B118" s="138"/>
      <c r="C118" s="138"/>
      <c r="J118" s="145"/>
    </row>
    <row r="119" spans="2:10" s="136" customFormat="1">
      <c r="B119" s="138"/>
      <c r="C119" s="138"/>
      <c r="J119" s="145"/>
    </row>
    <row r="120" spans="2:10" s="136" customFormat="1">
      <c r="B120" s="138"/>
      <c r="C120" s="138"/>
      <c r="J120" s="145"/>
    </row>
    <row r="121" spans="2:10" s="136" customFormat="1">
      <c r="B121" s="138"/>
      <c r="C121" s="138"/>
      <c r="J121" s="145"/>
    </row>
    <row r="122" spans="2:10" s="136" customFormat="1">
      <c r="B122" s="138"/>
      <c r="C122" s="138"/>
      <c r="J122" s="145"/>
    </row>
    <row r="123" spans="2:10" s="136" customFormat="1">
      <c r="B123" s="138"/>
      <c r="C123" s="138"/>
      <c r="J123" s="145"/>
    </row>
    <row r="124" spans="2:10" s="136" customFormat="1">
      <c r="B124" s="138"/>
      <c r="C124" s="138"/>
      <c r="J124" s="145"/>
    </row>
    <row r="125" spans="2:10" s="136" customFormat="1">
      <c r="B125" s="138"/>
      <c r="C125" s="138"/>
      <c r="J125" s="145"/>
    </row>
    <row r="126" spans="2:10" s="136" customFormat="1">
      <c r="B126" s="138"/>
      <c r="C126" s="138"/>
      <c r="J126" s="145"/>
    </row>
    <row r="127" spans="2:10" s="136" customFormat="1">
      <c r="B127" s="138"/>
      <c r="C127" s="138"/>
      <c r="J127" s="145"/>
    </row>
    <row r="128" spans="2:10" s="136" customFormat="1">
      <c r="B128" s="138"/>
      <c r="C128" s="138"/>
      <c r="J128" s="145"/>
    </row>
    <row r="129" spans="2:10" s="136" customFormat="1">
      <c r="B129" s="138"/>
      <c r="C129" s="138"/>
      <c r="J129" s="145"/>
    </row>
    <row r="130" spans="2:10">
      <c r="D130" s="1"/>
      <c r="E130" s="1"/>
      <c r="F130" s="1"/>
      <c r="G130" s="1"/>
    </row>
    <row r="131" spans="2:10">
      <c r="D131" s="1"/>
      <c r="E131" s="1"/>
      <c r="F131" s="1"/>
      <c r="G131" s="1"/>
    </row>
    <row r="132" spans="2:10">
      <c r="D132" s="1"/>
      <c r="E132" s="1"/>
      <c r="F132" s="1"/>
      <c r="G132" s="1"/>
    </row>
    <row r="133" spans="2:10">
      <c r="D133" s="1"/>
      <c r="E133" s="1"/>
      <c r="F133" s="1"/>
      <c r="G133" s="1"/>
    </row>
    <row r="134" spans="2:10">
      <c r="D134" s="1"/>
      <c r="E134" s="1"/>
      <c r="F134" s="1"/>
      <c r="G134" s="1"/>
    </row>
    <row r="135" spans="2:10">
      <c r="D135" s="1"/>
      <c r="E135" s="1"/>
      <c r="F135" s="1"/>
      <c r="G135" s="1"/>
    </row>
    <row r="136" spans="2:10">
      <c r="D136" s="1"/>
      <c r="E136" s="1"/>
      <c r="F136" s="1"/>
      <c r="G136" s="1"/>
    </row>
    <row r="137" spans="2:10">
      <c r="D137" s="1"/>
      <c r="E137" s="1"/>
      <c r="F137" s="1"/>
      <c r="G137" s="1"/>
    </row>
    <row r="138" spans="2:10">
      <c r="D138" s="1"/>
      <c r="E138" s="1"/>
      <c r="F138" s="1"/>
      <c r="G138" s="1"/>
    </row>
    <row r="139" spans="2:10">
      <c r="D139" s="1"/>
      <c r="E139" s="1"/>
      <c r="F139" s="1"/>
      <c r="G139" s="1"/>
    </row>
    <row r="140" spans="2:10">
      <c r="D140" s="1"/>
      <c r="E140" s="1"/>
      <c r="F140" s="1"/>
      <c r="G140" s="1"/>
    </row>
    <row r="141" spans="2:10">
      <c r="D141" s="1"/>
      <c r="E141" s="1"/>
      <c r="F141" s="1"/>
      <c r="G141" s="1"/>
    </row>
    <row r="142" spans="2:10">
      <c r="D142" s="1"/>
      <c r="E142" s="1"/>
      <c r="F142" s="1"/>
      <c r="G142" s="1"/>
    </row>
    <row r="143" spans="2:10">
      <c r="D143" s="1"/>
      <c r="E143" s="1"/>
      <c r="F143" s="1"/>
      <c r="G143" s="1"/>
    </row>
    <row r="144" spans="2:10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B1048576 AB44:XFD48 K1:O1048576 D1:I1048576 P49:XFD1048576 P1:XFD43 P44:Z4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C12" sqref="C12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6.85546875" style="2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0.71093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169</v>
      </c>
      <c r="C1" s="78" t="s" vm="1">
        <v>238</v>
      </c>
    </row>
    <row r="2" spans="2:65">
      <c r="B2" s="57" t="s">
        <v>168</v>
      </c>
      <c r="C2" s="78" t="s">
        <v>239</v>
      </c>
    </row>
    <row r="3" spans="2:65">
      <c r="B3" s="57" t="s">
        <v>170</v>
      </c>
      <c r="C3" s="78" t="s">
        <v>240</v>
      </c>
    </row>
    <row r="4" spans="2:65">
      <c r="B4" s="57" t="s">
        <v>171</v>
      </c>
      <c r="C4" s="78">
        <v>2142</v>
      </c>
    </row>
    <row r="6" spans="2:65" ht="26.25" customHeight="1">
      <c r="B6" s="194" t="s">
        <v>199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</row>
    <row r="7" spans="2:65" ht="26.25" customHeight="1">
      <c r="B7" s="194" t="s">
        <v>79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6"/>
      <c r="BM7" s="3"/>
    </row>
    <row r="8" spans="2:65" s="3" customFormat="1" ht="78.75">
      <c r="B8" s="22" t="s">
        <v>104</v>
      </c>
      <c r="C8" s="30" t="s">
        <v>35</v>
      </c>
      <c r="D8" s="30" t="s">
        <v>109</v>
      </c>
      <c r="E8" s="30" t="s">
        <v>106</v>
      </c>
      <c r="F8" s="30" t="s">
        <v>50</v>
      </c>
      <c r="G8" s="30" t="s">
        <v>15</v>
      </c>
      <c r="H8" s="30" t="s">
        <v>51</v>
      </c>
      <c r="I8" s="30" t="s">
        <v>89</v>
      </c>
      <c r="J8" s="30" t="s">
        <v>224</v>
      </c>
      <c r="K8" s="30" t="s">
        <v>223</v>
      </c>
      <c r="L8" s="30" t="s">
        <v>47</v>
      </c>
      <c r="M8" s="30" t="s">
        <v>46</v>
      </c>
      <c r="N8" s="30" t="s">
        <v>172</v>
      </c>
      <c r="O8" s="20" t="s">
        <v>174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233</v>
      </c>
      <c r="K9" s="32"/>
      <c r="L9" s="32" t="s">
        <v>227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28" t="s">
        <v>29</v>
      </c>
      <c r="C11" s="123"/>
      <c r="D11" s="123"/>
      <c r="E11" s="123"/>
      <c r="F11" s="123"/>
      <c r="G11" s="123"/>
      <c r="H11" s="123"/>
      <c r="I11" s="123"/>
      <c r="J11" s="115"/>
      <c r="K11" s="127"/>
      <c r="L11" s="115">
        <v>14025.021639999997</v>
      </c>
      <c r="M11" s="123"/>
      <c r="N11" s="116">
        <v>1</v>
      </c>
      <c r="O11" s="94">
        <f>+L11/'סכום נכסי הקרן'!$C$42</f>
        <v>3.1809592210497298E-2</v>
      </c>
      <c r="P11" s="5"/>
      <c r="BG11" s="1"/>
      <c r="BH11" s="3"/>
      <c r="BI11" s="1"/>
      <c r="BM11" s="1"/>
    </row>
    <row r="12" spans="2:65" s="4" customFormat="1" ht="18" customHeight="1">
      <c r="B12" s="128" t="s">
        <v>219</v>
      </c>
      <c r="C12" s="123"/>
      <c r="D12" s="123"/>
      <c r="E12" s="123"/>
      <c r="F12" s="123"/>
      <c r="G12" s="123"/>
      <c r="H12" s="123"/>
      <c r="I12" s="123"/>
      <c r="J12" s="115"/>
      <c r="K12" s="127"/>
      <c r="L12" s="115">
        <v>14025.021640000001</v>
      </c>
      <c r="M12" s="123"/>
      <c r="N12" s="116">
        <v>1.0000000000000002</v>
      </c>
      <c r="O12" s="94">
        <f>+L12/'סכום נכסי הקרן'!$C$42</f>
        <v>3.1809592210497305E-2</v>
      </c>
      <c r="P12" s="5"/>
      <c r="BG12" s="1"/>
      <c r="BH12" s="3"/>
      <c r="BI12" s="1"/>
      <c r="BM12" s="1"/>
    </row>
    <row r="13" spans="2:65">
      <c r="B13" s="129" t="s">
        <v>895</v>
      </c>
      <c r="C13" s="91"/>
      <c r="D13" s="91"/>
      <c r="E13" s="91"/>
      <c r="F13" s="91"/>
      <c r="G13" s="91"/>
      <c r="H13" s="91"/>
      <c r="I13" s="91"/>
      <c r="J13" s="92"/>
      <c r="K13" s="93"/>
      <c r="L13" s="92">
        <v>14025.021640000001</v>
      </c>
      <c r="M13" s="91"/>
      <c r="N13" s="94">
        <v>1.0000000000000002</v>
      </c>
      <c r="O13" s="94">
        <f>+L13/'סכום נכסי הקרן'!$C$42</f>
        <v>3.1809592210497305E-2</v>
      </c>
      <c r="BH13" s="3"/>
    </row>
    <row r="14" spans="2:65" s="136" customFormat="1" ht="20.25">
      <c r="B14" s="103" t="s">
        <v>896</v>
      </c>
      <c r="C14" s="95" t="s">
        <v>897</v>
      </c>
      <c r="D14" s="96" t="s">
        <v>25</v>
      </c>
      <c r="E14" s="95"/>
      <c r="F14" s="96" t="s">
        <v>803</v>
      </c>
      <c r="G14" s="95" t="s">
        <v>898</v>
      </c>
      <c r="H14" s="95"/>
      <c r="I14" s="96" t="s">
        <v>155</v>
      </c>
      <c r="J14" s="97">
        <v>485</v>
      </c>
      <c r="K14" s="98">
        <v>164772</v>
      </c>
      <c r="L14" s="97">
        <v>3185.3088700000003</v>
      </c>
      <c r="M14" s="99">
        <v>2.3146625831139706E-3</v>
      </c>
      <c r="N14" s="99">
        <v>0.22711614653879428</v>
      </c>
      <c r="O14" s="99">
        <f>+L14/'סכום נכסי הקרן'!$C$42</f>
        <v>7.224472005818593E-3</v>
      </c>
      <c r="BH14" s="139"/>
    </row>
    <row r="15" spans="2:65" s="136" customFormat="1">
      <c r="B15" s="103" t="s">
        <v>899</v>
      </c>
      <c r="C15" s="95" t="s">
        <v>900</v>
      </c>
      <c r="D15" s="96" t="s">
        <v>127</v>
      </c>
      <c r="E15" s="95"/>
      <c r="F15" s="96" t="s">
        <v>803</v>
      </c>
      <c r="G15" s="95" t="s">
        <v>898</v>
      </c>
      <c r="H15" s="95"/>
      <c r="I15" s="96" t="s">
        <v>155</v>
      </c>
      <c r="J15" s="97">
        <v>5137.0000000000009</v>
      </c>
      <c r="K15" s="98">
        <v>3785</v>
      </c>
      <c r="L15" s="97">
        <v>775.00026000000014</v>
      </c>
      <c r="M15" s="99">
        <v>1.8609005533936384E-4</v>
      </c>
      <c r="N15" s="99">
        <v>5.5258400300051178E-2</v>
      </c>
      <c r="O15" s="99">
        <f>+L15/'סכום נכסי הקרן'!$C$42</f>
        <v>1.7577471797490495E-3</v>
      </c>
    </row>
    <row r="16" spans="2:65" s="136" customFormat="1">
      <c r="B16" s="103" t="s">
        <v>901</v>
      </c>
      <c r="C16" s="95" t="s">
        <v>902</v>
      </c>
      <c r="D16" s="96" t="s">
        <v>127</v>
      </c>
      <c r="E16" s="95"/>
      <c r="F16" s="96" t="s">
        <v>803</v>
      </c>
      <c r="G16" s="95" t="s">
        <v>898</v>
      </c>
      <c r="H16" s="95"/>
      <c r="I16" s="96" t="s">
        <v>155</v>
      </c>
      <c r="J16" s="97">
        <v>4309</v>
      </c>
      <c r="K16" s="98">
        <v>2314</v>
      </c>
      <c r="L16" s="97">
        <v>397.43512999999996</v>
      </c>
      <c r="M16" s="99">
        <v>3.8166607146651274E-5</v>
      </c>
      <c r="N16" s="99">
        <v>2.8337576953642408E-2</v>
      </c>
      <c r="O16" s="99">
        <f>+L16/'סכום נכסי הקרן'!$C$42</f>
        <v>9.0140676712895118E-4</v>
      </c>
    </row>
    <row r="17" spans="2:59" s="136" customFormat="1">
      <c r="B17" s="103" t="s">
        <v>903</v>
      </c>
      <c r="C17" s="95" t="s">
        <v>904</v>
      </c>
      <c r="D17" s="96" t="s">
        <v>25</v>
      </c>
      <c r="E17" s="95"/>
      <c r="F17" s="96" t="s">
        <v>803</v>
      </c>
      <c r="G17" s="95" t="s">
        <v>898</v>
      </c>
      <c r="H17" s="95"/>
      <c r="I17" s="96" t="s">
        <v>153</v>
      </c>
      <c r="J17" s="97">
        <v>1830.5</v>
      </c>
      <c r="K17" s="98">
        <v>11764</v>
      </c>
      <c r="L17" s="97">
        <v>752.82871</v>
      </c>
      <c r="M17" s="99">
        <v>2.947802278233101E-4</v>
      </c>
      <c r="N17" s="99">
        <v>5.3677543559212657E-2</v>
      </c>
      <c r="O17" s="99">
        <f>+L17/'סכום נכסי הקרן'!$C$42</f>
        <v>1.7074607714797603E-3</v>
      </c>
    </row>
    <row r="18" spans="2:59" s="136" customFormat="1">
      <c r="B18" s="103" t="s">
        <v>905</v>
      </c>
      <c r="C18" s="95" t="s">
        <v>906</v>
      </c>
      <c r="D18" s="96" t="s">
        <v>25</v>
      </c>
      <c r="E18" s="95"/>
      <c r="F18" s="96" t="s">
        <v>803</v>
      </c>
      <c r="G18" s="95" t="s">
        <v>898</v>
      </c>
      <c r="H18" s="95"/>
      <c r="I18" s="96" t="s">
        <v>155</v>
      </c>
      <c r="J18" s="97">
        <v>556</v>
      </c>
      <c r="K18" s="98">
        <v>120355</v>
      </c>
      <c r="L18" s="97">
        <v>2667.2598499999999</v>
      </c>
      <c r="M18" s="99">
        <v>4.2475143587443888E-4</v>
      </c>
      <c r="N18" s="99">
        <v>0.1901786619988417</v>
      </c>
      <c r="O18" s="99">
        <f>+L18/'סכום נכסי הקרן'!$C$42</f>
        <v>6.0495056853211533E-3</v>
      </c>
    </row>
    <row r="19" spans="2:59" s="136" customFormat="1" ht="20.25">
      <c r="B19" s="103" t="s">
        <v>907</v>
      </c>
      <c r="C19" s="95" t="s">
        <v>908</v>
      </c>
      <c r="D19" s="96" t="s">
        <v>25</v>
      </c>
      <c r="E19" s="95"/>
      <c r="F19" s="96" t="s">
        <v>803</v>
      </c>
      <c r="G19" s="95" t="s">
        <v>898</v>
      </c>
      <c r="H19" s="95"/>
      <c r="I19" s="96" t="s">
        <v>153</v>
      </c>
      <c r="J19" s="97">
        <v>6437.09</v>
      </c>
      <c r="K19" s="98">
        <v>1647.11</v>
      </c>
      <c r="L19" s="97">
        <v>370.66672</v>
      </c>
      <c r="M19" s="99">
        <v>1.3684760116048123E-4</v>
      </c>
      <c r="N19" s="99">
        <v>2.6428958864693777E-2</v>
      </c>
      <c r="O19" s="99">
        <f>+L19/'סכום נכסי הקרן'!$C$42</f>
        <v>8.4069440403391669E-4</v>
      </c>
      <c r="BG19" s="139"/>
    </row>
    <row r="20" spans="2:59" s="136" customFormat="1">
      <c r="B20" s="103" t="s">
        <v>909</v>
      </c>
      <c r="C20" s="95" t="s">
        <v>910</v>
      </c>
      <c r="D20" s="96" t="s">
        <v>25</v>
      </c>
      <c r="E20" s="95"/>
      <c r="F20" s="96" t="s">
        <v>803</v>
      </c>
      <c r="G20" s="95" t="s">
        <v>898</v>
      </c>
      <c r="H20" s="95"/>
      <c r="I20" s="96" t="s">
        <v>153</v>
      </c>
      <c r="J20" s="97">
        <v>13769.000000000002</v>
      </c>
      <c r="K20" s="98">
        <v>1645</v>
      </c>
      <c r="L20" s="97">
        <v>791.84417000000019</v>
      </c>
      <c r="M20" s="99">
        <v>5.1814300475525315E-4</v>
      </c>
      <c r="N20" s="99">
        <v>5.645939024732944E-2</v>
      </c>
      <c r="O20" s="99">
        <f>+L20/'סכום נכסי הקרן'!$C$42</f>
        <v>1.7959501802208777E-3</v>
      </c>
      <c r="BG20" s="140"/>
    </row>
    <row r="21" spans="2:59" s="136" customFormat="1">
      <c r="B21" s="103" t="s">
        <v>911</v>
      </c>
      <c r="C21" s="95" t="s">
        <v>912</v>
      </c>
      <c r="D21" s="96" t="s">
        <v>25</v>
      </c>
      <c r="E21" s="95"/>
      <c r="F21" s="96" t="s">
        <v>803</v>
      </c>
      <c r="G21" s="95" t="s">
        <v>898</v>
      </c>
      <c r="H21" s="95"/>
      <c r="I21" s="96" t="s">
        <v>153</v>
      </c>
      <c r="J21" s="97">
        <v>417</v>
      </c>
      <c r="K21" s="98">
        <v>45569.19</v>
      </c>
      <c r="L21" s="97">
        <v>664.32222999999999</v>
      </c>
      <c r="M21" s="99">
        <v>1.3018965679885999E-4</v>
      </c>
      <c r="N21" s="99">
        <v>4.7366930836336314E-2</v>
      </c>
      <c r="O21" s="99">
        <f>+L21/'סכום נכסי הקרן'!$C$42</f>
        <v>1.5067227541666879E-3</v>
      </c>
    </row>
    <row r="22" spans="2:59" s="136" customFormat="1">
      <c r="B22" s="103" t="s">
        <v>913</v>
      </c>
      <c r="C22" s="95" t="s">
        <v>914</v>
      </c>
      <c r="D22" s="96" t="s">
        <v>25</v>
      </c>
      <c r="E22" s="95"/>
      <c r="F22" s="96" t="s">
        <v>803</v>
      </c>
      <c r="G22" s="95" t="s">
        <v>898</v>
      </c>
      <c r="H22" s="95"/>
      <c r="I22" s="96" t="s">
        <v>153</v>
      </c>
      <c r="J22" s="97">
        <v>12425.000000000002</v>
      </c>
      <c r="K22" s="98">
        <v>2134.08</v>
      </c>
      <c r="L22" s="97">
        <v>926.99741000000017</v>
      </c>
      <c r="M22" s="99">
        <v>6.008349126235637E-5</v>
      </c>
      <c r="N22" s="99">
        <v>6.6095970030888337E-2</v>
      </c>
      <c r="O22" s="99">
        <f>+L22/'סכום נכסי הקרן'!$C$42</f>
        <v>2.1024858534398083E-3</v>
      </c>
    </row>
    <row r="23" spans="2:59" s="136" customFormat="1">
      <c r="B23" s="103" t="s">
        <v>915</v>
      </c>
      <c r="C23" s="95" t="s">
        <v>916</v>
      </c>
      <c r="D23" s="96" t="s">
        <v>25</v>
      </c>
      <c r="E23" s="95"/>
      <c r="F23" s="96" t="s">
        <v>803</v>
      </c>
      <c r="G23" s="95" t="s">
        <v>898</v>
      </c>
      <c r="H23" s="95"/>
      <c r="I23" s="96" t="s">
        <v>163</v>
      </c>
      <c r="J23" s="97">
        <v>5841</v>
      </c>
      <c r="K23" s="98">
        <v>9711.4500000000007</v>
      </c>
      <c r="L23" s="97">
        <v>1772.0754999999999</v>
      </c>
      <c r="M23" s="99">
        <v>5.9899694951909602E-4</v>
      </c>
      <c r="N23" s="99">
        <v>0.12635099934148838</v>
      </c>
      <c r="O23" s="99">
        <f>+L23/'סכום נכסי הקרן'!$C$42</f>
        <v>4.0191737644415578E-3</v>
      </c>
    </row>
    <row r="24" spans="2:59" s="136" customFormat="1">
      <c r="B24" s="103" t="s">
        <v>917</v>
      </c>
      <c r="C24" s="95" t="s">
        <v>918</v>
      </c>
      <c r="D24" s="96" t="s">
        <v>127</v>
      </c>
      <c r="E24" s="95"/>
      <c r="F24" s="96" t="s">
        <v>803</v>
      </c>
      <c r="G24" s="95" t="s">
        <v>898</v>
      </c>
      <c r="H24" s="95"/>
      <c r="I24" s="96" t="s">
        <v>153</v>
      </c>
      <c r="J24" s="97">
        <v>4514</v>
      </c>
      <c r="K24" s="98">
        <v>10907.35</v>
      </c>
      <c r="L24" s="97">
        <v>1721.28279</v>
      </c>
      <c r="M24" s="99">
        <v>5.3517335871163275E-5</v>
      </c>
      <c r="N24" s="99">
        <v>0.12272942132872176</v>
      </c>
      <c r="O24" s="99">
        <f>+L24/'סכום נכסי הקרן'!$C$42</f>
        <v>3.9039728446969486E-3</v>
      </c>
    </row>
    <row r="25" spans="2:59">
      <c r="B25" s="104"/>
      <c r="C25" s="95"/>
      <c r="D25" s="95"/>
      <c r="E25" s="95"/>
      <c r="F25" s="95"/>
      <c r="G25" s="95"/>
      <c r="H25" s="95"/>
      <c r="I25" s="95"/>
      <c r="J25" s="97"/>
      <c r="K25" s="98"/>
      <c r="L25" s="95"/>
      <c r="M25" s="95"/>
      <c r="N25" s="99"/>
      <c r="O25" s="95"/>
    </row>
    <row r="26" spans="2:5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5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59">
      <c r="B28" s="80" t="s">
        <v>237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59">
      <c r="B29" s="80" t="s">
        <v>101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59">
      <c r="B30" s="80" t="s">
        <v>222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59">
      <c r="B31" s="80" t="s">
        <v>232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5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</row>
    <row r="112" spans="2:15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</row>
    <row r="113" spans="2:15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</row>
    <row r="114" spans="2:15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</row>
    <row r="115" spans="2:15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</row>
    <row r="116" spans="2:15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</row>
    <row r="117" spans="2:15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</row>
    <row r="118" spans="2:15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</row>
    <row r="119" spans="2:15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</row>
    <row r="120" spans="2:15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</row>
    <row r="121" spans="2:15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</row>
    <row r="122" spans="2:15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</row>
    <row r="123" spans="2:15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</row>
    <row r="124" spans="2:15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A1:B1048576 D1:XFD19 D24:XFD1048576 AH20:XFD23 D20:AF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2017-09-10T08:36:53+00:00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29EB6654-24C0-45C0-BA4E-457BD7A40D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user</cp:lastModifiedBy>
  <cp:lastPrinted>2016-08-01T08:41:27Z</cp:lastPrinted>
  <dcterms:created xsi:type="dcterms:W3CDTF">2005-07-19T07:39:38Z</dcterms:created>
  <dcterms:modified xsi:type="dcterms:W3CDTF">2017-09-10T05:40:30Z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