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P32" i="78" l="1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6" i="78"/>
  <c r="P15" i="78"/>
  <c r="P14" i="78"/>
  <c r="P13" i="78"/>
  <c r="P12" i="78"/>
  <c r="P11" i="78"/>
  <c r="P10" i="78"/>
  <c r="H13" i="74"/>
  <c r="C11" i="84"/>
  <c r="C18" i="84"/>
  <c r="C10" i="84"/>
  <c r="C43" i="88"/>
  <c r="J11" i="63"/>
  <c r="J32" i="63"/>
  <c r="J33" i="63"/>
  <c r="K89" i="62"/>
  <c r="M89" i="62"/>
  <c r="K107" i="62"/>
  <c r="M107" i="62"/>
  <c r="Q13" i="61"/>
  <c r="S66" i="61"/>
  <c r="P66" i="61"/>
  <c r="O66" i="61"/>
  <c r="C33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C23" i="88"/>
  <c r="C12" i="88"/>
  <c r="C11" i="88"/>
  <c r="C10" i="88"/>
  <c r="C42" i="88"/>
  <c r="Q30" i="78"/>
  <c r="Q26" i="78"/>
  <c r="Q22" i="78"/>
  <c r="Q18" i="78"/>
  <c r="Q13" i="78"/>
  <c r="Q29" i="78"/>
  <c r="Q25" i="78"/>
  <c r="Q21" i="78"/>
  <c r="Q16" i="78"/>
  <c r="Q12" i="78"/>
  <c r="Q24" i="78"/>
  <c r="Q15" i="78"/>
  <c r="Q31" i="78"/>
  <c r="Q27" i="78"/>
  <c r="Q19" i="78"/>
  <c r="Q14" i="78"/>
  <c r="Q32" i="78"/>
  <c r="Q28" i="78"/>
  <c r="Q20" i="78"/>
  <c r="Q11" i="78"/>
  <c r="Q23" i="78"/>
  <c r="Q10" i="78"/>
  <c r="K33" i="76"/>
  <c r="K29" i="76"/>
  <c r="K25" i="76"/>
  <c r="K20" i="76"/>
  <c r="K16" i="76"/>
  <c r="K12" i="76"/>
  <c r="L11" i="74"/>
  <c r="K20" i="73"/>
  <c r="K16" i="73"/>
  <c r="K11" i="73"/>
  <c r="K36" i="76"/>
  <c r="K32" i="76"/>
  <c r="K28" i="76"/>
  <c r="K23" i="76"/>
  <c r="K19" i="76"/>
  <c r="K15" i="76"/>
  <c r="K11" i="76"/>
  <c r="K23" i="73"/>
  <c r="K19" i="73"/>
  <c r="K14" i="73"/>
  <c r="K12" i="73"/>
  <c r="K35" i="76"/>
  <c r="K31" i="76"/>
  <c r="K27" i="76"/>
  <c r="K22" i="76"/>
  <c r="K18" i="76"/>
  <c r="K14" i="76"/>
  <c r="L13" i="74"/>
  <c r="K22" i="73"/>
  <c r="K18" i="73"/>
  <c r="K13" i="73"/>
  <c r="K34" i="76"/>
  <c r="K30" i="76"/>
  <c r="K26" i="76"/>
  <c r="K21" i="76"/>
  <c r="K17" i="76"/>
  <c r="K13" i="76"/>
  <c r="L12" i="74"/>
  <c r="K21" i="73"/>
  <c r="K17" i="73"/>
  <c r="M14" i="72"/>
  <c r="S27" i="71"/>
  <c r="S22" i="71"/>
  <c r="S17" i="71"/>
  <c r="S13" i="71"/>
  <c r="P36" i="69"/>
  <c r="P32" i="69"/>
  <c r="P28" i="69"/>
  <c r="P24" i="69"/>
  <c r="P20" i="69"/>
  <c r="P16" i="69"/>
  <c r="P12" i="69"/>
  <c r="K16" i="67"/>
  <c r="K12" i="67"/>
  <c r="L12" i="65"/>
  <c r="O24" i="64"/>
  <c r="O20" i="64"/>
  <c r="O16" i="64"/>
  <c r="O12" i="64"/>
  <c r="N78" i="63"/>
  <c r="N74" i="63"/>
  <c r="N69" i="63"/>
  <c r="N65" i="63"/>
  <c r="N61" i="63"/>
  <c r="N57" i="63"/>
  <c r="N53" i="63"/>
  <c r="N49" i="63"/>
  <c r="N45" i="63"/>
  <c r="N41" i="63"/>
  <c r="N37" i="63"/>
  <c r="N33" i="63"/>
  <c r="N28" i="63"/>
  <c r="N24" i="63"/>
  <c r="N20" i="63"/>
  <c r="N15" i="63"/>
  <c r="N11" i="63"/>
  <c r="M12" i="72"/>
  <c r="S15" i="71"/>
  <c r="P26" i="69"/>
  <c r="P14" i="69"/>
  <c r="L14" i="65"/>
  <c r="O18" i="64"/>
  <c r="N76" i="63"/>
  <c r="N63" i="63"/>
  <c r="N51" i="63"/>
  <c r="N39" i="63"/>
  <c r="N26" i="63"/>
  <c r="N13" i="63"/>
  <c r="M13" i="72"/>
  <c r="S26" i="71"/>
  <c r="S21" i="71"/>
  <c r="S16" i="71"/>
  <c r="S12" i="71"/>
  <c r="P35" i="69"/>
  <c r="P31" i="69"/>
  <c r="P27" i="69"/>
  <c r="P23" i="69"/>
  <c r="P19" i="69"/>
  <c r="P15" i="69"/>
  <c r="P11" i="69"/>
  <c r="K15" i="67"/>
  <c r="K11" i="67"/>
  <c r="L11" i="65"/>
  <c r="O23" i="64"/>
  <c r="O19" i="64"/>
  <c r="O15" i="64"/>
  <c r="O11" i="64"/>
  <c r="N77" i="63"/>
  <c r="N73" i="63"/>
  <c r="N68" i="63"/>
  <c r="N64" i="63"/>
  <c r="N60" i="63"/>
  <c r="N56" i="63"/>
  <c r="N52" i="63"/>
  <c r="N48" i="63"/>
  <c r="N44" i="63"/>
  <c r="N40" i="63"/>
  <c r="N36" i="63"/>
  <c r="N32" i="63"/>
  <c r="N27" i="63"/>
  <c r="N23" i="63"/>
  <c r="N18" i="63"/>
  <c r="N14" i="63"/>
  <c r="S24" i="71"/>
  <c r="S11" i="71"/>
  <c r="P30" i="69"/>
  <c r="P18" i="69"/>
  <c r="K18" i="67"/>
  <c r="O26" i="64"/>
  <c r="O14" i="64"/>
  <c r="N72" i="63"/>
  <c r="N55" i="63"/>
  <c r="N43" i="63"/>
  <c r="N35" i="63"/>
  <c r="N22" i="63"/>
  <c r="M11" i="72"/>
  <c r="S23" i="71"/>
  <c r="S18" i="71"/>
  <c r="S14" i="71"/>
  <c r="P37" i="69"/>
  <c r="P33" i="69"/>
  <c r="P29" i="69"/>
  <c r="P25" i="69"/>
  <c r="P21" i="69"/>
  <c r="P17" i="69"/>
  <c r="P13" i="69"/>
  <c r="K17" i="67"/>
  <c r="K13" i="67"/>
  <c r="L13" i="65"/>
  <c r="O25" i="64"/>
  <c r="O21" i="64"/>
  <c r="O17" i="64"/>
  <c r="O13" i="64"/>
  <c r="N79" i="63"/>
  <c r="N75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S20" i="71"/>
  <c r="P34" i="69"/>
  <c r="P22" i="69"/>
  <c r="K14" i="67"/>
  <c r="O22" i="64"/>
  <c r="N80" i="63"/>
  <c r="N67" i="63"/>
  <c r="N59" i="63"/>
  <c r="N47" i="63"/>
  <c r="N30" i="63"/>
  <c r="N17" i="63"/>
  <c r="D10" i="88"/>
  <c r="N182" i="62"/>
  <c r="N178" i="62"/>
  <c r="N174" i="62"/>
  <c r="N170" i="62"/>
  <c r="N166" i="62"/>
  <c r="N162" i="62"/>
  <c r="N158" i="62"/>
  <c r="N153" i="62"/>
  <c r="N149" i="62"/>
  <c r="N145" i="62"/>
  <c r="N141" i="62"/>
  <c r="N137" i="62"/>
  <c r="N133" i="62"/>
  <c r="N129" i="62"/>
  <c r="N125" i="62"/>
  <c r="N121" i="62"/>
  <c r="N117" i="62"/>
  <c r="N113" i="62"/>
  <c r="N109" i="62"/>
  <c r="N104" i="62"/>
  <c r="N100" i="62"/>
  <c r="N97" i="62"/>
  <c r="N93" i="62"/>
  <c r="N89" i="62"/>
  <c r="N84" i="62"/>
  <c r="N79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U123" i="61"/>
  <c r="U119" i="61"/>
  <c r="U115" i="61"/>
  <c r="U111" i="61"/>
  <c r="U107" i="61"/>
  <c r="U103" i="61"/>
  <c r="U99" i="61"/>
  <c r="U95" i="61"/>
  <c r="U91" i="61"/>
  <c r="U87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122" i="61"/>
  <c r="U118" i="61"/>
  <c r="U110" i="61"/>
  <c r="U106" i="61"/>
  <c r="U102" i="61"/>
  <c r="U94" i="61"/>
  <c r="U90" i="61"/>
  <c r="U86" i="61"/>
  <c r="U77" i="61"/>
  <c r="U73" i="61"/>
  <c r="U69" i="61"/>
  <c r="U61" i="61"/>
  <c r="U57" i="61"/>
  <c r="U49" i="61"/>
  <c r="U45" i="61"/>
  <c r="N181" i="62"/>
  <c r="N177" i="62"/>
  <c r="N173" i="62"/>
  <c r="N169" i="62"/>
  <c r="N165" i="62"/>
  <c r="N161" i="62"/>
  <c r="N156" i="62"/>
  <c r="N152" i="62"/>
  <c r="N148" i="62"/>
  <c r="N144" i="62"/>
  <c r="N140" i="62"/>
  <c r="N136" i="62"/>
  <c r="N132" i="62"/>
  <c r="N128" i="62"/>
  <c r="N124" i="62"/>
  <c r="N120" i="62"/>
  <c r="N116" i="62"/>
  <c r="N112" i="62"/>
  <c r="N108" i="62"/>
  <c r="N103" i="62"/>
  <c r="N99" i="62"/>
  <c r="N96" i="62"/>
  <c r="N92" i="62"/>
  <c r="N88" i="62"/>
  <c r="N83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U114" i="61"/>
  <c r="U98" i="61"/>
  <c r="U81" i="61"/>
  <c r="U65" i="61"/>
  <c r="U53" i="61"/>
  <c r="N180" i="62"/>
  <c r="N176" i="62"/>
  <c r="N172" i="62"/>
  <c r="N168" i="62"/>
  <c r="N164" i="62"/>
  <c r="N160" i="62"/>
  <c r="N155" i="62"/>
  <c r="N151" i="62"/>
  <c r="N147" i="62"/>
  <c r="N143" i="62"/>
  <c r="N139" i="62"/>
  <c r="N135" i="62"/>
  <c r="N131" i="62"/>
  <c r="N127" i="62"/>
  <c r="N123" i="62"/>
  <c r="N119" i="62"/>
  <c r="N115" i="62"/>
  <c r="N111" i="62"/>
  <c r="N107" i="62"/>
  <c r="N102" i="62"/>
  <c r="N98" i="62"/>
  <c r="N95" i="62"/>
  <c r="N91" i="62"/>
  <c r="N86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79" i="62"/>
  <c r="N163" i="62"/>
  <c r="N146" i="62"/>
  <c r="N130" i="62"/>
  <c r="N114" i="62"/>
  <c r="N157" i="62"/>
  <c r="N80" i="62"/>
  <c r="N64" i="62"/>
  <c r="N48" i="62"/>
  <c r="N31" i="62"/>
  <c r="N15" i="62"/>
  <c r="U120" i="61"/>
  <c r="U112" i="61"/>
  <c r="U104" i="61"/>
  <c r="U96" i="61"/>
  <c r="U88" i="61"/>
  <c r="U79" i="61"/>
  <c r="U71" i="61"/>
  <c r="U63" i="61"/>
  <c r="U55" i="61"/>
  <c r="U47" i="61"/>
  <c r="U40" i="61"/>
  <c r="U35" i="61"/>
  <c r="U29" i="61"/>
  <c r="U24" i="61"/>
  <c r="U19" i="61"/>
  <c r="U13" i="61"/>
  <c r="U117" i="61"/>
  <c r="U101" i="61"/>
  <c r="U84" i="61"/>
  <c r="U76" i="61"/>
  <c r="U60" i="61"/>
  <c r="U52" i="61"/>
  <c r="U44" i="61"/>
  <c r="U33" i="61"/>
  <c r="U28" i="61"/>
  <c r="U23" i="61"/>
  <c r="U12" i="61"/>
  <c r="U43" i="61"/>
  <c r="U32" i="61"/>
  <c r="U21" i="61"/>
  <c r="N167" i="62"/>
  <c r="N118" i="62"/>
  <c r="N101" i="62"/>
  <c r="N52" i="62"/>
  <c r="N19" i="62"/>
  <c r="U97" i="61"/>
  <c r="U80" i="61"/>
  <c r="U64" i="61"/>
  <c r="U41" i="61"/>
  <c r="U25" i="61"/>
  <c r="U15" i="61"/>
  <c r="N175" i="62"/>
  <c r="N159" i="62"/>
  <c r="N142" i="62"/>
  <c r="N126" i="62"/>
  <c r="N110" i="62"/>
  <c r="N94" i="62"/>
  <c r="N76" i="62"/>
  <c r="N60" i="62"/>
  <c r="N44" i="62"/>
  <c r="N27" i="62"/>
  <c r="N12" i="62"/>
  <c r="U109" i="61"/>
  <c r="U93" i="61"/>
  <c r="U68" i="61"/>
  <c r="U39" i="61"/>
  <c r="U17" i="61"/>
  <c r="U27" i="61"/>
  <c r="N150" i="62"/>
  <c r="N68" i="62"/>
  <c r="U113" i="61"/>
  <c r="U89" i="61"/>
  <c r="U48" i="61"/>
  <c r="U31" i="61"/>
  <c r="N171" i="62"/>
  <c r="N154" i="62"/>
  <c r="N138" i="62"/>
  <c r="N122" i="62"/>
  <c r="N105" i="62"/>
  <c r="N90" i="62"/>
  <c r="N72" i="62"/>
  <c r="N56" i="62"/>
  <c r="N39" i="62"/>
  <c r="N23" i="62"/>
  <c r="N11" i="62"/>
  <c r="U116" i="61"/>
  <c r="U108" i="61"/>
  <c r="U100" i="61"/>
  <c r="U92" i="61"/>
  <c r="U83" i="61"/>
  <c r="U75" i="61"/>
  <c r="U67" i="61"/>
  <c r="U59" i="61"/>
  <c r="U51" i="61"/>
  <c r="U37" i="61"/>
  <c r="U16" i="61"/>
  <c r="N134" i="62"/>
  <c r="N85" i="62"/>
  <c r="N35" i="62"/>
  <c r="U105" i="61"/>
  <c r="U72" i="61"/>
  <c r="U56" i="61"/>
  <c r="U36" i="61"/>
  <c r="U20" i="61"/>
  <c r="U121" i="61"/>
  <c r="U11" i="61"/>
  <c r="Q40" i="59"/>
  <c r="Q36" i="59"/>
  <c r="Q31" i="59"/>
  <c r="Q26" i="59"/>
  <c r="Q21" i="59"/>
  <c r="Q17" i="59"/>
  <c r="Q13" i="59"/>
  <c r="Q25" i="59"/>
  <c r="Q20" i="59"/>
  <c r="Q12" i="59"/>
  <c r="Q23" i="59"/>
  <c r="Q15" i="59"/>
  <c r="Q11" i="59"/>
  <c r="Q41" i="59"/>
  <c r="Q33" i="59"/>
  <c r="Q22" i="59"/>
  <c r="Q14" i="59"/>
  <c r="Q43" i="59"/>
  <c r="Q39" i="59"/>
  <c r="Q35" i="59"/>
  <c r="Q30" i="59"/>
  <c r="Q16" i="59"/>
  <c r="Q19" i="59"/>
  <c r="Q42" i="59"/>
  <c r="Q38" i="59"/>
  <c r="Q34" i="59"/>
  <c r="Q28" i="59"/>
  <c r="Q37" i="59"/>
  <c r="Q27" i="59"/>
  <c r="Q18" i="59"/>
  <c r="D33" i="88"/>
  <c r="D27" i="88"/>
  <c r="D21" i="88"/>
  <c r="D16" i="88"/>
  <c r="D31" i="88"/>
  <c r="D26" i="88"/>
  <c r="D19" i="88"/>
  <c r="D15" i="88"/>
  <c r="D38" i="88"/>
  <c r="D42" i="88"/>
  <c r="D29" i="88"/>
  <c r="D24" i="88"/>
  <c r="D18" i="88"/>
  <c r="D13" i="88"/>
  <c r="D37" i="88"/>
  <c r="D28" i="88"/>
  <c r="D23" i="88"/>
  <c r="D17" i="88"/>
  <c r="D12" i="88"/>
  <c r="D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0630]}"/>
    <s v="{[Medida].[Medida].&amp;[2]}"/>
    <s v="{[Keren].[Keren].[All]}"/>
    <s v="{[Cheshbon KM].[Hie Peilut].[Peilut 7].&amp;[Kod_Peilut_L7_39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4">
    <mdx n="0" f="s">
      <ms ns="1" c="0"/>
    </mdx>
    <mdx n="0" f="v">
      <t c="8">
        <n x="1" s="1"/>
        <n x="2" s="1"/>
        <n x="3" s="1"/>
        <n x="4" s="1"/>
        <n x="5" s="1"/>
        <n x="6" s="1"/>
        <n x="8"/>
        <n x="7"/>
      </t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<sst xmlns="http://schemas.openxmlformats.org/spreadsheetml/2006/main" count="4787" uniqueCount="1347">
  <si>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</si>
  <si>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</si>
  <si>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</si>
  <si>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</si>
  <si>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</si>
  <si>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</si>
  <si>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</si>
  <si>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</si>
  <si>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</si>
  <si>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</si>
  <si>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</si>
  <si>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</si>
  <si>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</si>
  <si>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</si>
  <si>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</si>
  <si>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</si>
  <si>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</si>
  <si>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</si>
  <si>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</si>
  <si>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</si>
  <si>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</si>
  <si>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</si>
  <si>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</si>
  <si>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</si>
  <si>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</si>
  <si>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</si>
  <si>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</si>
  <si>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</si>
  <si>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</si>
  <si>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</si>
  <si>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</si>
  <si>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</si>
  <si>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</si>
  <si>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</si>
  <si>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</si>
  <si>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</si>
  <si>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</si>
  <si>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</si>
  <si>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</si>
  <si>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</si>
  <si>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</si>
  <si>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</si>
  <si>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</si>
  <si>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</si>
  <si>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</si>
  <si>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</si>
  <si>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</si>
  <si>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</si>
  <si>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</si>
  <si>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</si>
  <si>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</si>
  <si>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</si>
  <si>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</si>
  <si>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</si>
  <si>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</si>
  <si>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</si>
  <si>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</si>
  <si>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</si>
  <si>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</si>
  <si>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</si>
  <si>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</si>
  <si>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</si>
  <si>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</si>
  <si>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</si>
  <si>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</si>
  <si>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</si>
  <si>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</si>
  <si>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</si>
  <si>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</si>
  <si>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</si>
  <si>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</si>
  <si>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</si>
  <si>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</si>
  <si>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</si>
  <si>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</si>
  <si>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</si>
  <si>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</si>
  <si>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</si>
  <si>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</si>
  <si>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</si>
  <si>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</si>
  <si>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</si>
  <si>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</si>
  <si>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</si>
  <si>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</si>
  <si>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</si>
  <si>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</si>
  <si>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</si>
  <si>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</si>
  <si>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</si>
  <si>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</si>
  <si>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</si>
  <si>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</si>
  <si>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</si>
  <si>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</si>
  <si>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</si>
  <si>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</si>
  <si>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</si>
  <si>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</si>
  <si>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</si>
  <si>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</si>
  <si>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</si>
  <si>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</si>
  <si>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</si>
  <si>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</si>
  <si>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</si>
  <si>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</si>
  <si>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</si>
  <si>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</si>
  <si>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</si>
  <si>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</si>
  <si>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</si>
  <si>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</si>
  <si>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</si>
  <si>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</si>
  <si>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</si>
  <si>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</si>
  <si>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</si>
  <si>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</si>
  <si>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</si>
  <si>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</si>
  <si>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</si>
  <si>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</si>
  <si>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</si>
  <si>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</si>
  <si>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</si>
  <si>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</si>
  <si>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</si>
  <si>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</si>
  <si>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</si>
  <si>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</si>
  <si>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</si>
  <si>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</si>
  <si>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</si>
  <si>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</si>
  <si>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</si>
  <si>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</si>
  <si>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</si>
  <si>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</si>
  <si>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</si>
  <si>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</si>
  <si>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</si>
  <si>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</si>
  <si>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</si>
  <si>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</si>
  <si>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</si>
  <si>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</si>
  <si>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</si>
  <si>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</si>
  <si>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</si>
  <si>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</si>
  <si>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</si>
  <si>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</si>
  <si>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</si>
  <si>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</si>
  <si>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</si>
  <si>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</si>
  <si>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</si>
  <si>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</si>
  <si>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</si>
  <si>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</si>
  <si>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</si>
  <si>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</si>
  <si>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</si>
  <si>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</si>
  <si>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</si>
  <si>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</si>
  <si>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</si>
  <si>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</si>
  <si>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</si>
  <si>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</si>
  <si>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</si>
  <si>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</si>
  <si>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</si>
  <si>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</si>
  <si>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</si>
  <si>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</si>
  <si>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</si>
  <si>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</si>
  <si>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</si>
  <si>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</si>
  <si>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</si>
  <si>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</si>
  <si>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</si>
  <si>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</si>
  <si>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</si>
  <si>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</si>
  <si>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</si>
  <si>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</si>
  <si>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</si>
  <si>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</si>
  <si>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</si>
  <si>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</si>
  <si>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</si>
  <si>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</si>
  <si>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</si>
  <si>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</si>
  <si>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</si>
  <si>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</si>
  <si>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</si>
  <si>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</si>
  <si>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</si>
  <si>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</si>
  <si>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</si>
  <si>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</si>
  <si>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</si>
  <si>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</si>
  <si>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</si>
  <si>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</si>
  <si>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</si>
  <si>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</si>
  <si>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</si>
  <si>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</si>
  <si>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</si>
  <si>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</si>
  <si>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</si>
  <si>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</si>
  <si>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</si>
  <si>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</si>
  <si>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</si>
  <si>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</si>
  <si>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</si>
  <si>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</si>
  <si>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</si>
  <si>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</si>
  <si>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</si>
  <si>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</si>
  <si>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</si>
  <si>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</si>
  <si>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</si>
  <si>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</si>
  <si>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</si>
  <si>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</si>
  <si>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</si>
  <si>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</si>
  <si>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</si>
  <si>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</si>
  <si>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</si>
  <si>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</si>
  <si>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</si>
  <si>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</si>
  <si>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</si>
  <si>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</si>
  <si>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</si>
  <si>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</si>
  <si>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</si>
  <si>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</si>
  <si>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</si>
  <si>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</si>
  <si>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</si>
  <si>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</si>
  <si>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</si>
  <si>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</si>
  <si>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</si>
  <si>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</si>
  <si>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</si>
  <si>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</si>
  <si>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אפיק השקעות עד גיל 50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</si>
  <si>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</si>
  <si>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</si>
  <si>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</si>
  <si>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</si>
  <si>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</si>
  <si>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</si>
  <si>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</si>
  <si>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</si>
  <si>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</si>
  <si>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</si>
  <si>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</si>
  <si>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</si>
  <si>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</si>
  <si>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</si>
  <si>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</si>
  <si>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</si>
  <si>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</si>
  <si>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</si>
  <si>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</si>
  <si>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מקמ 428</t>
  </si>
  <si>
    <t>8180424</t>
  </si>
  <si>
    <t>מקמ 618</t>
  </si>
  <si>
    <t>8180614</t>
  </si>
  <si>
    <t>ממשל משתנה 1121</t>
  </si>
  <si>
    <t>1127646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</si>
  <si>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</si>
  <si>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</si>
  <si>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</si>
  <si>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</si>
  <si>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</si>
  <si>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</si>
  <si>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</si>
  <si>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</si>
  <si>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</si>
  <si>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</si>
  <si>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</si>
  <si>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</si>
  <si>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</si>
  <si>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</si>
  <si>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</si>
  <si>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</si>
  <si>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</si>
  <si>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</si>
  <si>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</si>
  <si>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</si>
  <si>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</si>
  <si>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</si>
  <si>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</si>
  <si>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</si>
  <si>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</si>
  <si>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</si>
  <si>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</si>
  <si>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</si>
  <si>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</si>
  <si>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</si>
  <si>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</si>
  <si>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</si>
  <si>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</si>
  <si>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</si>
  <si>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</si>
  <si>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</si>
  <si>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</si>
  <si>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</si>
  <si>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</si>
  <si>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</si>
  <si>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</si>
  <si>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</si>
  <si>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</si>
  <si>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</si>
  <si>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</si>
  <si>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</si>
  <si>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</si>
  <si>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</si>
  <si>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</si>
  <si>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</si>
  <si>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</si>
  <si>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</si>
  <si>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</si>
  <si>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</si>
  <si>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</si>
  <si>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</si>
  <si>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</si>
  <si>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</si>
  <si>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</si>
  <si>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</si>
  <si>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</si>
  <si>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</si>
  <si>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</si>
  <si>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</si>
  <si>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</si>
  <si>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</si>
  <si>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</si>
  <si>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</si>
  <si>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</si>
  <si>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</si>
  <si>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</si>
  <si>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</si>
  <si>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</si>
  <si>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</si>
  <si>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</si>
  <si>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</si>
  <si>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</si>
  <si>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</si>
  <si>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</si>
  <si>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</si>
  <si>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</si>
  <si>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</si>
  <si>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</si>
  <si>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</si>
  <si>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</si>
  <si>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</si>
  <si>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</si>
  <si>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</si>
  <si>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</si>
  <si>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</si>
  <si>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</si>
  <si>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</si>
  <si>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</si>
  <si>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אמות.ק3*</t>
  </si>
  <si>
    <t>1117357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</si>
  <si>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</si>
  <si>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</si>
  <si>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</si>
  <si>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</si>
  <si>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</si>
  <si>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</si>
  <si>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</si>
  <si>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</si>
  <si>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</si>
  <si>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</si>
  <si>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</si>
  <si>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</si>
  <si>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</si>
  <si>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</si>
  <si>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</si>
  <si>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</si>
  <si>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</si>
  <si>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</si>
  <si>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</si>
  <si>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</si>
  <si>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</si>
  <si>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</si>
  <si>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</si>
  <si>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</si>
  <si>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</si>
  <si>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</si>
  <si>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</si>
  <si>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</si>
  <si>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</si>
  <si>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</si>
  <si>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</si>
  <si>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</si>
  <si>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</si>
  <si>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</si>
  <si>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טז*</t>
  </si>
  <si>
    <t>3230265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</si>
  <si>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</si>
  <si>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</si>
  <si>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</si>
  <si>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</si>
  <si>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</si>
  <si>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</si>
  <si>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</si>
  <si>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</si>
  <si>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</si>
  <si>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</si>
  <si>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</si>
  <si>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</si>
  <si>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</si>
  <si>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</si>
  <si>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</si>
  <si>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</si>
  <si>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</si>
  <si>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</si>
  <si>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</si>
  <si>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</si>
  <si>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</si>
  <si>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</si>
  <si>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</si>
  <si>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</si>
  <si>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</si>
  <si>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</si>
  <si>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</si>
  <si>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</si>
  <si>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</si>
  <si>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</si>
  <si>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</si>
  <si>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</si>
  <si>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</si>
  <si>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</si>
  <si>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</si>
  <si>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</si>
  <si>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</si>
  <si>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</si>
  <si>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</si>
  <si>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</si>
  <si>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סלע קפיטל נדלן אגח ג</t>
  </si>
  <si>
    <t>1138973</t>
  </si>
  <si>
    <t>513992529</t>
  </si>
  <si>
    <t>סלע קפיטל נדלן ב</t>
  </si>
  <si>
    <t>1132927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</si>
  <si>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</si>
  <si>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</si>
  <si>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</si>
  <si>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</si>
  <si>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</si>
  <si>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</si>
  <si>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</si>
  <si>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</si>
  <si>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</si>
  <si>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</si>
  <si>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</si>
  <si>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</si>
  <si>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</si>
  <si>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</si>
  <si>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</si>
  <si>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מגה אור אגח ג</t>
  </si>
  <si>
    <t>1127323</t>
  </si>
  <si>
    <t>513257873</t>
  </si>
  <si>
    <t>אדגר.ק7</t>
  </si>
  <si>
    <t>1820158</t>
  </si>
  <si>
    <t>520035171</t>
  </si>
  <si>
    <t>A-</t>
  </si>
  <si>
    <t>ירושלים הנפקות נדחה אגח י</t>
  </si>
  <si>
    <t>1127414</t>
  </si>
  <si>
    <t>כלכלית ירושלים אגח טו</t>
  </si>
  <si>
    <t>1980416</t>
  </si>
  <si>
    <t>520017070</t>
  </si>
  <si>
    <t>מבני תעשיה אגח יז</t>
  </si>
  <si>
    <t>2260446</t>
  </si>
  <si>
    <t>520024126</t>
  </si>
  <si>
    <t>מבני תעשיה אגח יח</t>
  </si>
  <si>
    <t>2260479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</si>
  <si>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</si>
  <si>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</si>
  <si>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</si>
  <si>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</si>
  <si>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</si>
  <si>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</si>
  <si>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</si>
  <si>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</si>
  <si>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</si>
  <si>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</si>
  <si>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לאומי מימון הת יג</t>
  </si>
  <si>
    <t>6040281</t>
  </si>
  <si>
    <t>פועלים הנפקות התח אגח יא</t>
  </si>
  <si>
    <t>1940410</t>
  </si>
  <si>
    <t>בזק סדרה ז</t>
  </si>
  <si>
    <t>2300150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</si>
  <si>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</si>
  <si>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</si>
  <si>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</si>
  <si>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</si>
  <si>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</si>
  <si>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</si>
  <si>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</si>
  <si>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</si>
  <si>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תעשיה אוירית אגח ד</t>
  </si>
  <si>
    <t>1133131</t>
  </si>
  <si>
    <t>520027194</t>
  </si>
  <si>
    <t>ביטחוניות</t>
  </si>
  <si>
    <t>אמות אגח ה</t>
  </si>
  <si>
    <t>1138114</t>
  </si>
  <si>
    <t>דה זראסאי אגח ב</t>
  </si>
  <si>
    <t>1131028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</si>
  <si>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</si>
  <si>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</si>
  <si>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</si>
  <si>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</si>
  <si>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</si>
  <si>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</si>
  <si>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</si>
  <si>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</si>
  <si>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</si>
  <si>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</si>
  <si>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</si>
  <si>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</si>
  <si>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</si>
  <si>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</si>
  <si>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</si>
  <si>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</si>
  <si>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</si>
  <si>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</si>
  <si>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</si>
  <si>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</si>
  <si>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</si>
  <si>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</si>
  <si>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</si>
  <si>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</si>
  <si>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</si>
  <si>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</si>
  <si>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</si>
  <si>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</si>
  <si>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</si>
  <si>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</si>
  <si>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</si>
  <si>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</si>
  <si>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</si>
  <si>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</si>
  <si>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</si>
  <si>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יו טי אס אגח ח</t>
  </si>
  <si>
    <t>4590147</t>
  </si>
  <si>
    <t>520039249</t>
  </si>
  <si>
    <t>מגה אור אגח ה</t>
  </si>
  <si>
    <t>1132687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</si>
  <si>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</si>
  <si>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</si>
  <si>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</si>
  <si>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</si>
  <si>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</si>
  <si>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</si>
  <si>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</si>
  <si>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</si>
  <si>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</si>
  <si>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</si>
  <si>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</si>
  <si>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</si>
  <si>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</si>
  <si>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</si>
  <si>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</si>
  <si>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</si>
  <si>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</si>
  <si>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</si>
  <si>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</si>
  <si>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</si>
  <si>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</si>
  <si>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</si>
  <si>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</si>
  <si>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</si>
  <si>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</si>
  <si>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</si>
  <si>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</si>
  <si>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</si>
  <si>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</si>
  <si>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</si>
  <si>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</si>
  <si>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</si>
  <si>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</si>
  <si>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</si>
  <si>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</si>
  <si>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</si>
  <si>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</si>
  <si>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</si>
  <si>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</si>
  <si>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</si>
  <si>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</si>
  <si>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</si>
  <si>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</si>
  <si>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</si>
  <si>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</si>
  <si>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</si>
  <si>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</si>
  <si>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</si>
  <si>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</si>
  <si>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</si>
  <si>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</si>
  <si>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</si>
  <si>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</si>
  <si>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</si>
  <si>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</si>
  <si>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</si>
  <si>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</si>
  <si>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</si>
  <si>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</si>
  <si>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</si>
  <si>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</si>
  <si>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</si>
  <si>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</si>
  <si>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</si>
  <si>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</si>
  <si>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</si>
  <si>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</si>
  <si>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</si>
  <si>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</si>
  <si>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</si>
  <si>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</si>
  <si>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</si>
  <si>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</si>
  <si>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</si>
  <si>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</si>
  <si>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</si>
  <si>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</si>
  <si>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</si>
  <si>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מזון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</si>
  <si>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</si>
  <si>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</si>
  <si>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</si>
  <si>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</si>
  <si>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</si>
  <si>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</si>
  <si>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</si>
  <si>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</si>
  <si>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</si>
  <si>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</si>
  <si>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</si>
  <si>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</si>
  <si>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</si>
  <si>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</si>
  <si>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</si>
  <si>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</si>
  <si>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</si>
  <si>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</si>
  <si>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</si>
  <si>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</si>
  <si>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</si>
  <si>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</si>
  <si>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</si>
  <si>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</si>
  <si>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</si>
  <si>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</si>
  <si>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</si>
  <si>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</si>
  <si>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</si>
  <si>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</si>
  <si>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</si>
  <si>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</si>
  <si>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</si>
  <si>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</si>
  <si>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</si>
  <si>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</si>
  <si>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</si>
  <si>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</si>
  <si>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</si>
  <si>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</si>
  <si>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</si>
  <si>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</si>
  <si>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</si>
  <si>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</si>
  <si>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</si>
  <si>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</si>
  <si>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</si>
  <si>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</si>
  <si>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</si>
  <si>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</si>
  <si>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</si>
  <si>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</si>
  <si>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</si>
  <si>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</si>
  <si>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</si>
  <si>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</si>
  <si>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</si>
  <si>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</si>
  <si>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</si>
  <si>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</si>
  <si>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</si>
  <si>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</si>
  <si>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</si>
  <si>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</si>
  <si>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</si>
  <si>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</si>
  <si>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</si>
  <si>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</si>
  <si>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</si>
  <si>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</si>
  <si>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</si>
  <si>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</si>
  <si>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</si>
  <si>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</si>
  <si>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</si>
  <si>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</si>
  <si>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</si>
  <si>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</si>
  <si>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</si>
  <si>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</si>
  <si>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</si>
  <si>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</si>
  <si>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</si>
  <si>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</si>
  <si>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</si>
  <si>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</si>
  <si>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</si>
  <si>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</si>
  <si>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</si>
  <si>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</si>
  <si>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</si>
  <si>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</si>
  <si>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</si>
  <si>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</si>
  <si>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</si>
  <si>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</si>
  <si>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</si>
  <si>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</si>
  <si>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</si>
  <si>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</si>
  <si>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</si>
  <si>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</si>
  <si>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</si>
  <si>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</si>
  <si>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</si>
  <si>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רדהיל</t>
  </si>
  <si>
    <t>1122381</t>
  </si>
  <si>
    <t>514304005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</si>
  <si>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</si>
  <si>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</si>
  <si>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</si>
  <si>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</si>
  <si>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</si>
  <si>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</si>
  <si>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</si>
  <si>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</si>
  <si>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</si>
  <si>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</si>
  <si>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</si>
  <si>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</si>
  <si>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</si>
  <si>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</si>
  <si>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</si>
  <si>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</si>
  <si>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</si>
  <si>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</si>
  <si>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</si>
  <si>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</si>
  <si>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</si>
  <si>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אמיליה פיתוח</t>
  </si>
  <si>
    <t>589010</t>
  </si>
  <si>
    <t>520014846</t>
  </si>
  <si>
    <t>ארפורט זכויות 3</t>
  </si>
  <si>
    <t>1141043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</si>
  <si>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</si>
  <si>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</si>
  <si>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</si>
  <si>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</si>
  <si>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</si>
  <si>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</si>
  <si>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</si>
  <si>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</si>
  <si>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</si>
  <si>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</si>
  <si>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</si>
  <si>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</si>
  <si>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</si>
  <si>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</si>
  <si>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</si>
  <si>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</si>
  <si>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</si>
  <si>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</si>
  <si>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</si>
  <si>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</si>
  <si>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</si>
  <si>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</si>
  <si>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</si>
  <si>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</si>
  <si>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</si>
  <si>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</si>
  <si>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</si>
  <si>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</si>
  <si>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</si>
  <si>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</si>
  <si>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</si>
  <si>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</si>
  <si>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</si>
  <si>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</si>
  <si>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</si>
  <si>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</si>
  <si>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</si>
  <si>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</si>
  <si>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</si>
  <si>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</si>
  <si>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</si>
  <si>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</si>
  <si>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</si>
  <si>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</si>
  <si>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</si>
  <si>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</si>
  <si>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</si>
  <si>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</si>
  <si>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</si>
  <si>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</si>
  <si>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</si>
  <si>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</si>
  <si>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</si>
  <si>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</si>
  <si>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</si>
  <si>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</si>
  <si>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</si>
  <si>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</si>
  <si>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</si>
  <si>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</si>
  <si>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</si>
  <si>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</si>
  <si>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</si>
  <si>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</si>
  <si>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</si>
  <si>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</si>
  <si>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</si>
  <si>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</si>
  <si>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</si>
  <si>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</si>
  <si>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</si>
  <si>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</si>
  <si>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</si>
  <si>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</si>
  <si>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</si>
  <si>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</si>
  <si>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</si>
  <si>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</si>
  <si>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</si>
  <si>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</si>
  <si>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</si>
  <si>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</si>
  <si>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</si>
  <si>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</si>
  <si>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</si>
  <si>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</si>
  <si>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BANK OF CHINA LTD H</t>
  </si>
  <si>
    <t>CNE1000001Z5</t>
  </si>
  <si>
    <t>HKSE</t>
  </si>
  <si>
    <t>BHP BILLITON</t>
  </si>
  <si>
    <t>GB0000566504</t>
  </si>
  <si>
    <t>ENERGY</t>
  </si>
  <si>
    <t>BLACKROCK</t>
  </si>
  <si>
    <t>US09247X1019</t>
  </si>
  <si>
    <t>BNP PARIBAS</t>
  </si>
  <si>
    <t>FR0000131104</t>
  </si>
  <si>
    <t>BOSTON PROPERTIES INC</t>
  </si>
  <si>
    <t>US1011211018</t>
  </si>
  <si>
    <t>BP PLC</t>
  </si>
  <si>
    <t>GB0007980591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</si>
  <si>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</si>
  <si>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</si>
  <si>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</si>
  <si>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</si>
  <si>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</si>
  <si>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</si>
  <si>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</si>
  <si>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</si>
  <si>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</si>
  <si>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</si>
  <si>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</si>
  <si>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</si>
  <si>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</si>
  <si>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</si>
  <si>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</si>
  <si>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</si>
  <si>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</si>
  <si>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</si>
  <si>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</si>
  <si>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</si>
  <si>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</si>
  <si>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</si>
  <si>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</si>
  <si>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</si>
  <si>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</si>
  <si>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</si>
  <si>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</si>
  <si>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</si>
  <si>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</si>
  <si>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</si>
  <si>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</si>
  <si>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</si>
  <si>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</si>
  <si>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</si>
  <si>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</si>
  <si>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</si>
  <si>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</si>
  <si>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</si>
  <si>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</si>
  <si>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</si>
  <si>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</si>
  <si>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</si>
  <si>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</si>
  <si>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</si>
  <si>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</si>
  <si>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</si>
  <si>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</si>
  <si>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</si>
  <si>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</si>
  <si>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</si>
  <si>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</si>
  <si>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</si>
  <si>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</si>
  <si>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</si>
  <si>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</si>
  <si>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</si>
  <si>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</si>
  <si>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</si>
  <si>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</si>
  <si>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</si>
  <si>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</si>
  <si>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</si>
  <si>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</si>
  <si>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</si>
  <si>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</si>
  <si>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</si>
  <si>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</si>
  <si>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</si>
  <si>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NEXT PLC</t>
  </si>
  <si>
    <t>GB0032089863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</si>
  <si>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</si>
  <si>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</si>
  <si>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</si>
  <si>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</si>
  <si>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</si>
  <si>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</si>
  <si>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</si>
  <si>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</si>
  <si>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</si>
  <si>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</si>
  <si>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</si>
  <si>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</si>
  <si>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</si>
  <si>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</si>
  <si>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</si>
  <si>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</si>
  <si>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</si>
  <si>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</si>
  <si>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</si>
  <si>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</si>
  <si>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</si>
  <si>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</si>
  <si>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</si>
  <si>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</si>
  <si>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</si>
  <si>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SL GREEN REALTY CORP</t>
  </si>
  <si>
    <t>US78440X1019</t>
  </si>
  <si>
    <t>SOUTHWEST AIRLINES</t>
  </si>
  <si>
    <t>US8447411088</t>
  </si>
  <si>
    <t>STERICYCLE</t>
  </si>
  <si>
    <t>US8589121081</t>
  </si>
  <si>
    <t>Commercial &amp; Professional Sevi</t>
  </si>
  <si>
    <t>STMICROELECTRONICS</t>
  </si>
  <si>
    <t>NL0000226223</t>
  </si>
  <si>
    <t>THALES SA</t>
  </si>
  <si>
    <t>FR0000121329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</si>
  <si>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</si>
  <si>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</si>
  <si>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</si>
  <si>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</si>
  <si>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</si>
  <si>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</si>
  <si>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</si>
  <si>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</si>
  <si>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</si>
  <si>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</si>
  <si>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</si>
  <si>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</si>
  <si>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</si>
  <si>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</si>
  <si>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</si>
  <si>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</si>
  <si>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</si>
  <si>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</si>
  <si>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</si>
  <si>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</si>
  <si>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</si>
  <si>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</si>
  <si>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</si>
  <si>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</si>
  <si>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</si>
  <si>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</si>
  <si>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</si>
  <si>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</si>
  <si>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</si>
  <si>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</si>
  <si>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</si>
  <si>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</si>
  <si>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תל בונד 60 סדרה 2</t>
  </si>
  <si>
    <t>1109479</t>
  </si>
  <si>
    <t>פסגות תל בונד 60 סדרה 3</t>
  </si>
  <si>
    <t>1134550</t>
  </si>
  <si>
    <t>קסם תל בונד 60</t>
  </si>
  <si>
    <t>1109248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</si>
  <si>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</si>
  <si>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</si>
  <si>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</si>
  <si>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</si>
  <si>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</si>
  <si>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</si>
  <si>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</si>
  <si>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</si>
  <si>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</si>
  <si>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</si>
  <si>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</si>
  <si>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</si>
  <si>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</si>
  <si>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</si>
  <si>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</si>
  <si>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</si>
  <si>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</si>
  <si>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</si>
  <si>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</si>
  <si>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</si>
  <si>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</si>
  <si>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</si>
  <si>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</si>
  <si>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</si>
  <si>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</si>
  <si>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</si>
  <si>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</si>
  <si>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</si>
  <si>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</si>
  <si>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</si>
  <si>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</si>
  <si>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</si>
  <si>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</si>
  <si>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</si>
  <si>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</si>
  <si>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</si>
  <si>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</si>
  <si>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</si>
  <si>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</si>
  <si>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</si>
  <si>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</si>
  <si>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</si>
  <si>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</si>
  <si>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</si>
  <si>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</si>
  <si>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</si>
  <si>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</si>
  <si>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</si>
  <si>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</si>
  <si>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</si>
  <si>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</si>
  <si>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</si>
  <si>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</si>
  <si>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</si>
  <si>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</si>
  <si>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</si>
  <si>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</si>
  <si>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</si>
  <si>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</si>
  <si>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</si>
  <si>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</si>
  <si>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</si>
  <si>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</si>
  <si>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</si>
  <si>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</si>
  <si>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</si>
  <si>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</si>
  <si>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</si>
  <si>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</si>
  <si>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</si>
  <si>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</si>
  <si>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</si>
  <si>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</si>
  <si>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</si>
  <si>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</si>
  <si>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</si>
  <si>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</si>
  <si>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</si>
  <si>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</si>
  <si>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</si>
  <si>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</si>
  <si>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</si>
  <si>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XACT NORDEN 30</t>
  </si>
  <si>
    <t>SE0001710914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</si>
  <si>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</si>
  <si>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</si>
  <si>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</si>
  <si>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</si>
  <si>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</si>
  <si>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</si>
  <si>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</si>
  <si>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</si>
  <si>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</si>
  <si>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</si>
  <si>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</si>
  <si>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</si>
  <si>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</si>
  <si>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</si>
  <si>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</si>
  <si>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</si>
  <si>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</si>
  <si>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</si>
  <si>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</si>
  <si>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</si>
  <si>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</si>
  <si>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</si>
  <si>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</si>
  <si>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</si>
  <si>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AMUNDI IND MSCI EMU IEC</t>
  </si>
  <si>
    <t>LU0389810994</t>
  </si>
  <si>
    <t>NR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</si>
  <si>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</si>
  <si>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</si>
  <si>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</si>
  <si>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</si>
  <si>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</si>
  <si>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</si>
  <si>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</si>
  <si>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</si>
  <si>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</si>
  <si>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</si>
  <si>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</si>
  <si>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</si>
  <si>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</si>
  <si>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</si>
  <si>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</si>
  <si>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</si>
  <si>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Tokio Marine Japan</t>
  </si>
  <si>
    <t>IE00BYYTL417</t>
  </si>
  <si>
    <t>VANGUARD EMR MK ST IN USD PL</t>
  </si>
  <si>
    <t>IE00BFPM9H50</t>
  </si>
  <si>
    <t>כתבי אופציה בישראל</t>
  </si>
  <si>
    <t>אלוני חץ אופציה 15*</t>
  </si>
  <si>
    <t>3900396</t>
  </si>
  <si>
    <t>EURO STOXX 50 SEP17</t>
  </si>
  <si>
    <t>VGU7</t>
  </si>
  <si>
    <t>EURO STOXX BANK SEP17</t>
  </si>
  <si>
    <t>CAU7</t>
  </si>
  <si>
    <t>FTSE 100 IDX FUT SEP17</t>
  </si>
  <si>
    <t>Z U7</t>
  </si>
  <si>
    <t>RUSSELL 2000 MINI SEP17</t>
  </si>
  <si>
    <t>RTAU7</t>
  </si>
  <si>
    <t>S&amp;P500 EMINI FUT SEP17</t>
  </si>
  <si>
    <t>ESU7</t>
  </si>
  <si>
    <t>TOPIX INDX FUTR SEP17</t>
  </si>
  <si>
    <t>TPU7</t>
  </si>
  <si>
    <t>ערד 8786_1/2027</t>
  </si>
  <si>
    <t>71116487</t>
  </si>
  <si>
    <t>ערד 8790 2027 4.8%</t>
  </si>
  <si>
    <t>ערד 8792</t>
  </si>
  <si>
    <t>8287928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</si>
  <si>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</si>
  <si>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</si>
  <si>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</si>
  <si>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</si>
  <si>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</si>
  <si>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</si>
  <si>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</si>
  <si>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</si>
  <si>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</si>
  <si>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</si>
  <si>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</si>
  <si>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</si>
  <si>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</si>
  <si>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</si>
  <si>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</si>
  <si>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</si>
  <si>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</si>
  <si>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</si>
  <si>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</si>
  <si>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</si>
  <si>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</si>
  <si>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</si>
  <si>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</si>
  <si>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</si>
  <si>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</si>
  <si>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</si>
  <si>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</si>
  <si>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</si>
  <si>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</si>
  <si>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</si>
  <si>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</si>
  <si>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</si>
  <si>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</si>
  <si>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</si>
  <si>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</si>
  <si>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</si>
  <si>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</si>
  <si>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8776 2026 4.8%</t>
  </si>
  <si>
    <t>8287765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</si>
  <si>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</si>
  <si>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</si>
  <si>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</si>
  <si>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</si>
  <si>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</si>
  <si>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</si>
  <si>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</si>
  <si>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</si>
  <si>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</si>
  <si>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</si>
  <si>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</si>
  <si>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</si>
  <si>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</si>
  <si>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</si>
  <si>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</si>
  <si>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</si>
  <si>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</si>
  <si>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</si>
  <si>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</si>
  <si>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</si>
  <si>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</si>
  <si>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</si>
  <si>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</si>
  <si>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</si>
  <si>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</si>
  <si>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</si>
  <si>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אורמת אגח 3*</t>
  </si>
  <si>
    <t>1139179</t>
  </si>
  <si>
    <t>white oak 2*</t>
  </si>
  <si>
    <t>סה"כ קרנות השקעה</t>
  </si>
  <si>
    <t>סה"כ קרנות השקעה בחו"ל</t>
  </si>
  <si>
    <t>SVB</t>
  </si>
  <si>
    <t>APCS*</t>
  </si>
  <si>
    <t>apollo</t>
  </si>
  <si>
    <t>CMP VII</t>
  </si>
  <si>
    <t>harbourvest part' co inv fund IV</t>
  </si>
  <si>
    <t>PCS III</t>
  </si>
  <si>
    <t>SLF I</t>
  </si>
  <si>
    <t>warburg pincus</t>
  </si>
  <si>
    <t>REDHILL WARRANT</t>
  </si>
  <si>
    <t>52290</t>
  </si>
  <si>
    <t>₪ / מט"ח</t>
  </si>
  <si>
    <t>+ILS/-EUR 4 03-08-17 (10) +47</t>
  </si>
  <si>
    <t>10000678</t>
  </si>
  <si>
    <t>+ILS/-USD 3.4993 23-10-17 (10) --167.5</t>
  </si>
  <si>
    <t>10000709</t>
  </si>
  <si>
    <t>+ILS/-USD 3.5057 03-10-17 (10) --143</t>
  </si>
  <si>
    <t>10000695</t>
  </si>
  <si>
    <t>+ILS/-USD 3.5314 25-09-17 (10) --146</t>
  </si>
  <si>
    <t>10000680</t>
  </si>
  <si>
    <t>+USD/-ILS 3.5039 25-09-17 (10) --116</t>
  </si>
  <si>
    <t>10000710</t>
  </si>
  <si>
    <t>+USD/-ILS 3.5108 25-09-17 (10) --122</t>
  </si>
  <si>
    <t>10000707</t>
  </si>
  <si>
    <t>+USD/-ILS 3.5151 25-09-17 (10) --129</t>
  </si>
  <si>
    <t>10000701</t>
  </si>
  <si>
    <t>+USD/-ILS 3.5283 25-09-17 (10) --127</t>
  </si>
  <si>
    <t>10000702</t>
  </si>
  <si>
    <t>+USD/-ILS 3.5335 25-09-17 (10) --130</t>
  </si>
  <si>
    <t>10000703</t>
  </si>
  <si>
    <t>+USD/-ILS 3.5379 25-09-17 (10) --121</t>
  </si>
  <si>
    <t>10000706</t>
  </si>
  <si>
    <t>+EUR/-USD 1.1232 13-09-17 (10) +51.9</t>
  </si>
  <si>
    <t>10000699</t>
  </si>
  <si>
    <t>+GBP/-USD 1.2814 02-10-17 (10) +43.9</t>
  </si>
  <si>
    <t>10000697</t>
  </si>
  <si>
    <t>+JPY/-USD 109.049 28-09-17 (10) --52.1</t>
  </si>
  <si>
    <t>10000689</t>
  </si>
  <si>
    <t>+JPY/-USD 109.53 28-09-17 (10) --52</t>
  </si>
  <si>
    <t>10000691</t>
  </si>
  <si>
    <t>+USD/-EUR 1.126 13-09-17 (10) +53.3</t>
  </si>
  <si>
    <t>10000692</t>
  </si>
  <si>
    <t>+USD/-EUR 1.1323 13-09-17 (10) +57.3</t>
  </si>
  <si>
    <t>10000682</t>
  </si>
  <si>
    <t>+USD/-GBP 1.2948 24-07-17 (10) +19.5</t>
  </si>
  <si>
    <t>10000684</t>
  </si>
  <si>
    <t>+USD/-GBP 1.2951 02-10-17 (10) +46.4</t>
  </si>
  <si>
    <t>10000688</t>
  </si>
  <si>
    <t>+USD/-JPY 111.118 28-09-17 (10) --58.2</t>
  </si>
  <si>
    <t>10000667</t>
  </si>
  <si>
    <t>+USD/-JPY 111.15 28-09-17 (10) --60</t>
  </si>
  <si>
    <t>10000671</t>
  </si>
  <si>
    <t>+USD/-JPY 111.155 28-09-17 (10) --46.5</t>
  </si>
  <si>
    <t>10000704</t>
  </si>
  <si>
    <t/>
  </si>
  <si>
    <t>דולר ניו-זילנד</t>
  </si>
  <si>
    <t>כתר נורבגי</t>
  </si>
  <si>
    <t>בנק לאומי לישראל בע"מ</t>
  </si>
  <si>
    <t>30010000</t>
  </si>
  <si>
    <t>30810000</t>
  </si>
  <si>
    <t>30210000</t>
  </si>
  <si>
    <t>30710000</t>
  </si>
  <si>
    <t>31710000</t>
  </si>
  <si>
    <t>32610000</t>
  </si>
  <si>
    <t>32010000</t>
  </si>
  <si>
    <t>30310000</t>
  </si>
  <si>
    <t>31010000</t>
  </si>
  <si>
    <t>לא</t>
  </si>
  <si>
    <t>455531</t>
  </si>
  <si>
    <t>458870</t>
  </si>
  <si>
    <t>458869</t>
  </si>
  <si>
    <t>כן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</si>
  <si>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</si>
  <si>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</si>
  <si>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</si>
  <si>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</si>
  <si>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</si>
  <si>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</si>
  <si>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</si>
  <si>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</si>
  <si>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465782</t>
  </si>
  <si>
    <t>467404</t>
  </si>
  <si>
    <t>91050001</t>
  </si>
  <si>
    <t>apollo natural pesources partners II</t>
  </si>
  <si>
    <t>Bluebay SLFI</t>
  </si>
  <si>
    <t>Warburg Pincus China I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</si>
  <si>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</si>
  <si>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</si>
  <si>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</si>
  <si>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</si>
  <si>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</si>
  <si>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סה"כ יתרות התחייבות להשקעה</t>
  </si>
  <si>
    <t>סה"כ בחו"ל</t>
  </si>
  <si>
    <t>Migdal-HarbourVest 2016 Fund L.P. (Tranche B)</t>
  </si>
  <si>
    <t>קבוצת עזריאלי</t>
  </si>
  <si>
    <t>יואל</t>
  </si>
  <si>
    <t>מובטחות משכנתא - גורם 01</t>
  </si>
  <si>
    <t>בבטחונות אחרים - גורם 94</t>
  </si>
  <si>
    <t>בבטחונות אחרים - גורם 41</t>
  </si>
  <si>
    <t>בבטחונות אחרים - גורם 40</t>
  </si>
  <si>
    <t>בבטחונות אחרים - גורם 96</t>
  </si>
  <si>
    <t>בבטחונות אחרים - גורם 98</t>
  </si>
  <si>
    <t>גורם 98</t>
  </si>
  <si>
    <t>גורם 105</t>
  </si>
  <si>
    <t>גורם 103</t>
  </si>
  <si>
    <t>גורם 96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</si>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</sst>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28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8" fontId="7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/>
    <xf numFmtId="0" fontId="6" fillId="0" borderId="0" xfId="0" applyFont="1" applyAlignment="1"/>
    <xf numFmtId="2" fontId="31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49" fontId="7" fillId="2" borderId="5" xfId="0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right"/>
    </xf>
    <xf numFmtId="43" fontId="7" fillId="0" borderId="31" xfId="13" applyFont="1" applyFill="1" applyBorder="1" applyAlignment="1">
      <alignment horizontal="right"/>
    </xf>
    <xf numFmtId="168" fontId="7" fillId="0" borderId="31" xfId="7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14" fontId="2" fillId="0" borderId="0" xfId="15" applyNumberFormat="1" applyFill="1"/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readingOrder="2"/>
    </xf>
    <xf numFmtId="0" fontId="3" fillId="0" borderId="0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right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4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5" width="7.7109375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23">
      <c r="B1" s="56" t="s">
        <v>184</v>
      </c>
      <c r="C1" s="76" t="s" vm="1">
        <v>255</v>
      </c>
    </row>
    <row r="2" spans="1:23">
      <c r="B2" s="56" t="s">
        <v>183</v>
      </c>
      <c r="C2" s="76" t="s">
        <v>256</v>
      </c>
    </row>
    <row r="3" spans="1:23">
      <c r="B3" s="56" t="s">
        <v>185</v>
      </c>
      <c r="C3" s="76" t="s">
        <v>257</v>
      </c>
    </row>
    <row r="4" spans="1:23">
      <c r="B4" s="56" t="s">
        <v>186</v>
      </c>
      <c r="C4" s="76">
        <v>8801</v>
      </c>
    </row>
    <row r="6" spans="1:23" ht="26.25" customHeight="1">
      <c r="B6" s="170" t="s">
        <v>200</v>
      </c>
      <c r="C6" s="171"/>
      <c r="D6" s="172"/>
    </row>
    <row r="7" spans="1:23" s="10" customFormat="1">
      <c r="B7" s="22"/>
      <c r="C7" s="23" t="s">
        <v>115</v>
      </c>
      <c r="D7" s="24" t="s">
        <v>113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244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199</v>
      </c>
      <c r="C10" s="107">
        <f>C11+C12+C23+C33</f>
        <v>1809295.5251900002</v>
      </c>
      <c r="D10" s="108">
        <f>C10/$C$42</f>
        <v>1</v>
      </c>
    </row>
    <row r="11" spans="1:23">
      <c r="A11" s="44" t="s">
        <v>146</v>
      </c>
      <c r="B11" s="28" t="s">
        <v>201</v>
      </c>
      <c r="C11" s="107">
        <f>מזומנים!J10</f>
        <v>213582.11812</v>
      </c>
      <c r="D11" s="108">
        <f t="shared" ref="D11:D38" si="0">C11/$C$42</f>
        <v>0.11804711565711247</v>
      </c>
    </row>
    <row r="12" spans="1:23">
      <c r="B12" s="28" t="s">
        <v>202</v>
      </c>
      <c r="C12" s="107">
        <f>C13+C15+C16+C17+C18+C19+C21</f>
        <v>1071470.5638000001</v>
      </c>
      <c r="D12" s="108">
        <f t="shared" si="0"/>
        <v>0.59220318012309314</v>
      </c>
    </row>
    <row r="13" spans="1:23">
      <c r="A13" s="54" t="s">
        <v>146</v>
      </c>
      <c r="B13" s="29" t="s">
        <v>72</v>
      </c>
      <c r="C13" s="107">
        <f>'תעודות התחייבות ממשלתיות'!N11</f>
        <v>242730.54538999998</v>
      </c>
      <c r="D13" s="108">
        <f t="shared" si="0"/>
        <v>0.13415748948171971</v>
      </c>
    </row>
    <row r="14" spans="1:23">
      <c r="A14" s="54" t="s">
        <v>146</v>
      </c>
      <c r="B14" s="29" t="s">
        <v>73</v>
      </c>
      <c r="C14" s="107" t="s" vm="2">
        <v>1294</v>
      </c>
      <c r="D14" s="108"/>
    </row>
    <row r="15" spans="1:23">
      <c r="A15" s="54" t="s">
        <v>146</v>
      </c>
      <c r="B15" s="29" t="s">
        <v>74</v>
      </c>
      <c r="C15" s="107">
        <f>'אג"ח קונצרני'!R11</f>
        <v>159930.94206000009</v>
      </c>
      <c r="D15" s="108">
        <f t="shared" si="0"/>
        <v>8.8394040571788401E-2</v>
      </c>
    </row>
    <row r="16" spans="1:23">
      <c r="A16" s="54" t="s">
        <v>146</v>
      </c>
      <c r="B16" s="29" t="s">
        <v>75</v>
      </c>
      <c r="C16" s="107">
        <f>מניות!K11</f>
        <v>327839.36738999985</v>
      </c>
      <c r="D16" s="108">
        <f t="shared" si="0"/>
        <v>0.18119724656676656</v>
      </c>
    </row>
    <row r="17" spans="1:4">
      <c r="A17" s="54" t="s">
        <v>146</v>
      </c>
      <c r="B17" s="29" t="s">
        <v>76</v>
      </c>
      <c r="C17" s="107">
        <f>'תעודות סל'!K11</f>
        <v>283738.91275000002</v>
      </c>
      <c r="D17" s="108">
        <f t="shared" si="0"/>
        <v>0.1568228676850365</v>
      </c>
    </row>
    <row r="18" spans="1:4">
      <c r="A18" s="54" t="s">
        <v>146</v>
      </c>
      <c r="B18" s="29" t="s">
        <v>77</v>
      </c>
      <c r="C18" s="107">
        <f>'קרנות נאמנות'!L11</f>
        <v>59240.475170000005</v>
      </c>
      <c r="D18" s="108">
        <f t="shared" si="0"/>
        <v>3.2742288003934E-2</v>
      </c>
    </row>
    <row r="19" spans="1:4">
      <c r="A19" s="54" t="s">
        <v>146</v>
      </c>
      <c r="B19" s="29" t="s">
        <v>78</v>
      </c>
      <c r="C19" s="107">
        <f>'כתבי אופציה'!I11</f>
        <v>9.3816000000000006</v>
      </c>
      <c r="D19" s="108">
        <f t="shared" si="0"/>
        <v>5.1852225738605122E-6</v>
      </c>
    </row>
    <row r="20" spans="1:4">
      <c r="A20" s="54" t="s">
        <v>146</v>
      </c>
      <c r="B20" s="29" t="s">
        <v>79</v>
      </c>
      <c r="C20" s="107" t="s" vm="3">
        <v>1294</v>
      </c>
      <c r="D20" s="108"/>
    </row>
    <row r="21" spans="1:4">
      <c r="A21" s="54" t="s">
        <v>146</v>
      </c>
      <c r="B21" s="29" t="s">
        <v>80</v>
      </c>
      <c r="C21" s="107">
        <f>'חוזים עתידיים'!I11</f>
        <v>-2019.0605599999997</v>
      </c>
      <c r="D21" s="108">
        <f t="shared" si="0"/>
        <v>-1.1159374087259578E-3</v>
      </c>
    </row>
    <row r="22" spans="1:4">
      <c r="A22" s="54" t="s">
        <v>146</v>
      </c>
      <c r="B22" s="29" t="s">
        <v>81</v>
      </c>
      <c r="C22" s="107" t="s" vm="4">
        <v>1294</v>
      </c>
      <c r="D22" s="108"/>
    </row>
    <row r="23" spans="1:4">
      <c r="B23" s="28" t="s">
        <v>203</v>
      </c>
      <c r="C23" s="107">
        <f>C24+C26+C27+C28+C29+C31</f>
        <v>521738.40299000003</v>
      </c>
      <c r="D23" s="108">
        <f t="shared" si="0"/>
        <v>0.28836549680584134</v>
      </c>
    </row>
    <row r="24" spans="1:4">
      <c r="A24" s="54" t="s">
        <v>146</v>
      </c>
      <c r="B24" s="29" t="s">
        <v>82</v>
      </c>
      <c r="C24" s="107">
        <f>'לא סחיר- תעודות התחייבות ממשלתי'!M11</f>
        <v>509018.54986000003</v>
      </c>
      <c r="D24" s="108">
        <f t="shared" si="0"/>
        <v>0.28133521736674072</v>
      </c>
    </row>
    <row r="25" spans="1:4">
      <c r="A25" s="54" t="s">
        <v>146</v>
      </c>
      <c r="B25" s="29" t="s">
        <v>83</v>
      </c>
      <c r="C25" s="107" t="s" vm="5">
        <v>1294</v>
      </c>
      <c r="D25" s="108"/>
    </row>
    <row r="26" spans="1:4">
      <c r="A26" s="54" t="s">
        <v>146</v>
      </c>
      <c r="B26" s="29" t="s">
        <v>74</v>
      </c>
      <c r="C26" s="107">
        <f>'לא סחיר - אג"ח קונצרני'!P11</f>
        <v>9977.062609999999</v>
      </c>
      <c r="D26" s="108">
        <f t="shared" si="0"/>
        <v>5.5143355361763104E-3</v>
      </c>
    </row>
    <row r="27" spans="1:4">
      <c r="A27" s="54" t="s">
        <v>146</v>
      </c>
      <c r="B27" s="29" t="s">
        <v>84</v>
      </c>
      <c r="C27" s="107">
        <f>'לא סחיר - מניות'!J11</f>
        <v>564.86369999999999</v>
      </c>
      <c r="D27" s="108">
        <f t="shared" si="0"/>
        <v>3.1220090479175963E-4</v>
      </c>
    </row>
    <row r="28" spans="1:4">
      <c r="A28" s="54" t="s">
        <v>146</v>
      </c>
      <c r="B28" s="29" t="s">
        <v>85</v>
      </c>
      <c r="C28" s="107">
        <f>'לא סחיר - קרנות השקעה'!H11</f>
        <v>1110.9872399999999</v>
      </c>
      <c r="D28" s="108">
        <f t="shared" si="0"/>
        <v>6.1404409867389209E-4</v>
      </c>
    </row>
    <row r="29" spans="1:4">
      <c r="A29" s="54" t="s">
        <v>146</v>
      </c>
      <c r="B29" s="29" t="s">
        <v>86</v>
      </c>
      <c r="C29" s="107">
        <f>'לא סחיר - כתבי אופציה'!I11</f>
        <v>6.8532799999999998</v>
      </c>
      <c r="D29" s="108">
        <f t="shared" si="0"/>
        <v>3.7878168074727948E-6</v>
      </c>
    </row>
    <row r="30" spans="1:4">
      <c r="A30" s="54" t="s">
        <v>146</v>
      </c>
      <c r="B30" s="29" t="s">
        <v>226</v>
      </c>
      <c r="C30" s="107" t="s" vm="6">
        <v>1294</v>
      </c>
      <c r="D30" s="108"/>
    </row>
    <row r="31" spans="1:4">
      <c r="A31" s="54" t="s">
        <v>146</v>
      </c>
      <c r="B31" s="29" t="s">
        <v>109</v>
      </c>
      <c r="C31" s="107">
        <f>'לא סחיר - חוזים עתידיים'!I11</f>
        <v>1060.0863000000006</v>
      </c>
      <c r="D31" s="108">
        <f t="shared" si="0"/>
        <v>5.8591108265117577E-4</v>
      </c>
    </row>
    <row r="32" spans="1:4">
      <c r="A32" s="54" t="s">
        <v>146</v>
      </c>
      <c r="B32" s="29" t="s">
        <v>87</v>
      </c>
      <c r="C32" s="107" t="s" vm="7">
        <v>1294</v>
      </c>
      <c r="D32" s="108"/>
    </row>
    <row r="33" spans="1:4">
      <c r="A33" s="54" t="s">
        <v>146</v>
      </c>
      <c r="B33" s="28" t="s">
        <v>204</v>
      </c>
      <c r="C33" s="107">
        <f>הלוואות!O10</f>
        <v>2504.4402800000003</v>
      </c>
      <c r="D33" s="108">
        <f t="shared" si="0"/>
        <v>1.3842074139530083E-3</v>
      </c>
    </row>
    <row r="34" spans="1:4">
      <c r="A34" s="54" t="s">
        <v>146</v>
      </c>
      <c r="B34" s="28" t="s">
        <v>205</v>
      </c>
      <c r="C34" s="107" t="s" vm="8">
        <v>1294</v>
      </c>
      <c r="D34" s="108"/>
    </row>
    <row r="35" spans="1:4">
      <c r="A35" s="54" t="s">
        <v>146</v>
      </c>
      <c r="B35" s="28" t="s">
        <v>206</v>
      </c>
      <c r="C35" s="107" t="s" vm="9">
        <v>1294</v>
      </c>
      <c r="D35" s="108"/>
    </row>
    <row r="36" spans="1:4">
      <c r="A36" s="54" t="s">
        <v>146</v>
      </c>
      <c r="B36" s="55" t="s">
        <v>207</v>
      </c>
      <c r="C36" s="107" t="s" vm="10">
        <v>1294</v>
      </c>
      <c r="D36" s="108"/>
    </row>
    <row r="37" spans="1:4">
      <c r="A37" s="54" t="s">
        <v>146</v>
      </c>
      <c r="B37" s="28" t="s">
        <v>208</v>
      </c>
      <c r="C37" s="107"/>
      <c r="D37" s="108">
        <f t="shared" si="0"/>
        <v>0</v>
      </c>
    </row>
    <row r="38" spans="1:4">
      <c r="A38" s="54"/>
      <c r="B38" s="67" t="s">
        <v>210</v>
      </c>
      <c r="C38" s="107">
        <v>0</v>
      </c>
      <c r="D38" s="108">
        <f t="shared" si="0"/>
        <v>0</v>
      </c>
    </row>
    <row r="39" spans="1:4">
      <c r="A39" s="54" t="s">
        <v>146</v>
      </c>
      <c r="B39" s="68" t="s">
        <v>211</v>
      </c>
      <c r="C39" s="107" t="s" vm="11">
        <v>1294</v>
      </c>
      <c r="D39" s="108"/>
    </row>
    <row r="40" spans="1:4">
      <c r="A40" s="54" t="s">
        <v>146</v>
      </c>
      <c r="B40" s="68" t="s">
        <v>242</v>
      </c>
      <c r="C40" s="107" t="s" vm="12">
        <v>1294</v>
      </c>
      <c r="D40" s="108"/>
    </row>
    <row r="41" spans="1:4">
      <c r="A41" s="54" t="s">
        <v>146</v>
      </c>
      <c r="B41" s="68" t="s">
        <v>212</v>
      </c>
      <c r="C41" s="107" t="s" vm="13">
        <v>1294</v>
      </c>
      <c r="D41" s="108"/>
    </row>
    <row r="42" spans="1:4">
      <c r="B42" s="68" t="s">
        <v>88</v>
      </c>
      <c r="C42" s="107">
        <f>C38+C10</f>
        <v>1809295.5251900002</v>
      </c>
      <c r="D42" s="108">
        <f>D38+D10</f>
        <v>1</v>
      </c>
    </row>
    <row r="43" spans="1:4">
      <c r="A43" s="54" t="s">
        <v>146</v>
      </c>
      <c r="B43" s="68" t="s">
        <v>209</v>
      </c>
      <c r="C43" s="127">
        <f>'יתרת התחייבות להשקעה'!C10</f>
        <v>18468.854485739845</v>
      </c>
      <c r="D43" s="108"/>
    </row>
    <row r="44" spans="1:4">
      <c r="B44" s="6" t="s">
        <v>114</v>
      </c>
    </row>
    <row r="45" spans="1:4">
      <c r="C45" s="74" t="s">
        <v>191</v>
      </c>
      <c r="D45" s="35" t="s">
        <v>108</v>
      </c>
    </row>
    <row r="46" spans="1:4">
      <c r="C46" s="75" t="s">
        <v>1</v>
      </c>
      <c r="D46" s="24" t="s">
        <v>2</v>
      </c>
    </row>
    <row r="47" spans="1:4">
      <c r="C47" s="109" t="s">
        <v>172</v>
      </c>
      <c r="D47" s="110" vm="14">
        <v>2.6831999999999998</v>
      </c>
    </row>
    <row r="48" spans="1:4">
      <c r="C48" s="109" t="s">
        <v>181</v>
      </c>
      <c r="D48" s="110">
        <v>1.056065732237796</v>
      </c>
    </row>
    <row r="49" spans="2:4">
      <c r="C49" s="109" t="s">
        <v>177</v>
      </c>
      <c r="D49" s="110" vm="15">
        <v>2.6907999999999999</v>
      </c>
    </row>
    <row r="50" spans="2:4">
      <c r="B50" s="12"/>
      <c r="C50" s="109" t="s">
        <v>832</v>
      </c>
      <c r="D50" s="110" vm="16">
        <v>3.6467999999999998</v>
      </c>
    </row>
    <row r="51" spans="2:4">
      <c r="C51" s="109" t="s">
        <v>170</v>
      </c>
      <c r="D51" s="110" vm="17">
        <v>3.9859</v>
      </c>
    </row>
    <row r="52" spans="2:4">
      <c r="C52" s="109" t="s">
        <v>171</v>
      </c>
      <c r="D52" s="110" vm="18">
        <v>4.5420999999999996</v>
      </c>
    </row>
    <row r="53" spans="2:4">
      <c r="C53" s="109" t="s">
        <v>173</v>
      </c>
      <c r="D53" s="110">
        <v>0.44789504701873062</v>
      </c>
    </row>
    <row r="54" spans="2:4">
      <c r="C54" s="109" t="s">
        <v>178</v>
      </c>
      <c r="D54" s="110" vm="19">
        <v>3.1240000000000001</v>
      </c>
    </row>
    <row r="55" spans="2:4">
      <c r="C55" s="109" t="s">
        <v>179</v>
      </c>
      <c r="D55" s="110">
        <v>0.19270626626096926</v>
      </c>
    </row>
    <row r="56" spans="2:4">
      <c r="C56" s="109" t="s">
        <v>176</v>
      </c>
      <c r="D56" s="110" vm="20">
        <v>0.53600000000000003</v>
      </c>
    </row>
    <row r="57" spans="2:4">
      <c r="C57" s="109" t="s">
        <v>1295</v>
      </c>
      <c r="D57" s="128">
        <v>2.5608</v>
      </c>
    </row>
    <row r="58" spans="2:4">
      <c r="C58" s="109" t="s">
        <v>175</v>
      </c>
      <c r="D58" s="110" vm="21">
        <v>0.41299999999999998</v>
      </c>
    </row>
    <row r="59" spans="2:4">
      <c r="C59" s="109" t="s">
        <v>168</v>
      </c>
      <c r="D59" s="110" vm="22">
        <v>3.496</v>
      </c>
    </row>
    <row r="60" spans="2:4">
      <c r="C60" s="109" t="s">
        <v>182</v>
      </c>
      <c r="D60" s="110" vm="23">
        <v>0.2671</v>
      </c>
    </row>
    <row r="61" spans="2:4">
      <c r="C61" s="109" t="s">
        <v>1296</v>
      </c>
      <c r="D61" s="110" vm="24">
        <v>0.41749999999999998</v>
      </c>
    </row>
    <row r="62" spans="2:4">
      <c r="C62" s="109" t="s">
        <v>169</v>
      </c>
      <c r="D62" s="11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8.425781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8801</v>
      </c>
    </row>
    <row r="6" spans="2:60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0" ht="26.25" customHeight="1">
      <c r="B7" s="184" t="s">
        <v>97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H7" s="3"/>
    </row>
    <row r="8" spans="2:60" s="3" customFormat="1" ht="78.75">
      <c r="B8" s="22" t="s">
        <v>121</v>
      </c>
      <c r="C8" s="30" t="s">
        <v>46</v>
      </c>
      <c r="D8" s="30" t="s">
        <v>124</v>
      </c>
      <c r="E8" s="30" t="s">
        <v>65</v>
      </c>
      <c r="F8" s="30" t="s">
        <v>106</v>
      </c>
      <c r="G8" s="30" t="s">
        <v>241</v>
      </c>
      <c r="H8" s="30" t="s">
        <v>240</v>
      </c>
      <c r="I8" s="30" t="s">
        <v>62</v>
      </c>
      <c r="J8" s="30" t="s">
        <v>59</v>
      </c>
      <c r="K8" s="30" t="s">
        <v>187</v>
      </c>
      <c r="L8" s="30" t="s">
        <v>189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250</v>
      </c>
      <c r="H9" s="16"/>
      <c r="I9" s="16" t="s">
        <v>244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3" t="s">
        <v>49</v>
      </c>
      <c r="C11" s="114"/>
      <c r="D11" s="114"/>
      <c r="E11" s="114"/>
      <c r="F11" s="114"/>
      <c r="G11" s="115"/>
      <c r="H11" s="119"/>
      <c r="I11" s="115">
        <v>9.3816000000000006</v>
      </c>
      <c r="J11" s="114"/>
      <c r="K11" s="116">
        <v>1</v>
      </c>
      <c r="L11" s="116">
        <f>I11/'סכום נכסי הקרן'!$C$42</f>
        <v>5.1852225738605122E-6</v>
      </c>
      <c r="BC11" s="1"/>
      <c r="BD11" s="3"/>
      <c r="BE11" s="1"/>
      <c r="BG11" s="1"/>
    </row>
    <row r="12" spans="2:60" s="4" customFormat="1" ht="18" customHeight="1">
      <c r="B12" s="113" t="s">
        <v>28</v>
      </c>
      <c r="C12" s="114"/>
      <c r="D12" s="114"/>
      <c r="E12" s="114"/>
      <c r="F12" s="114"/>
      <c r="G12" s="115"/>
      <c r="H12" s="119"/>
      <c r="I12" s="115">
        <v>9.3816000000000006</v>
      </c>
      <c r="J12" s="114"/>
      <c r="K12" s="116">
        <v>1</v>
      </c>
      <c r="L12" s="116">
        <f>I12/'סכום נכסי הקרן'!$C$42</f>
        <v>5.1852225738605122E-6</v>
      </c>
      <c r="BC12" s="1"/>
      <c r="BD12" s="3"/>
      <c r="BE12" s="1"/>
      <c r="BG12" s="1"/>
    </row>
    <row r="13" spans="2:60">
      <c r="B13" s="113" t="s">
        <v>1151</v>
      </c>
      <c r="C13" s="114"/>
      <c r="D13" s="114"/>
      <c r="E13" s="114"/>
      <c r="F13" s="114"/>
      <c r="G13" s="115"/>
      <c r="H13" s="119"/>
      <c r="I13" s="115">
        <v>9.3816000000000006</v>
      </c>
      <c r="J13" s="114"/>
      <c r="K13" s="116">
        <v>1</v>
      </c>
      <c r="L13" s="116">
        <f>I13/'סכום נכסי הקרן'!$C$42</f>
        <v>5.1852225738605122E-6</v>
      </c>
      <c r="BD13" s="3"/>
    </row>
    <row r="14" spans="2:60" ht="20.25">
      <c r="B14" s="111" t="s">
        <v>1152</v>
      </c>
      <c r="C14" s="82" t="s">
        <v>1153</v>
      </c>
      <c r="D14" s="93" t="s">
        <v>125</v>
      </c>
      <c r="E14" s="93" t="s">
        <v>336</v>
      </c>
      <c r="F14" s="93" t="s">
        <v>169</v>
      </c>
      <c r="G14" s="90">
        <v>7200</v>
      </c>
      <c r="H14" s="92">
        <v>130.30000000000001</v>
      </c>
      <c r="I14" s="90">
        <v>9.3816000000000006</v>
      </c>
      <c r="J14" s="91">
        <v>1.2834499133671309E-3</v>
      </c>
      <c r="K14" s="91">
        <v>1</v>
      </c>
      <c r="L14" s="91">
        <f>I14/'סכום נכסי הקרן'!$C$42</f>
        <v>5.1852225738605122E-6</v>
      </c>
      <c r="BD14" s="4"/>
    </row>
    <row r="15" spans="2:60">
      <c r="B15" s="81"/>
      <c r="C15" s="82"/>
      <c r="D15" s="82"/>
      <c r="E15" s="82"/>
      <c r="F15" s="82"/>
      <c r="G15" s="90"/>
      <c r="H15" s="92"/>
      <c r="I15" s="82"/>
      <c r="J15" s="82"/>
      <c r="K15" s="91"/>
      <c r="L15" s="82"/>
    </row>
    <row r="16" spans="2:60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>
      <c r="B18" s="95" t="s">
        <v>254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56" ht="20.25">
      <c r="B19" s="95" t="s">
        <v>117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BC19" s="4"/>
    </row>
    <row r="20" spans="2:56">
      <c r="B20" s="95" t="s">
        <v>239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BD20" s="3"/>
    </row>
    <row r="21" spans="2:56">
      <c r="B21" s="95" t="s">
        <v>249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</row>
    <row r="112" spans="2:12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</row>
    <row r="113" spans="2:12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</row>
    <row r="114" spans="2:12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184</v>
      </c>
      <c r="C1" s="76" t="s" vm="1">
        <v>255</v>
      </c>
    </row>
    <row r="2" spans="2:61">
      <c r="B2" s="56" t="s">
        <v>183</v>
      </c>
      <c r="C2" s="76" t="s">
        <v>256</v>
      </c>
    </row>
    <row r="3" spans="2:61">
      <c r="B3" s="56" t="s">
        <v>185</v>
      </c>
      <c r="C3" s="76" t="s">
        <v>257</v>
      </c>
    </row>
    <row r="4" spans="2:61">
      <c r="B4" s="56" t="s">
        <v>186</v>
      </c>
      <c r="C4" s="76">
        <v>8801</v>
      </c>
    </row>
    <row r="6" spans="2:61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1" ht="26.25" customHeight="1">
      <c r="B7" s="184" t="s">
        <v>98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I7" s="3"/>
    </row>
    <row r="8" spans="2:61" s="3" customFormat="1" ht="78.75">
      <c r="B8" s="22" t="s">
        <v>121</v>
      </c>
      <c r="C8" s="30" t="s">
        <v>46</v>
      </c>
      <c r="D8" s="30" t="s">
        <v>124</v>
      </c>
      <c r="E8" s="30" t="s">
        <v>65</v>
      </c>
      <c r="F8" s="30" t="s">
        <v>106</v>
      </c>
      <c r="G8" s="30" t="s">
        <v>241</v>
      </c>
      <c r="H8" s="30" t="s">
        <v>240</v>
      </c>
      <c r="I8" s="30" t="s">
        <v>62</v>
      </c>
      <c r="J8" s="30" t="s">
        <v>59</v>
      </c>
      <c r="K8" s="30" t="s">
        <v>187</v>
      </c>
      <c r="L8" s="31" t="s">
        <v>189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250</v>
      </c>
      <c r="H9" s="16"/>
      <c r="I9" s="16" t="s">
        <v>244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BD11" s="1"/>
      <c r="BE11" s="3"/>
      <c r="BF11" s="1"/>
      <c r="BH11" s="1"/>
    </row>
    <row r="12" spans="2:61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BE12" s="3"/>
    </row>
    <row r="13" spans="2:61" ht="20.25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BE13" s="4"/>
    </row>
    <row r="14" spans="2:61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61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6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 ht="2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BD18" s="4"/>
    </row>
    <row r="19" spans="2:5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BD21" s="3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6" sqref="C16"/>
    </sheetView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184</v>
      </c>
      <c r="C1" s="76" t="s" vm="1">
        <v>255</v>
      </c>
    </row>
    <row r="2" spans="1:60">
      <c r="B2" s="56" t="s">
        <v>183</v>
      </c>
      <c r="C2" s="76" t="s">
        <v>256</v>
      </c>
    </row>
    <row r="3" spans="1:60">
      <c r="B3" s="56" t="s">
        <v>185</v>
      </c>
      <c r="C3" s="76" t="s">
        <v>257</v>
      </c>
    </row>
    <row r="4" spans="1:60">
      <c r="B4" s="56" t="s">
        <v>186</v>
      </c>
      <c r="C4" s="76">
        <v>8801</v>
      </c>
    </row>
    <row r="6" spans="1:60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6"/>
      <c r="BD6" s="1" t="s">
        <v>125</v>
      </c>
      <c r="BF6" s="1" t="s">
        <v>192</v>
      </c>
      <c r="BH6" s="3" t="s">
        <v>169</v>
      </c>
    </row>
    <row r="7" spans="1:60" ht="26.25" customHeight="1">
      <c r="B7" s="184" t="s">
        <v>99</v>
      </c>
      <c r="C7" s="185"/>
      <c r="D7" s="185"/>
      <c r="E7" s="185"/>
      <c r="F7" s="185"/>
      <c r="G7" s="185"/>
      <c r="H7" s="185"/>
      <c r="I7" s="185"/>
      <c r="J7" s="185"/>
      <c r="K7" s="186"/>
      <c r="BD7" s="3" t="s">
        <v>127</v>
      </c>
      <c r="BF7" s="1" t="s">
        <v>147</v>
      </c>
      <c r="BH7" s="3" t="s">
        <v>168</v>
      </c>
    </row>
    <row r="8" spans="1:60" s="3" customFormat="1" ht="78.75">
      <c r="A8" s="2"/>
      <c r="B8" s="22" t="s">
        <v>121</v>
      </c>
      <c r="C8" s="30" t="s">
        <v>46</v>
      </c>
      <c r="D8" s="30" t="s">
        <v>124</v>
      </c>
      <c r="E8" s="30" t="s">
        <v>65</v>
      </c>
      <c r="F8" s="30" t="s">
        <v>106</v>
      </c>
      <c r="G8" s="30" t="s">
        <v>241</v>
      </c>
      <c r="H8" s="30" t="s">
        <v>240</v>
      </c>
      <c r="I8" s="30" t="s">
        <v>62</v>
      </c>
      <c r="J8" s="30" t="s">
        <v>187</v>
      </c>
      <c r="K8" s="30" t="s">
        <v>189</v>
      </c>
      <c r="BC8" s="1" t="s">
        <v>140</v>
      </c>
      <c r="BD8" s="1" t="s">
        <v>141</v>
      </c>
      <c r="BE8" s="1" t="s">
        <v>148</v>
      </c>
      <c r="BG8" s="4" t="s">
        <v>170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250</v>
      </c>
      <c r="H9" s="16"/>
      <c r="I9" s="16" t="s">
        <v>244</v>
      </c>
      <c r="J9" s="32" t="s">
        <v>20</v>
      </c>
      <c r="K9" s="57" t="s">
        <v>20</v>
      </c>
      <c r="BC9" s="1" t="s">
        <v>137</v>
      </c>
      <c r="BE9" s="1" t="s">
        <v>149</v>
      </c>
      <c r="BG9" s="4" t="s">
        <v>171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133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122" t="s">
        <v>50</v>
      </c>
      <c r="C11" s="114"/>
      <c r="D11" s="114"/>
      <c r="E11" s="114"/>
      <c r="F11" s="114"/>
      <c r="G11" s="115"/>
      <c r="H11" s="119"/>
      <c r="I11" s="115">
        <v>-2019.0605599999997</v>
      </c>
      <c r="J11" s="116">
        <v>1</v>
      </c>
      <c r="K11" s="116">
        <f>I11/'סכום נכסי הקרן'!$C$42</f>
        <v>-1.1159374087259578E-3</v>
      </c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172</v>
      </c>
    </row>
    <row r="12" spans="1:60" ht="20.25">
      <c r="B12" s="122" t="s">
        <v>238</v>
      </c>
      <c r="C12" s="114"/>
      <c r="D12" s="114"/>
      <c r="E12" s="114"/>
      <c r="F12" s="114"/>
      <c r="G12" s="115"/>
      <c r="H12" s="119"/>
      <c r="I12" s="115">
        <v>-2019.0605599999997</v>
      </c>
      <c r="J12" s="116">
        <v>1</v>
      </c>
      <c r="K12" s="116">
        <f>I12/'סכום נכסי הקרן'!$C$42</f>
        <v>-1.1159374087259578E-3</v>
      </c>
      <c r="P12" s="1"/>
      <c r="BC12" s="1" t="s">
        <v>130</v>
      </c>
      <c r="BD12" s="4"/>
      <c r="BE12" s="1" t="s">
        <v>151</v>
      </c>
      <c r="BG12" s="1" t="s">
        <v>173</v>
      </c>
    </row>
    <row r="13" spans="1:60">
      <c r="B13" s="97" t="s">
        <v>1154</v>
      </c>
      <c r="C13" s="82" t="s">
        <v>1155</v>
      </c>
      <c r="D13" s="93" t="s">
        <v>30</v>
      </c>
      <c r="E13" s="93"/>
      <c r="F13" s="93" t="s">
        <v>170</v>
      </c>
      <c r="G13" s="90">
        <v>257</v>
      </c>
      <c r="H13" s="92">
        <v>343100</v>
      </c>
      <c r="I13" s="90">
        <v>-866.7002</v>
      </c>
      <c r="J13" s="91">
        <v>0.42925914020132222</v>
      </c>
      <c r="K13" s="91">
        <f>I13/'סכום נכסי הקרן'!$C$42</f>
        <v>-4.790263325881961E-4</v>
      </c>
      <c r="P13" s="1"/>
      <c r="BC13" s="1" t="s">
        <v>134</v>
      </c>
      <c r="BE13" s="1" t="s">
        <v>152</v>
      </c>
      <c r="BG13" s="1" t="s">
        <v>174</v>
      </c>
    </row>
    <row r="14" spans="1:60">
      <c r="B14" s="97" t="s">
        <v>1156</v>
      </c>
      <c r="C14" s="82" t="s">
        <v>1157</v>
      </c>
      <c r="D14" s="93" t="s">
        <v>30</v>
      </c>
      <c r="E14" s="93"/>
      <c r="F14" s="93" t="s">
        <v>170</v>
      </c>
      <c r="G14" s="90">
        <v>74</v>
      </c>
      <c r="H14" s="92">
        <v>13050</v>
      </c>
      <c r="I14" s="90">
        <v>35.195500000000003</v>
      </c>
      <c r="J14" s="91">
        <v>-1.7431621763737491E-2</v>
      </c>
      <c r="K14" s="91">
        <f>I14/'סכום נכסי הקרן'!$C$42</f>
        <v>1.9452598820916226E-5</v>
      </c>
      <c r="P14" s="1"/>
      <c r="BC14" s="1" t="s">
        <v>131</v>
      </c>
      <c r="BE14" s="1" t="s">
        <v>153</v>
      </c>
      <c r="BG14" s="1" t="s">
        <v>176</v>
      </c>
    </row>
    <row r="15" spans="1:60">
      <c r="B15" s="97" t="s">
        <v>1158</v>
      </c>
      <c r="C15" s="82" t="s">
        <v>1159</v>
      </c>
      <c r="D15" s="93" t="s">
        <v>30</v>
      </c>
      <c r="E15" s="93"/>
      <c r="F15" s="93" t="s">
        <v>171</v>
      </c>
      <c r="G15" s="90">
        <v>46</v>
      </c>
      <c r="H15" s="92">
        <v>724250</v>
      </c>
      <c r="I15" s="90">
        <v>-410.27295000000004</v>
      </c>
      <c r="J15" s="91">
        <v>0.20319992283936253</v>
      </c>
      <c r="K15" s="91">
        <f>I15/'סכום נכסי הקרן'!$C$42</f>
        <v>-2.267583953466728E-4</v>
      </c>
      <c r="P15" s="1"/>
      <c r="BC15" s="1" t="s">
        <v>142</v>
      </c>
      <c r="BE15" s="1" t="s">
        <v>194</v>
      </c>
      <c r="BG15" s="1" t="s">
        <v>178</v>
      </c>
    </row>
    <row r="16" spans="1:60" ht="20.25">
      <c r="B16" s="97" t="s">
        <v>1160</v>
      </c>
      <c r="C16" s="82" t="s">
        <v>1161</v>
      </c>
      <c r="D16" s="93" t="s">
        <v>30</v>
      </c>
      <c r="E16" s="93"/>
      <c r="F16" s="93" t="s">
        <v>168</v>
      </c>
      <c r="G16" s="90">
        <v>40</v>
      </c>
      <c r="H16" s="92">
        <v>141270</v>
      </c>
      <c r="I16" s="90">
        <v>-25.171200000000002</v>
      </c>
      <c r="J16" s="91">
        <v>1.2466788019473773E-2</v>
      </c>
      <c r="K16" s="91">
        <f>I16/'סכום נכסי הקרן'!$C$42</f>
        <v>-1.3912155117587378E-5</v>
      </c>
      <c r="P16" s="1"/>
      <c r="BC16" s="4" t="s">
        <v>128</v>
      </c>
      <c r="BD16" s="1" t="s">
        <v>143</v>
      </c>
      <c r="BE16" s="1" t="s">
        <v>154</v>
      </c>
      <c r="BG16" s="1" t="s">
        <v>179</v>
      </c>
    </row>
    <row r="17" spans="2:60">
      <c r="B17" s="97" t="s">
        <v>1162</v>
      </c>
      <c r="C17" s="82" t="s">
        <v>1163</v>
      </c>
      <c r="D17" s="93" t="s">
        <v>30</v>
      </c>
      <c r="E17" s="93"/>
      <c r="F17" s="93" t="s">
        <v>168</v>
      </c>
      <c r="G17" s="90">
        <v>335</v>
      </c>
      <c r="H17" s="92">
        <v>242100</v>
      </c>
      <c r="I17" s="90">
        <v>-1028.74191</v>
      </c>
      <c r="J17" s="91">
        <v>0.50951513311715624</v>
      </c>
      <c r="K17" s="91">
        <f>I17/'סכום נכסי הקרן'!$C$42</f>
        <v>-5.6858699735742087E-4</v>
      </c>
      <c r="P17" s="1"/>
      <c r="BC17" s="1" t="s">
        <v>138</v>
      </c>
      <c r="BE17" s="1" t="s">
        <v>155</v>
      </c>
      <c r="BG17" s="1" t="s">
        <v>180</v>
      </c>
    </row>
    <row r="18" spans="2:60">
      <c r="B18" s="97" t="s">
        <v>1164</v>
      </c>
      <c r="C18" s="82" t="s">
        <v>1165</v>
      </c>
      <c r="D18" s="93" t="s">
        <v>30</v>
      </c>
      <c r="E18" s="93"/>
      <c r="F18" s="93" t="s">
        <v>178</v>
      </c>
      <c r="G18" s="90">
        <v>59</v>
      </c>
      <c r="H18" s="92">
        <v>161150</v>
      </c>
      <c r="I18" s="90">
        <v>276.6302</v>
      </c>
      <c r="J18" s="91">
        <v>-0.13700936241357717</v>
      </c>
      <c r="K18" s="91">
        <f>I18/'סכום נכסי הקרן'!$C$42</f>
        <v>1.5289387286300293E-4</v>
      </c>
      <c r="BD18" s="1" t="s">
        <v>126</v>
      </c>
      <c r="BF18" s="1" t="s">
        <v>156</v>
      </c>
      <c r="BH18" s="1" t="s">
        <v>30</v>
      </c>
    </row>
    <row r="19" spans="2:60">
      <c r="B19" s="102"/>
      <c r="C19" s="82"/>
      <c r="D19" s="82"/>
      <c r="E19" s="82"/>
      <c r="F19" s="82"/>
      <c r="G19" s="90"/>
      <c r="H19" s="92"/>
      <c r="I19" s="82"/>
      <c r="J19" s="91"/>
      <c r="K19" s="82"/>
      <c r="BD19" s="1" t="s">
        <v>139</v>
      </c>
      <c r="BF19" s="1" t="s">
        <v>157</v>
      </c>
    </row>
    <row r="20" spans="2:60">
      <c r="B20" s="97"/>
      <c r="C20" s="97"/>
      <c r="D20" s="97"/>
      <c r="E20" s="97"/>
      <c r="F20" s="97"/>
      <c r="G20" s="97"/>
      <c r="H20" s="97"/>
      <c r="I20" s="97"/>
      <c r="J20" s="97"/>
      <c r="K20" s="97"/>
      <c r="BD20" s="1" t="s">
        <v>144</v>
      </c>
      <c r="BF20" s="1" t="s">
        <v>158</v>
      </c>
    </row>
    <row r="21" spans="2:60">
      <c r="B21" s="97"/>
      <c r="C21" s="97"/>
      <c r="D21" s="97"/>
      <c r="E21" s="97"/>
      <c r="F21" s="97"/>
      <c r="G21" s="97"/>
      <c r="H21" s="97"/>
      <c r="I21" s="97"/>
      <c r="J21" s="97"/>
      <c r="K21" s="97"/>
      <c r="BD21" s="1" t="s">
        <v>129</v>
      </c>
      <c r="BE21" s="1" t="s">
        <v>145</v>
      </c>
      <c r="BF21" s="1" t="s">
        <v>159</v>
      </c>
    </row>
    <row r="22" spans="2:60">
      <c r="B22" s="95" t="s">
        <v>254</v>
      </c>
      <c r="C22" s="97"/>
      <c r="D22" s="97"/>
      <c r="E22" s="97"/>
      <c r="F22" s="97"/>
      <c r="G22" s="97"/>
      <c r="H22" s="97"/>
      <c r="I22" s="97"/>
      <c r="J22" s="97"/>
      <c r="K22" s="97"/>
      <c r="BD22" s="1" t="s">
        <v>135</v>
      </c>
      <c r="BF22" s="1" t="s">
        <v>160</v>
      </c>
    </row>
    <row r="23" spans="2:60">
      <c r="B23" s="95" t="s">
        <v>117</v>
      </c>
      <c r="C23" s="97"/>
      <c r="D23" s="97"/>
      <c r="E23" s="97"/>
      <c r="F23" s="97"/>
      <c r="G23" s="97"/>
      <c r="H23" s="97"/>
      <c r="I23" s="97"/>
      <c r="J23" s="97"/>
      <c r="K23" s="97"/>
      <c r="BD23" s="1" t="s">
        <v>30</v>
      </c>
      <c r="BE23" s="1" t="s">
        <v>136</v>
      </c>
      <c r="BF23" s="1" t="s">
        <v>195</v>
      </c>
    </row>
    <row r="24" spans="2:60">
      <c r="B24" s="95" t="s">
        <v>239</v>
      </c>
      <c r="C24" s="97"/>
      <c r="D24" s="97"/>
      <c r="E24" s="97"/>
      <c r="F24" s="97"/>
      <c r="G24" s="97"/>
      <c r="H24" s="97"/>
      <c r="I24" s="97"/>
      <c r="J24" s="97"/>
      <c r="K24" s="97"/>
      <c r="BF24" s="1" t="s">
        <v>198</v>
      </c>
    </row>
    <row r="25" spans="2:60">
      <c r="B25" s="95" t="s">
        <v>249</v>
      </c>
      <c r="C25" s="97"/>
      <c r="D25" s="97"/>
      <c r="E25" s="97"/>
      <c r="F25" s="97"/>
      <c r="G25" s="97"/>
      <c r="H25" s="97"/>
      <c r="I25" s="97"/>
      <c r="J25" s="97"/>
      <c r="K25" s="97"/>
      <c r="BF25" s="1" t="s">
        <v>161</v>
      </c>
    </row>
    <row r="26" spans="2:60">
      <c r="B26" s="97"/>
      <c r="C26" s="97"/>
      <c r="D26" s="97"/>
      <c r="E26" s="97"/>
      <c r="F26" s="97"/>
      <c r="G26" s="97"/>
      <c r="H26" s="97"/>
      <c r="I26" s="97"/>
      <c r="J26" s="97"/>
      <c r="K26" s="97"/>
      <c r="BF26" s="1" t="s">
        <v>162</v>
      </c>
    </row>
    <row r="27" spans="2:60">
      <c r="B27" s="97"/>
      <c r="C27" s="97"/>
      <c r="D27" s="97"/>
      <c r="E27" s="97"/>
      <c r="F27" s="97"/>
      <c r="G27" s="97"/>
      <c r="H27" s="97"/>
      <c r="I27" s="97"/>
      <c r="J27" s="97"/>
      <c r="K27" s="97"/>
      <c r="BF27" s="1" t="s">
        <v>197</v>
      </c>
    </row>
    <row r="28" spans="2:60">
      <c r="B28" s="97"/>
      <c r="C28" s="97"/>
      <c r="D28" s="97"/>
      <c r="E28" s="97"/>
      <c r="F28" s="97"/>
      <c r="G28" s="97"/>
      <c r="H28" s="97"/>
      <c r="I28" s="97"/>
      <c r="J28" s="97"/>
      <c r="K28" s="97"/>
      <c r="BF28" s="1" t="s">
        <v>163</v>
      </c>
    </row>
    <row r="29" spans="2:60">
      <c r="B29" s="97"/>
      <c r="C29" s="97"/>
      <c r="D29" s="97"/>
      <c r="E29" s="97"/>
      <c r="F29" s="97"/>
      <c r="G29" s="97"/>
      <c r="H29" s="97"/>
      <c r="I29" s="97"/>
      <c r="J29" s="97"/>
      <c r="K29" s="97"/>
      <c r="BF29" s="1" t="s">
        <v>164</v>
      </c>
    </row>
    <row r="30" spans="2:60">
      <c r="B30" s="97"/>
      <c r="C30" s="97"/>
      <c r="D30" s="97"/>
      <c r="E30" s="97"/>
      <c r="F30" s="97"/>
      <c r="G30" s="97"/>
      <c r="H30" s="97"/>
      <c r="I30" s="97"/>
      <c r="J30" s="97"/>
      <c r="K30" s="97"/>
      <c r="BF30" s="1" t="s">
        <v>196</v>
      </c>
    </row>
    <row r="31" spans="2:60">
      <c r="B31" s="97"/>
      <c r="C31" s="97"/>
      <c r="D31" s="97"/>
      <c r="E31" s="97"/>
      <c r="F31" s="97"/>
      <c r="G31" s="97"/>
      <c r="H31" s="97"/>
      <c r="I31" s="97"/>
      <c r="J31" s="97"/>
      <c r="K31" s="97"/>
      <c r="BF31" s="1" t="s">
        <v>30</v>
      </c>
    </row>
    <row r="32" spans="2:60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N23" sqref="N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184</v>
      </c>
      <c r="C1" s="76" t="s" vm="1">
        <v>255</v>
      </c>
    </row>
    <row r="2" spans="2:81">
      <c r="B2" s="56" t="s">
        <v>183</v>
      </c>
      <c r="C2" s="76" t="s">
        <v>256</v>
      </c>
    </row>
    <row r="3" spans="2:81">
      <c r="B3" s="56" t="s">
        <v>185</v>
      </c>
      <c r="C3" s="76" t="s">
        <v>257</v>
      </c>
      <c r="E3" s="2"/>
    </row>
    <row r="4" spans="2:81">
      <c r="B4" s="56" t="s">
        <v>186</v>
      </c>
      <c r="C4" s="76">
        <v>8801</v>
      </c>
    </row>
    <row r="6" spans="2:81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81" ht="26.25" customHeight="1">
      <c r="B7" s="184" t="s">
        <v>100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81" s="3" customFormat="1" ht="47.25">
      <c r="B8" s="22" t="s">
        <v>121</v>
      </c>
      <c r="C8" s="30" t="s">
        <v>46</v>
      </c>
      <c r="D8" s="13" t="s">
        <v>51</v>
      </c>
      <c r="E8" s="30" t="s">
        <v>15</v>
      </c>
      <c r="F8" s="30" t="s">
        <v>66</v>
      </c>
      <c r="G8" s="30" t="s">
        <v>107</v>
      </c>
      <c r="H8" s="30" t="s">
        <v>18</v>
      </c>
      <c r="I8" s="30" t="s">
        <v>106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62</v>
      </c>
      <c r="O8" s="30" t="s">
        <v>59</v>
      </c>
      <c r="P8" s="30" t="s">
        <v>187</v>
      </c>
      <c r="Q8" s="31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250</v>
      </c>
      <c r="M9" s="32"/>
      <c r="N9" s="32" t="s">
        <v>244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81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81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81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8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4"/>
  <sheetViews>
    <sheetView rightToLeft="1" workbookViewId="0">
      <selection activeCell="C13" sqref="C13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184</v>
      </c>
      <c r="C1" s="76" t="s" vm="1">
        <v>255</v>
      </c>
    </row>
    <row r="2" spans="2:72">
      <c r="B2" s="56" t="s">
        <v>183</v>
      </c>
      <c r="C2" s="76" t="s">
        <v>256</v>
      </c>
    </row>
    <row r="3" spans="2:72">
      <c r="B3" s="56" t="s">
        <v>185</v>
      </c>
      <c r="C3" s="76" t="s">
        <v>257</v>
      </c>
    </row>
    <row r="4" spans="2:72">
      <c r="B4" s="56" t="s">
        <v>186</v>
      </c>
      <c r="C4" s="76">
        <v>8801</v>
      </c>
    </row>
    <row r="6" spans="2:72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72" ht="26.25" customHeight="1">
      <c r="B7" s="184" t="s">
        <v>91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</row>
    <row r="8" spans="2:72" s="3" customFormat="1" ht="78.75">
      <c r="B8" s="22" t="s">
        <v>121</v>
      </c>
      <c r="C8" s="30" t="s">
        <v>46</v>
      </c>
      <c r="D8" s="30" t="s">
        <v>15</v>
      </c>
      <c r="E8" s="30" t="s">
        <v>66</v>
      </c>
      <c r="F8" s="30" t="s">
        <v>107</v>
      </c>
      <c r="G8" s="30" t="s">
        <v>18</v>
      </c>
      <c r="H8" s="30" t="s">
        <v>106</v>
      </c>
      <c r="I8" s="30" t="s">
        <v>17</v>
      </c>
      <c r="J8" s="30" t="s">
        <v>19</v>
      </c>
      <c r="K8" s="30" t="s">
        <v>241</v>
      </c>
      <c r="L8" s="30" t="s">
        <v>240</v>
      </c>
      <c r="M8" s="30" t="s">
        <v>115</v>
      </c>
      <c r="N8" s="30" t="s">
        <v>59</v>
      </c>
      <c r="O8" s="30" t="s">
        <v>187</v>
      </c>
      <c r="P8" s="31" t="s">
        <v>189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250</v>
      </c>
      <c r="L9" s="32"/>
      <c r="M9" s="32" t="s">
        <v>244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0" customFormat="1" ht="18" customHeight="1">
      <c r="B11" s="77" t="s">
        <v>29</v>
      </c>
      <c r="C11" s="78"/>
      <c r="D11" s="78"/>
      <c r="E11" s="78"/>
      <c r="F11" s="78"/>
      <c r="G11" s="84">
        <v>10.330621272277183</v>
      </c>
      <c r="H11" s="78"/>
      <c r="I11" s="78"/>
      <c r="J11" s="99">
        <v>4.8504746711648644E-2</v>
      </c>
      <c r="K11" s="84"/>
      <c r="L11" s="78"/>
      <c r="M11" s="84">
        <v>509018.54986000003</v>
      </c>
      <c r="N11" s="78"/>
      <c r="O11" s="85">
        <v>1</v>
      </c>
      <c r="P11" s="85">
        <f>M11/'סכום נכסי הקרן'!$C$42</f>
        <v>0.28133521736674072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BT11" s="131"/>
    </row>
    <row r="12" spans="2:72" s="131" customFormat="1" ht="21.75" customHeight="1">
      <c r="B12" s="79" t="s">
        <v>236</v>
      </c>
      <c r="C12" s="80"/>
      <c r="D12" s="80"/>
      <c r="E12" s="80"/>
      <c r="F12" s="80"/>
      <c r="G12" s="87">
        <v>10.330621272277186</v>
      </c>
      <c r="H12" s="80"/>
      <c r="I12" s="80"/>
      <c r="J12" s="100">
        <v>4.8504746711648651E-2</v>
      </c>
      <c r="K12" s="87"/>
      <c r="L12" s="80"/>
      <c r="M12" s="87">
        <v>509018.54985999991</v>
      </c>
      <c r="N12" s="80"/>
      <c r="O12" s="88">
        <v>0.99999999999999978</v>
      </c>
      <c r="P12" s="88">
        <f>M12/'סכום נכסי הקרן'!$C$42</f>
        <v>0.28133521736674066</v>
      </c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</row>
    <row r="13" spans="2:72" s="131" customFormat="1">
      <c r="B13" s="98" t="s">
        <v>71</v>
      </c>
      <c r="C13" s="80"/>
      <c r="D13" s="80"/>
      <c r="E13" s="80"/>
      <c r="F13" s="80"/>
      <c r="G13" s="87">
        <v>10.330621272277186</v>
      </c>
      <c r="H13" s="80"/>
      <c r="I13" s="80"/>
      <c r="J13" s="100">
        <v>4.8504746711648651E-2</v>
      </c>
      <c r="K13" s="87"/>
      <c r="L13" s="80"/>
      <c r="M13" s="87">
        <v>509018.54985999991</v>
      </c>
      <c r="N13" s="80"/>
      <c r="O13" s="88">
        <v>0.99999999999999978</v>
      </c>
      <c r="P13" s="88">
        <f>M13/'סכום נכסי הקרן'!$C$42</f>
        <v>0.28133521736674066</v>
      </c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</row>
    <row r="14" spans="2:72" s="131" customFormat="1">
      <c r="B14" s="83" t="s">
        <v>1166</v>
      </c>
      <c r="C14" s="82" t="s">
        <v>1167</v>
      </c>
      <c r="D14" s="82" t="s">
        <v>260</v>
      </c>
      <c r="E14" s="82"/>
      <c r="F14" s="135">
        <v>40909</v>
      </c>
      <c r="G14" s="90">
        <v>7.57</v>
      </c>
      <c r="H14" s="93" t="s">
        <v>169</v>
      </c>
      <c r="I14" s="94">
        <v>4.8000000000000001E-2</v>
      </c>
      <c r="J14" s="94">
        <v>4.8600000000000004E-2</v>
      </c>
      <c r="K14" s="90">
        <v>31000</v>
      </c>
      <c r="L14" s="104">
        <v>105.2244</v>
      </c>
      <c r="M14" s="90">
        <v>32.60539</v>
      </c>
      <c r="N14" s="82"/>
      <c r="O14" s="91">
        <v>6.4055406249866046E-5</v>
      </c>
      <c r="P14" s="91">
        <f>M14/'סכום נכסי הקרן'!$C$42</f>
        <v>1.8021041640820948E-5</v>
      </c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</row>
    <row r="15" spans="2:72" s="131" customFormat="1">
      <c r="B15" s="83" t="s">
        <v>1168</v>
      </c>
      <c r="C15" s="82">
        <v>8790</v>
      </c>
      <c r="D15" s="82" t="s">
        <v>260</v>
      </c>
      <c r="E15" s="82"/>
      <c r="F15" s="135">
        <v>41030</v>
      </c>
      <c r="G15" s="90">
        <v>7.9</v>
      </c>
      <c r="H15" s="93" t="s">
        <v>169</v>
      </c>
      <c r="I15" s="94">
        <v>4.8000000000000001E-2</v>
      </c>
      <c r="J15" s="94">
        <v>4.8600000000000004E-2</v>
      </c>
      <c r="K15" s="90">
        <v>3059000</v>
      </c>
      <c r="L15" s="104">
        <v>103.1541</v>
      </c>
      <c r="M15" s="90">
        <v>3154.2180099999996</v>
      </c>
      <c r="N15" s="82"/>
      <c r="O15" s="91">
        <v>6.1966661349916081E-3</v>
      </c>
      <c r="P15" s="91">
        <f>M15/'סכום נכסי הקרן'!$C$42</f>
        <v>1.7433404140369852E-3</v>
      </c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spans="2:72" s="131" customFormat="1">
      <c r="B16" s="83" t="s">
        <v>1169</v>
      </c>
      <c r="C16" s="82" t="s">
        <v>1170</v>
      </c>
      <c r="D16" s="82" t="s">
        <v>260</v>
      </c>
      <c r="E16" s="82"/>
      <c r="F16" s="135">
        <v>41091</v>
      </c>
      <c r="G16" s="90">
        <v>7.88</v>
      </c>
      <c r="H16" s="93" t="s">
        <v>169</v>
      </c>
      <c r="I16" s="94">
        <v>4.8000000000000001E-2</v>
      </c>
      <c r="J16" s="94">
        <v>4.87E-2</v>
      </c>
      <c r="K16" s="90">
        <v>7845000</v>
      </c>
      <c r="L16" s="104">
        <v>103.8634</v>
      </c>
      <c r="M16" s="90">
        <v>8140.5688700000001</v>
      </c>
      <c r="N16" s="82"/>
      <c r="O16" s="91">
        <v>1.5992676243800887E-2</v>
      </c>
      <c r="P16" s="91">
        <f>M16/'סכום נכסי הקרן'!$C$42</f>
        <v>4.4993030473256335E-3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spans="2:39" s="131" customFormat="1">
      <c r="B17" s="83" t="s">
        <v>1171</v>
      </c>
      <c r="C17" s="82">
        <v>8805</v>
      </c>
      <c r="D17" s="82" t="s">
        <v>260</v>
      </c>
      <c r="E17" s="82"/>
      <c r="F17" s="135">
        <v>41487</v>
      </c>
      <c r="G17" s="90">
        <v>8.57</v>
      </c>
      <c r="H17" s="93" t="s">
        <v>169</v>
      </c>
      <c r="I17" s="94">
        <v>4.8000000000000001E-2</v>
      </c>
      <c r="J17" s="94">
        <v>4.7899999999999998E-2</v>
      </c>
      <c r="K17" s="90">
        <v>124000</v>
      </c>
      <c r="L17" s="104">
        <v>101.983</v>
      </c>
      <c r="M17" s="90">
        <v>127.08148</v>
      </c>
      <c r="N17" s="82"/>
      <c r="O17" s="91">
        <v>2.4965982091409511E-4</v>
      </c>
      <c r="P17" s="91">
        <f>M17/'סכום נכסי הקרן'!$C$42</f>
        <v>7.0238099984608511E-5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spans="2:39" s="131" customFormat="1">
      <c r="B18" s="83" t="s">
        <v>1172</v>
      </c>
      <c r="C18" s="82" t="s">
        <v>1173</v>
      </c>
      <c r="D18" s="82" t="s">
        <v>260</v>
      </c>
      <c r="E18" s="82"/>
      <c r="F18" s="135">
        <v>42218</v>
      </c>
      <c r="G18" s="90">
        <v>9.69</v>
      </c>
      <c r="H18" s="93" t="s">
        <v>169</v>
      </c>
      <c r="I18" s="94">
        <v>4.8000000000000001E-2</v>
      </c>
      <c r="J18" s="94">
        <v>4.8499999999999995E-2</v>
      </c>
      <c r="K18" s="90">
        <v>132000</v>
      </c>
      <c r="L18" s="104">
        <v>101.9706</v>
      </c>
      <c r="M18" s="90">
        <v>134.60129000000001</v>
      </c>
      <c r="N18" s="82"/>
      <c r="O18" s="91">
        <v>2.6443297604187633E-4</v>
      </c>
      <c r="P18" s="91">
        <f>M18/'סכום נכסי הקרן'!$C$42</f>
        <v>7.439430879367541E-5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spans="2:39" s="131" customFormat="1">
      <c r="B19" s="83" t="s">
        <v>1174</v>
      </c>
      <c r="C19" s="82" t="s">
        <v>1175</v>
      </c>
      <c r="D19" s="82" t="s">
        <v>260</v>
      </c>
      <c r="E19" s="82"/>
      <c r="F19" s="135">
        <v>42309</v>
      </c>
      <c r="G19" s="90">
        <v>9.93</v>
      </c>
      <c r="H19" s="93" t="s">
        <v>169</v>
      </c>
      <c r="I19" s="94">
        <v>4.8000000000000001E-2</v>
      </c>
      <c r="J19" s="94">
        <v>4.8499999999999995E-2</v>
      </c>
      <c r="K19" s="90">
        <v>757000</v>
      </c>
      <c r="L19" s="104">
        <v>100.875</v>
      </c>
      <c r="M19" s="90">
        <v>763.62374999999997</v>
      </c>
      <c r="N19" s="82"/>
      <c r="O19" s="91">
        <v>1.5001884513050189E-3</v>
      </c>
      <c r="P19" s="91">
        <f>M19/'סכום נכסי הקרן'!$C$42</f>
        <v>4.2205584403897165E-4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spans="2:39" s="131" customFormat="1">
      <c r="B20" s="83" t="s">
        <v>1176</v>
      </c>
      <c r="C20" s="82" t="s">
        <v>1177</v>
      </c>
      <c r="D20" s="82" t="s">
        <v>260</v>
      </c>
      <c r="E20" s="82"/>
      <c r="F20" s="135">
        <v>42339</v>
      </c>
      <c r="G20" s="90">
        <v>10.02</v>
      </c>
      <c r="H20" s="93" t="s">
        <v>169</v>
      </c>
      <c r="I20" s="94">
        <v>4.8000000000000001E-2</v>
      </c>
      <c r="J20" s="94">
        <v>4.8499999999999995E-2</v>
      </c>
      <c r="K20" s="90">
        <v>978000</v>
      </c>
      <c r="L20" s="104">
        <v>100.3839</v>
      </c>
      <c r="M20" s="90">
        <v>981.75416000000007</v>
      </c>
      <c r="N20" s="82"/>
      <c r="O20" s="91">
        <v>1.9287198084824626E-3</v>
      </c>
      <c r="P20" s="91">
        <f>M20/'סכום נכסי הקרן'!$C$42</f>
        <v>5.4261680655895211E-4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pans="2:39" s="131" customFormat="1">
      <c r="B21" s="83" t="s">
        <v>1178</v>
      </c>
      <c r="C21" s="82" t="s">
        <v>1179</v>
      </c>
      <c r="D21" s="82" t="s">
        <v>260</v>
      </c>
      <c r="E21" s="82"/>
      <c r="F21" s="103">
        <v>42370</v>
      </c>
      <c r="G21" s="90">
        <v>9.8599999999999977</v>
      </c>
      <c r="H21" s="93" t="s">
        <v>169</v>
      </c>
      <c r="I21" s="94">
        <v>4.8000000000000001E-2</v>
      </c>
      <c r="J21" s="94">
        <v>4.8499999999999995E-2</v>
      </c>
      <c r="K21" s="90">
        <v>1624000</v>
      </c>
      <c r="L21" s="104">
        <v>102.79259999999999</v>
      </c>
      <c r="M21" s="90">
        <v>1669.3521000000001</v>
      </c>
      <c r="N21" s="82"/>
      <c r="O21" s="91">
        <v>3.2795506184580838E-3</v>
      </c>
      <c r="P21" s="91">
        <f>M21/'סכום נכסי הקרן'!$C$42</f>
        <v>9.2265308610913399E-4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pans="2:39" s="131" customFormat="1">
      <c r="B22" s="83" t="s">
        <v>1180</v>
      </c>
      <c r="C22" s="82" t="s">
        <v>1181</v>
      </c>
      <c r="D22" s="82" t="s">
        <v>260</v>
      </c>
      <c r="E22" s="82"/>
      <c r="F22" s="103">
        <v>42461</v>
      </c>
      <c r="G22" s="90">
        <v>10.11</v>
      </c>
      <c r="H22" s="93" t="s">
        <v>169</v>
      </c>
      <c r="I22" s="94">
        <v>4.8000000000000001E-2</v>
      </c>
      <c r="J22" s="94">
        <v>4.8499999999999995E-2</v>
      </c>
      <c r="K22" s="90">
        <v>7022000</v>
      </c>
      <c r="L22" s="104">
        <v>102.5106</v>
      </c>
      <c r="M22" s="90">
        <v>7198.2945799999998</v>
      </c>
      <c r="N22" s="82"/>
      <c r="O22" s="91">
        <v>1.4141517203999367E-2</v>
      </c>
      <c r="P22" s="91">
        <f>M22/'סכום נכסי הקרן'!$C$42</f>
        <v>3.978506816482665E-3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pans="2:39" s="131" customFormat="1">
      <c r="B23" s="83" t="s">
        <v>1182</v>
      </c>
      <c r="C23" s="82" t="s">
        <v>1183</v>
      </c>
      <c r="D23" s="82" t="s">
        <v>260</v>
      </c>
      <c r="E23" s="82"/>
      <c r="F23" s="103">
        <v>42491</v>
      </c>
      <c r="G23" s="90">
        <v>10.199999999999999</v>
      </c>
      <c r="H23" s="93" t="s">
        <v>169</v>
      </c>
      <c r="I23" s="94">
        <v>4.8000000000000001E-2</v>
      </c>
      <c r="J23" s="94">
        <v>4.8499999999999995E-2</v>
      </c>
      <c r="K23" s="90">
        <v>10289000</v>
      </c>
      <c r="L23" s="104">
        <v>102.3143</v>
      </c>
      <c r="M23" s="90">
        <v>10527.115029999999</v>
      </c>
      <c r="N23" s="82"/>
      <c r="O23" s="91">
        <v>2.0681201172128925E-2</v>
      </c>
      <c r="P23" s="91">
        <f>M23/'סכום נכסי הקרן'!$C$42</f>
        <v>5.8183502271661851E-3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pans="2:39" s="131" customFormat="1">
      <c r="B24" s="83" t="s">
        <v>1184</v>
      </c>
      <c r="C24" s="82" t="s">
        <v>1185</v>
      </c>
      <c r="D24" s="82" t="s">
        <v>260</v>
      </c>
      <c r="E24" s="82"/>
      <c r="F24" s="103">
        <v>42522</v>
      </c>
      <c r="G24" s="90">
        <v>10.280000000000001</v>
      </c>
      <c r="H24" s="93" t="s">
        <v>169</v>
      </c>
      <c r="I24" s="94">
        <v>4.8000000000000001E-2</v>
      </c>
      <c r="J24" s="94">
        <v>4.8499999999999995E-2</v>
      </c>
      <c r="K24" s="90">
        <v>16543000</v>
      </c>
      <c r="L24" s="104">
        <v>101.4967</v>
      </c>
      <c r="M24" s="90">
        <v>16790.5975</v>
      </c>
      <c r="N24" s="82"/>
      <c r="O24" s="91">
        <v>3.2986219273576707E-2</v>
      </c>
      <c r="P24" s="91">
        <f>M24/'סכום נכסי הקרן'!$C$42</f>
        <v>9.2801851694386765E-3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pans="2:39" s="131" customFormat="1">
      <c r="B25" s="83" t="s">
        <v>1186</v>
      </c>
      <c r="C25" s="82" t="s">
        <v>1187</v>
      </c>
      <c r="D25" s="82" t="s">
        <v>260</v>
      </c>
      <c r="E25" s="82"/>
      <c r="F25" s="103">
        <v>42552</v>
      </c>
      <c r="G25" s="90">
        <v>10.119999999999999</v>
      </c>
      <c r="H25" s="93" t="s">
        <v>169</v>
      </c>
      <c r="I25" s="94">
        <v>4.8000000000000001E-2</v>
      </c>
      <c r="J25" s="94">
        <v>4.8499999999999995E-2</v>
      </c>
      <c r="K25" s="90">
        <v>15427000</v>
      </c>
      <c r="L25" s="104">
        <v>103.20780000000001</v>
      </c>
      <c r="M25" s="90">
        <v>15921.969349999999</v>
      </c>
      <c r="N25" s="82"/>
      <c r="O25" s="91">
        <v>3.1279742858839159E-2</v>
      </c>
      <c r="P25" s="91">
        <f>M25/'סכום נכסי הקרן'!$C$42</f>
        <v>8.8000932563672696E-3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pans="2:39" s="131" customFormat="1">
      <c r="B26" s="83" t="s">
        <v>1188</v>
      </c>
      <c r="C26" s="82" t="s">
        <v>1189</v>
      </c>
      <c r="D26" s="82" t="s">
        <v>260</v>
      </c>
      <c r="E26" s="82"/>
      <c r="F26" s="103">
        <v>42583</v>
      </c>
      <c r="G26" s="90">
        <v>10.200000000000001</v>
      </c>
      <c r="H26" s="93" t="s">
        <v>169</v>
      </c>
      <c r="I26" s="94">
        <v>4.8000000000000001E-2</v>
      </c>
      <c r="J26" s="94">
        <v>4.8500000000000008E-2</v>
      </c>
      <c r="K26" s="90">
        <v>82714000</v>
      </c>
      <c r="L26" s="104">
        <v>102.50279999999999</v>
      </c>
      <c r="M26" s="90">
        <v>84784.188800000004</v>
      </c>
      <c r="N26" s="82"/>
      <c r="O26" s="91">
        <v>0.16656404530506594</v>
      </c>
      <c r="P26" s="91">
        <f>M26/'סכום נכסי הקרן'!$C$42</f>
        <v>4.6860331891384374E-2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pans="2:39" s="131" customFormat="1">
      <c r="B27" s="83" t="s">
        <v>1190</v>
      </c>
      <c r="C27" s="82" t="s">
        <v>1191</v>
      </c>
      <c r="D27" s="82" t="s">
        <v>260</v>
      </c>
      <c r="E27" s="82"/>
      <c r="F27" s="103">
        <v>42614</v>
      </c>
      <c r="G27" s="90">
        <v>10.290000000000001</v>
      </c>
      <c r="H27" s="93" t="s">
        <v>169</v>
      </c>
      <c r="I27" s="94">
        <v>4.8000000000000001E-2</v>
      </c>
      <c r="J27" s="94">
        <v>4.8500000000000008E-2</v>
      </c>
      <c r="K27" s="90">
        <v>59401000</v>
      </c>
      <c r="L27" s="104">
        <v>101.6752</v>
      </c>
      <c r="M27" s="90">
        <v>60396.07645</v>
      </c>
      <c r="N27" s="82"/>
      <c r="O27" s="91">
        <v>0.11865201467925143</v>
      </c>
      <c r="P27" s="91">
        <f>M27/'סכום נכסי הקרן'!$C$42</f>
        <v>3.338099034078891E-2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pans="2:39" s="131" customFormat="1">
      <c r="B28" s="83" t="s">
        <v>1192</v>
      </c>
      <c r="C28" s="82" t="s">
        <v>1193</v>
      </c>
      <c r="D28" s="82" t="s">
        <v>260</v>
      </c>
      <c r="E28" s="82"/>
      <c r="F28" s="103">
        <v>42644</v>
      </c>
      <c r="G28" s="90">
        <v>10.369999999999997</v>
      </c>
      <c r="H28" s="93" t="s">
        <v>169</v>
      </c>
      <c r="I28" s="94">
        <v>4.8000000000000001E-2</v>
      </c>
      <c r="J28" s="94">
        <v>4.8499999999999995E-2</v>
      </c>
      <c r="K28" s="90">
        <v>47038000</v>
      </c>
      <c r="L28" s="104">
        <v>101.58029999999999</v>
      </c>
      <c r="M28" s="90">
        <v>47781.319200000005</v>
      </c>
      <c r="N28" s="82"/>
      <c r="O28" s="91">
        <v>9.3869504781587496E-2</v>
      </c>
      <c r="P28" s="91">
        <f>M28/'סכום נכסי הקרן'!$C$42</f>
        <v>2.6408797531836226E-2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pans="2:39" s="131" customFormat="1">
      <c r="B29" s="83" t="s">
        <v>1194</v>
      </c>
      <c r="C29" s="82" t="s">
        <v>1195</v>
      </c>
      <c r="D29" s="82" t="s">
        <v>260</v>
      </c>
      <c r="E29" s="82"/>
      <c r="F29" s="103">
        <v>42705</v>
      </c>
      <c r="G29" s="90">
        <v>10.540000000000001</v>
      </c>
      <c r="H29" s="93" t="s">
        <v>169</v>
      </c>
      <c r="I29" s="94">
        <v>4.8000000000000001E-2</v>
      </c>
      <c r="J29" s="94">
        <v>4.8499999999999995E-2</v>
      </c>
      <c r="K29" s="90">
        <v>36720000</v>
      </c>
      <c r="L29" s="104">
        <v>100.67870000000001</v>
      </c>
      <c r="M29" s="90">
        <v>36969.210749999998</v>
      </c>
      <c r="N29" s="82"/>
      <c r="O29" s="91">
        <v>7.2628415526640386E-2</v>
      </c>
      <c r="P29" s="91">
        <f>M29/'סכום נכסי הקרן'!$C$42</f>
        <v>2.043293106918934E-2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pans="2:39" s="131" customFormat="1">
      <c r="B30" s="83" t="s">
        <v>1196</v>
      </c>
      <c r="C30" s="82" t="s">
        <v>1197</v>
      </c>
      <c r="D30" s="82" t="s">
        <v>260</v>
      </c>
      <c r="E30" s="82"/>
      <c r="F30" s="103">
        <v>42736</v>
      </c>
      <c r="G30" s="90">
        <v>10.37</v>
      </c>
      <c r="H30" s="93" t="s">
        <v>169</v>
      </c>
      <c r="I30" s="94">
        <v>4.8000000000000001E-2</v>
      </c>
      <c r="J30" s="94">
        <v>4.8499999999999995E-2</v>
      </c>
      <c r="K30" s="90">
        <v>36947000</v>
      </c>
      <c r="L30" s="104">
        <v>103.10380000000001</v>
      </c>
      <c r="M30" s="90">
        <v>38093.757429999998</v>
      </c>
      <c r="N30" s="82"/>
      <c r="O30" s="91">
        <v>7.4837660514488646E-2</v>
      </c>
      <c r="P30" s="91">
        <f>M30/'סכום נכסי הקרן'!$C$42</f>
        <v>2.1054469488062014E-2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pans="2:39" s="131" customFormat="1">
      <c r="B31" s="83" t="s">
        <v>1198</v>
      </c>
      <c r="C31" s="82" t="s">
        <v>1199</v>
      </c>
      <c r="D31" s="82" t="s">
        <v>260</v>
      </c>
      <c r="E31" s="82"/>
      <c r="F31" s="103">
        <v>42767</v>
      </c>
      <c r="G31" s="90">
        <v>10.459999999999999</v>
      </c>
      <c r="H31" s="93" t="s">
        <v>169</v>
      </c>
      <c r="I31" s="94">
        <v>4.8000000000000001E-2</v>
      </c>
      <c r="J31" s="94">
        <v>4.8499999999999995E-2</v>
      </c>
      <c r="K31" s="90">
        <v>30697000</v>
      </c>
      <c r="L31" s="104">
        <v>102.6969</v>
      </c>
      <c r="M31" s="90">
        <v>31524.881819999999</v>
      </c>
      <c r="N31" s="82"/>
      <c r="O31" s="91">
        <v>6.1932677755399235E-2</v>
      </c>
      <c r="P31" s="91">
        <f>M31/'סכום נכסי הקרן'!$C$42</f>
        <v>1.7423843358419552E-2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pans="2:39" s="131" customFormat="1">
      <c r="B32" s="83" t="s">
        <v>1200</v>
      </c>
      <c r="C32" s="82" t="s">
        <v>1201</v>
      </c>
      <c r="D32" s="82" t="s">
        <v>260</v>
      </c>
      <c r="E32" s="82"/>
      <c r="F32" s="103">
        <v>42795</v>
      </c>
      <c r="G32" s="90">
        <v>10.540000000000001</v>
      </c>
      <c r="H32" s="93" t="s">
        <v>169</v>
      </c>
      <c r="I32" s="94">
        <v>4.8000000000000001E-2</v>
      </c>
      <c r="J32" s="94">
        <v>4.8499999999999995E-2</v>
      </c>
      <c r="K32" s="90">
        <v>38223000</v>
      </c>
      <c r="L32" s="104">
        <v>102.4967</v>
      </c>
      <c r="M32" s="90">
        <v>39177.331279999999</v>
      </c>
      <c r="N32" s="82"/>
      <c r="O32" s="91">
        <v>7.6966411716773958E-2</v>
      </c>
      <c r="P32" s="91">
        <f>M32/'סכום נכסי הקרן'!$C$42</f>
        <v>2.1653362170276663E-2</v>
      </c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pans="2:39" s="131" customFormat="1">
      <c r="B33" s="83" t="s">
        <v>1202</v>
      </c>
      <c r="C33" s="82" t="s">
        <v>1203</v>
      </c>
      <c r="D33" s="82" t="s">
        <v>260</v>
      </c>
      <c r="E33" s="82"/>
      <c r="F33" s="103">
        <v>42826</v>
      </c>
      <c r="G33" s="90">
        <v>10.62</v>
      </c>
      <c r="H33" s="93" t="s">
        <v>169</v>
      </c>
      <c r="I33" s="94">
        <v>4.8000000000000001E-2</v>
      </c>
      <c r="J33" s="94">
        <v>4.8500000000000008E-2</v>
      </c>
      <c r="K33" s="90">
        <v>26197000</v>
      </c>
      <c r="L33" s="104">
        <v>102.09229999999999</v>
      </c>
      <c r="M33" s="90">
        <v>26745.119609999998</v>
      </c>
      <c r="N33" s="82"/>
      <c r="O33" s="91">
        <v>5.254252446665441E-2</v>
      </c>
      <c r="P33" s="91">
        <f>M33/'סכום נכסי הקרן'!$C$42</f>
        <v>1.478206254182351E-2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pans="2:39" s="131" customFormat="1">
      <c r="B34" s="83" t="s">
        <v>1204</v>
      </c>
      <c r="C34" s="82" t="s">
        <v>1205</v>
      </c>
      <c r="D34" s="82" t="s">
        <v>260</v>
      </c>
      <c r="E34" s="82"/>
      <c r="F34" s="103">
        <v>42856</v>
      </c>
      <c r="G34" s="90">
        <v>10.71</v>
      </c>
      <c r="H34" s="93" t="s">
        <v>169</v>
      </c>
      <c r="I34" s="94">
        <v>4.8000000000000001E-2</v>
      </c>
      <c r="J34" s="94">
        <v>4.8500000000000008E-2</v>
      </c>
      <c r="K34" s="90">
        <v>27980000</v>
      </c>
      <c r="L34" s="104">
        <v>101.38460000000001</v>
      </c>
      <c r="M34" s="90">
        <v>28367.41588</v>
      </c>
      <c r="N34" s="82"/>
      <c r="O34" s="91">
        <v>5.5729630850982044E-2</v>
      </c>
      <c r="P34" s="91">
        <f>M34/'סכום נכסי הקרן'!$C$42</f>
        <v>1.5678707809229253E-2</v>
      </c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pans="2:39" s="131" customFormat="1">
      <c r="B35" s="83" t="s">
        <v>1206</v>
      </c>
      <c r="C35" s="82" t="s">
        <v>1207</v>
      </c>
      <c r="D35" s="82" t="s">
        <v>260</v>
      </c>
      <c r="E35" s="82"/>
      <c r="F35" s="103">
        <v>42887</v>
      </c>
      <c r="G35" s="90">
        <v>10.79</v>
      </c>
      <c r="H35" s="93" t="s">
        <v>169</v>
      </c>
      <c r="I35" s="94">
        <v>4.8000000000000001E-2</v>
      </c>
      <c r="J35" s="94">
        <v>4.8499999999999995E-2</v>
      </c>
      <c r="K35" s="90">
        <v>44781000</v>
      </c>
      <c r="L35" s="104">
        <v>100.78319999999999</v>
      </c>
      <c r="M35" s="90">
        <v>45131.74639</v>
      </c>
      <c r="N35" s="82"/>
      <c r="O35" s="91">
        <v>8.8664246916763625E-2</v>
      </c>
      <c r="P35" s="91">
        <f>M35/'סכום נכסי הקרן'!$C$42</f>
        <v>2.4944375178986067E-2</v>
      </c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pans="2:39" s="131" customFormat="1">
      <c r="B36" s="83" t="s">
        <v>1208</v>
      </c>
      <c r="C36" s="82" t="s">
        <v>1209</v>
      </c>
      <c r="D36" s="82" t="s">
        <v>260</v>
      </c>
      <c r="E36" s="82"/>
      <c r="F36" s="135">
        <v>40603</v>
      </c>
      <c r="G36" s="90">
        <v>7.0799999999999992</v>
      </c>
      <c r="H36" s="93" t="s">
        <v>169</v>
      </c>
      <c r="I36" s="94">
        <v>4.8000000000000001E-2</v>
      </c>
      <c r="J36" s="94">
        <v>4.87E-2</v>
      </c>
      <c r="K36" s="90">
        <v>800000</v>
      </c>
      <c r="L36" s="104">
        <v>106.42529999999999</v>
      </c>
      <c r="M36" s="90">
        <v>850.4498000000001</v>
      </c>
      <c r="N36" s="82"/>
      <c r="O36" s="91">
        <v>1.6707638655485287E-3</v>
      </c>
      <c r="P36" s="91">
        <f>M36/'סכום נכסי הקרן'!$C$42</f>
        <v>4.7004471528259127E-4</v>
      </c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pans="2:39" s="131" customFormat="1">
      <c r="B37" s="83" t="s">
        <v>1210</v>
      </c>
      <c r="C37" s="82" t="s">
        <v>1211</v>
      </c>
      <c r="D37" s="82" t="s">
        <v>260</v>
      </c>
      <c r="E37" s="82"/>
      <c r="F37" s="135">
        <v>40969</v>
      </c>
      <c r="G37" s="90">
        <v>7.73</v>
      </c>
      <c r="H37" s="93" t="s">
        <v>169</v>
      </c>
      <c r="I37" s="94">
        <v>4.8000000000000001E-2</v>
      </c>
      <c r="J37" s="94">
        <v>4.8599999999999997E-2</v>
      </c>
      <c r="K37" s="90">
        <v>3600000</v>
      </c>
      <c r="L37" s="104">
        <v>104.3732</v>
      </c>
      <c r="M37" s="90">
        <v>3755.2709399999999</v>
      </c>
      <c r="N37" s="82"/>
      <c r="O37" s="91">
        <v>7.3774736520561893E-3</v>
      </c>
      <c r="P37" s="91">
        <f>M37/'סכום נכסי הקרן'!$C$42</f>
        <v>2.0755431535186305E-3</v>
      </c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pans="2:39" s="131" customFormat="1">
      <c r="B38" s="133"/>
      <c r="C38" s="133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41" spans="2:39">
      <c r="B41" s="95" t="s">
        <v>254</v>
      </c>
      <c r="C41" s="1"/>
    </row>
    <row r="42" spans="2:39">
      <c r="B42" s="95" t="s">
        <v>117</v>
      </c>
      <c r="C42" s="96"/>
      <c r="D42" s="96"/>
    </row>
    <row r="43" spans="2:39">
      <c r="B43" s="95" t="s">
        <v>239</v>
      </c>
      <c r="C43" s="96"/>
      <c r="D43" s="96"/>
    </row>
    <row r="44" spans="2:39">
      <c r="B44" s="175" t="s">
        <v>249</v>
      </c>
      <c r="C44" s="175"/>
      <c r="D44" s="175"/>
    </row>
  </sheetData>
  <sheetProtection sheet="1" objects="1" scenarios="1"/>
  <mergeCells count="3">
    <mergeCell ref="B6:P6"/>
    <mergeCell ref="B7:P7"/>
    <mergeCell ref="B44:D44"/>
  </mergeCells>
  <phoneticPr fontId="5" type="noConversion"/>
  <dataValidations count="1">
    <dataValidation allowBlank="1" showInputMessage="1" showErrorMessage="1" sqref="B43:B1048576 C41:D43 AH25:XFD27 D25:AF27 D1:XFD24 D28:D40 A1:A1048576 B1:B40 C5:C40 C45:D1048576 E28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184</v>
      </c>
      <c r="C1" s="76" t="s" vm="1">
        <v>255</v>
      </c>
    </row>
    <row r="2" spans="2:65">
      <c r="B2" s="56" t="s">
        <v>183</v>
      </c>
      <c r="C2" s="76" t="s">
        <v>256</v>
      </c>
    </row>
    <row r="3" spans="2:65">
      <c r="B3" s="56" t="s">
        <v>185</v>
      </c>
      <c r="C3" s="76" t="s">
        <v>257</v>
      </c>
    </row>
    <row r="4" spans="2:65">
      <c r="B4" s="56" t="s">
        <v>186</v>
      </c>
      <c r="C4" s="76">
        <v>8801</v>
      </c>
    </row>
    <row r="6" spans="2:65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65" ht="26.25" customHeight="1">
      <c r="B7" s="184" t="s">
        <v>92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65" s="3" customFormat="1" ht="78.75">
      <c r="B8" s="22" t="s">
        <v>121</v>
      </c>
      <c r="C8" s="30" t="s">
        <v>46</v>
      </c>
      <c r="D8" s="30" t="s">
        <v>123</v>
      </c>
      <c r="E8" s="30" t="s">
        <v>122</v>
      </c>
      <c r="F8" s="30" t="s">
        <v>65</v>
      </c>
      <c r="G8" s="30" t="s">
        <v>15</v>
      </c>
      <c r="H8" s="30" t="s">
        <v>66</v>
      </c>
      <c r="I8" s="30" t="s">
        <v>107</v>
      </c>
      <c r="J8" s="30" t="s">
        <v>18</v>
      </c>
      <c r="K8" s="30" t="s">
        <v>106</v>
      </c>
      <c r="L8" s="30" t="s">
        <v>17</v>
      </c>
      <c r="M8" s="70" t="s">
        <v>19</v>
      </c>
      <c r="N8" s="30" t="s">
        <v>241</v>
      </c>
      <c r="O8" s="30" t="s">
        <v>240</v>
      </c>
      <c r="P8" s="30" t="s">
        <v>115</v>
      </c>
      <c r="Q8" s="30" t="s">
        <v>59</v>
      </c>
      <c r="R8" s="30" t="s">
        <v>187</v>
      </c>
      <c r="S8" s="31" t="s">
        <v>189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250</v>
      </c>
      <c r="O9" s="32"/>
      <c r="P9" s="32" t="s">
        <v>244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118</v>
      </c>
      <c r="R10" s="20" t="s">
        <v>119</v>
      </c>
      <c r="S10" s="20" t="s">
        <v>190</v>
      </c>
      <c r="T10" s="5"/>
      <c r="BJ10" s="1"/>
    </row>
    <row r="11" spans="2:6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5"/>
      <c r="BJ11" s="1"/>
      <c r="BM11" s="1"/>
    </row>
    <row r="12" spans="2:65" ht="20.25" customHeight="1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2:65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2:65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2:65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2:6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2:1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2:1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2:1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2:1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2:1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2:1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0"/>
  <sheetViews>
    <sheetView rightToLeft="1" workbookViewId="0">
      <selection activeCell="M27" sqref="M14:M27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4.85546875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1:81">
      <c r="B1" s="56" t="s">
        <v>184</v>
      </c>
      <c r="C1" s="76" t="s" vm="1">
        <v>255</v>
      </c>
    </row>
    <row r="2" spans="1:81">
      <c r="B2" s="56" t="s">
        <v>183</v>
      </c>
      <c r="C2" s="76" t="s">
        <v>256</v>
      </c>
    </row>
    <row r="3" spans="1:81">
      <c r="B3" s="56" t="s">
        <v>185</v>
      </c>
      <c r="C3" s="76" t="s">
        <v>257</v>
      </c>
    </row>
    <row r="4" spans="1:81">
      <c r="B4" s="56" t="s">
        <v>186</v>
      </c>
      <c r="C4" s="76">
        <v>8801</v>
      </c>
    </row>
    <row r="6" spans="1:81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1:81" ht="26.25" customHeight="1">
      <c r="B7" s="184" t="s">
        <v>93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81" s="3" customFormat="1" ht="78.75">
      <c r="B8" s="22" t="s">
        <v>121</v>
      </c>
      <c r="C8" s="30" t="s">
        <v>46</v>
      </c>
      <c r="D8" s="30" t="s">
        <v>123</v>
      </c>
      <c r="E8" s="30" t="s">
        <v>122</v>
      </c>
      <c r="F8" s="30" t="s">
        <v>65</v>
      </c>
      <c r="G8" s="30" t="s">
        <v>15</v>
      </c>
      <c r="H8" s="30" t="s">
        <v>66</v>
      </c>
      <c r="I8" s="30" t="s">
        <v>107</v>
      </c>
      <c r="J8" s="30" t="s">
        <v>18</v>
      </c>
      <c r="K8" s="30" t="s">
        <v>106</v>
      </c>
      <c r="L8" s="30" t="s">
        <v>17</v>
      </c>
      <c r="M8" s="70" t="s">
        <v>19</v>
      </c>
      <c r="N8" s="70" t="s">
        <v>241</v>
      </c>
      <c r="O8" s="30" t="s">
        <v>240</v>
      </c>
      <c r="P8" s="30" t="s">
        <v>115</v>
      </c>
      <c r="Q8" s="30" t="s">
        <v>59</v>
      </c>
      <c r="R8" s="30" t="s">
        <v>187</v>
      </c>
      <c r="S8" s="31" t="s">
        <v>189</v>
      </c>
      <c r="U8" s="1"/>
      <c r="BZ8" s="1"/>
    </row>
    <row r="9" spans="1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250</v>
      </c>
      <c r="O9" s="32"/>
      <c r="P9" s="32" t="s">
        <v>244</v>
      </c>
      <c r="Q9" s="32" t="s">
        <v>20</v>
      </c>
      <c r="R9" s="32" t="s">
        <v>20</v>
      </c>
      <c r="S9" s="33" t="s">
        <v>20</v>
      </c>
      <c r="BZ9" s="1"/>
    </row>
    <row r="10" spans="1:81" s="4" customFormat="1" ht="18" customHeight="1">
      <c r="B10" s="123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118</v>
      </c>
      <c r="R10" s="20" t="s">
        <v>119</v>
      </c>
      <c r="S10" s="20" t="s">
        <v>190</v>
      </c>
      <c r="T10" s="5"/>
      <c r="BZ10" s="1"/>
    </row>
    <row r="11" spans="1:81" s="4" customFormat="1" ht="18" customHeight="1">
      <c r="A11" s="124"/>
      <c r="B11" s="113" t="s">
        <v>52</v>
      </c>
      <c r="C11" s="114"/>
      <c r="D11" s="114"/>
      <c r="E11" s="114"/>
      <c r="F11" s="114"/>
      <c r="G11" s="114"/>
      <c r="H11" s="114"/>
      <c r="I11" s="114"/>
      <c r="J11" s="119">
        <v>8.2920429010718628</v>
      </c>
      <c r="K11" s="114"/>
      <c r="L11" s="114"/>
      <c r="M11" s="116">
        <v>2.6320396465067394E-2</v>
      </c>
      <c r="N11" s="115"/>
      <c r="O11" s="119"/>
      <c r="P11" s="115">
        <v>9977.062609999999</v>
      </c>
      <c r="Q11" s="114"/>
      <c r="R11" s="116">
        <v>1</v>
      </c>
      <c r="S11" s="116">
        <f>P11/'סכום נכסי הקרן'!$C$42</f>
        <v>5.5143355361763104E-3</v>
      </c>
      <c r="T11" s="5"/>
      <c r="BZ11" s="1"/>
      <c r="CC11" s="1"/>
    </row>
    <row r="12" spans="1:81" ht="17.25" customHeight="1">
      <c r="A12" s="125"/>
      <c r="B12" s="113" t="s">
        <v>236</v>
      </c>
      <c r="C12" s="114"/>
      <c r="D12" s="114"/>
      <c r="E12" s="114"/>
      <c r="F12" s="114"/>
      <c r="G12" s="114"/>
      <c r="H12" s="114"/>
      <c r="I12" s="114"/>
      <c r="J12" s="119">
        <v>8.2920429010718593</v>
      </c>
      <c r="K12" s="114"/>
      <c r="L12" s="114"/>
      <c r="M12" s="116">
        <v>2.632039646506739E-2</v>
      </c>
      <c r="N12" s="115"/>
      <c r="O12" s="119"/>
      <c r="P12" s="115">
        <v>9977.0626100000009</v>
      </c>
      <c r="Q12" s="114"/>
      <c r="R12" s="116">
        <v>1.0000000000000002</v>
      </c>
      <c r="S12" s="116">
        <f>P12/'סכום נכסי הקרן'!$C$42</f>
        <v>5.5143355361763112E-3</v>
      </c>
    </row>
    <row r="13" spans="1:81">
      <c r="A13" s="125"/>
      <c r="B13" s="112" t="s">
        <v>60</v>
      </c>
      <c r="C13" s="80"/>
      <c r="D13" s="80"/>
      <c r="E13" s="80"/>
      <c r="F13" s="80"/>
      <c r="G13" s="80"/>
      <c r="H13" s="80"/>
      <c r="I13" s="80"/>
      <c r="J13" s="89">
        <v>9.8646216311528381</v>
      </c>
      <c r="K13" s="80"/>
      <c r="L13" s="80"/>
      <c r="M13" s="88">
        <v>2.1618504228579933E-2</v>
      </c>
      <c r="N13" s="87"/>
      <c r="O13" s="89"/>
      <c r="P13" s="87">
        <v>5686.5780999999997</v>
      </c>
      <c r="Q13" s="80"/>
      <c r="R13" s="88">
        <v>0.56996516131915909</v>
      </c>
      <c r="S13" s="88">
        <f>P13/'סכום נכסי הקרן'!$C$42</f>
        <v>3.1429791434447025E-3</v>
      </c>
    </row>
    <row r="14" spans="1:81">
      <c r="A14" s="125"/>
      <c r="B14" s="111" t="s">
        <v>1212</v>
      </c>
      <c r="C14" s="82" t="s">
        <v>1213</v>
      </c>
      <c r="D14" s="93" t="s">
        <v>1214</v>
      </c>
      <c r="E14" s="82" t="s">
        <v>1215</v>
      </c>
      <c r="F14" s="93" t="s">
        <v>359</v>
      </c>
      <c r="G14" s="82" t="s">
        <v>308</v>
      </c>
      <c r="H14" s="82" t="s">
        <v>167</v>
      </c>
      <c r="I14" s="103">
        <v>42639</v>
      </c>
      <c r="J14" s="92">
        <v>9.3000000000000007</v>
      </c>
      <c r="K14" s="93" t="s">
        <v>169</v>
      </c>
      <c r="L14" s="94">
        <v>4.9000000000000002E-2</v>
      </c>
      <c r="M14" s="91">
        <v>1.8799999999999997E-2</v>
      </c>
      <c r="N14" s="90">
        <v>784590</v>
      </c>
      <c r="O14" s="92">
        <v>159.72</v>
      </c>
      <c r="P14" s="90">
        <v>1253.1470800000002</v>
      </c>
      <c r="Q14" s="91">
        <v>3.9966973309256588E-4</v>
      </c>
      <c r="R14" s="91">
        <v>0.12560280805935528</v>
      </c>
      <c r="S14" s="91">
        <f>P14/'סכום נכסי הקרן'!$C$42</f>
        <v>6.9261602792523521E-4</v>
      </c>
    </row>
    <row r="15" spans="1:81">
      <c r="A15" s="125"/>
      <c r="B15" s="111" t="s">
        <v>1216</v>
      </c>
      <c r="C15" s="82" t="s">
        <v>1217</v>
      </c>
      <c r="D15" s="93" t="s">
        <v>1214</v>
      </c>
      <c r="E15" s="82" t="s">
        <v>1215</v>
      </c>
      <c r="F15" s="93" t="s">
        <v>359</v>
      </c>
      <c r="G15" s="82" t="s">
        <v>308</v>
      </c>
      <c r="H15" s="82" t="s">
        <v>167</v>
      </c>
      <c r="I15" s="103">
        <v>42639</v>
      </c>
      <c r="J15" s="92">
        <v>11.49</v>
      </c>
      <c r="K15" s="93" t="s">
        <v>169</v>
      </c>
      <c r="L15" s="94">
        <v>4.0999999999999995E-2</v>
      </c>
      <c r="M15" s="91">
        <v>2.58E-2</v>
      </c>
      <c r="N15" s="90">
        <v>2199828</v>
      </c>
      <c r="O15" s="92">
        <v>125.95</v>
      </c>
      <c r="P15" s="90">
        <v>2770.6835799999999</v>
      </c>
      <c r="Q15" s="91">
        <v>6.3447954870675784E-4</v>
      </c>
      <c r="R15" s="91">
        <v>0.27770534157247312</v>
      </c>
      <c r="S15" s="91">
        <f>P15/'סכום נכסי הקרן'!$C$42</f>
        <v>1.5313604336190691E-3</v>
      </c>
    </row>
    <row r="16" spans="1:81">
      <c r="A16" s="125"/>
      <c r="B16" s="111" t="s">
        <v>1218</v>
      </c>
      <c r="C16" s="82" t="s">
        <v>1219</v>
      </c>
      <c r="D16" s="93" t="s">
        <v>1214</v>
      </c>
      <c r="E16" s="82" t="s">
        <v>1220</v>
      </c>
      <c r="F16" s="93" t="s">
        <v>359</v>
      </c>
      <c r="G16" s="82" t="s">
        <v>308</v>
      </c>
      <c r="H16" s="82" t="s">
        <v>165</v>
      </c>
      <c r="I16" s="103">
        <v>42796</v>
      </c>
      <c r="J16" s="92">
        <v>9.0699999999999985</v>
      </c>
      <c r="K16" s="93" t="s">
        <v>169</v>
      </c>
      <c r="L16" s="94">
        <v>2.1400000000000002E-2</v>
      </c>
      <c r="M16" s="91">
        <v>1.8800000000000001E-2</v>
      </c>
      <c r="N16" s="90">
        <v>1078000</v>
      </c>
      <c r="O16" s="92">
        <v>104.11</v>
      </c>
      <c r="P16" s="90">
        <v>1122.3057800000001</v>
      </c>
      <c r="Q16" s="91">
        <v>4.1518066906480362E-3</v>
      </c>
      <c r="R16" s="91">
        <v>0.11248859748310232</v>
      </c>
      <c r="S16" s="91">
        <f>P16/'סכום נכסי הקרן'!$C$42</f>
        <v>6.2029987051570416E-4</v>
      </c>
    </row>
    <row r="17" spans="1:19">
      <c r="A17" s="125"/>
      <c r="B17" s="111" t="s">
        <v>1221</v>
      </c>
      <c r="C17" s="82" t="s">
        <v>1222</v>
      </c>
      <c r="D17" s="93" t="s">
        <v>1214</v>
      </c>
      <c r="E17" s="82" t="s">
        <v>358</v>
      </c>
      <c r="F17" s="93" t="s">
        <v>359</v>
      </c>
      <c r="G17" s="82" t="s">
        <v>344</v>
      </c>
      <c r="H17" s="82" t="s">
        <v>167</v>
      </c>
      <c r="I17" s="103">
        <v>42768</v>
      </c>
      <c r="J17" s="92">
        <v>2.4</v>
      </c>
      <c r="K17" s="93" t="s">
        <v>169</v>
      </c>
      <c r="L17" s="94">
        <v>6.8499999999999991E-2</v>
      </c>
      <c r="M17" s="91">
        <v>1.84E-2</v>
      </c>
      <c r="N17" s="90">
        <v>93100</v>
      </c>
      <c r="O17" s="92">
        <v>129.22999999999999</v>
      </c>
      <c r="P17" s="90">
        <v>120.31313</v>
      </c>
      <c r="Q17" s="91">
        <v>1.8433781934893703E-4</v>
      </c>
      <c r="R17" s="91">
        <v>1.2058973136984254E-2</v>
      </c>
      <c r="S17" s="91">
        <f>P17/'סכום נכסי הקרן'!$C$42</f>
        <v>6.6497224099067791E-5</v>
      </c>
    </row>
    <row r="18" spans="1:19">
      <c r="A18" s="125"/>
      <c r="B18" s="111" t="s">
        <v>1223</v>
      </c>
      <c r="C18" s="82" t="s">
        <v>1224</v>
      </c>
      <c r="D18" s="93" t="s">
        <v>1214</v>
      </c>
      <c r="E18" s="82" t="s">
        <v>1225</v>
      </c>
      <c r="F18" s="93" t="s">
        <v>359</v>
      </c>
      <c r="G18" s="82" t="s">
        <v>344</v>
      </c>
      <c r="H18" s="82" t="s">
        <v>167</v>
      </c>
      <c r="I18" s="103">
        <v>42835</v>
      </c>
      <c r="J18" s="92">
        <v>5.09</v>
      </c>
      <c r="K18" s="93" t="s">
        <v>169</v>
      </c>
      <c r="L18" s="94">
        <v>5.5999999999999994E-2</v>
      </c>
      <c r="M18" s="91">
        <v>1.0899999999999998E-2</v>
      </c>
      <c r="N18" s="90">
        <v>280815.81</v>
      </c>
      <c r="O18" s="92">
        <v>149.61000000000001</v>
      </c>
      <c r="P18" s="90">
        <v>420.12853000000001</v>
      </c>
      <c r="Q18" s="91">
        <v>3.0735225517429093E-4</v>
      </c>
      <c r="R18" s="91">
        <v>4.2109441067244145E-2</v>
      </c>
      <c r="S18" s="91">
        <f>P18/'סכום נכסי הקרן'!$C$42</f>
        <v>2.3220558728562649E-4</v>
      </c>
    </row>
    <row r="19" spans="1:19">
      <c r="A19" s="125"/>
      <c r="B19" s="111"/>
      <c r="C19" s="82"/>
      <c r="D19" s="82"/>
      <c r="E19" s="82"/>
      <c r="F19" s="82"/>
      <c r="G19" s="82"/>
      <c r="H19" s="82"/>
      <c r="I19" s="82"/>
      <c r="J19" s="92"/>
      <c r="K19" s="82"/>
      <c r="L19" s="82"/>
      <c r="M19" s="91"/>
      <c r="N19" s="90"/>
      <c r="O19" s="92"/>
      <c r="P19" s="82"/>
      <c r="Q19" s="82"/>
      <c r="R19" s="91"/>
      <c r="S19" s="82"/>
    </row>
    <row r="20" spans="1:19">
      <c r="A20" s="125"/>
      <c r="B20" s="112" t="s">
        <v>61</v>
      </c>
      <c r="C20" s="80"/>
      <c r="D20" s="80"/>
      <c r="E20" s="80"/>
      <c r="F20" s="80"/>
      <c r="G20" s="80"/>
      <c r="H20" s="80"/>
      <c r="I20" s="80"/>
      <c r="J20" s="89">
        <v>6.5150770960773405</v>
      </c>
      <c r="K20" s="80"/>
      <c r="L20" s="80"/>
      <c r="M20" s="88">
        <v>3.1410992724691805E-2</v>
      </c>
      <c r="N20" s="87"/>
      <c r="O20" s="89"/>
      <c r="P20" s="87">
        <v>3579.7067700000002</v>
      </c>
      <c r="Q20" s="80"/>
      <c r="R20" s="88">
        <v>0.3587936560017238</v>
      </c>
      <c r="S20" s="88">
        <f>P20/'סכום נכסי הקרן'!$C$42</f>
        <v>1.9785086074449241E-3</v>
      </c>
    </row>
    <row r="21" spans="1:19">
      <c r="A21" s="125"/>
      <c r="B21" s="111" t="s">
        <v>1226</v>
      </c>
      <c r="C21" s="82" t="s">
        <v>1227</v>
      </c>
      <c r="D21" s="93" t="s">
        <v>1214</v>
      </c>
      <c r="E21" s="82" t="s">
        <v>1220</v>
      </c>
      <c r="F21" s="93" t="s">
        <v>359</v>
      </c>
      <c r="G21" s="82" t="s">
        <v>308</v>
      </c>
      <c r="H21" s="82" t="s">
        <v>165</v>
      </c>
      <c r="I21" s="103">
        <v>42796</v>
      </c>
      <c r="J21" s="92">
        <v>8.34</v>
      </c>
      <c r="K21" s="93" t="s">
        <v>169</v>
      </c>
      <c r="L21" s="94">
        <v>3.7400000000000003E-2</v>
      </c>
      <c r="M21" s="91">
        <v>3.3499999999999995E-2</v>
      </c>
      <c r="N21" s="90">
        <v>1078000</v>
      </c>
      <c r="O21" s="92">
        <v>104.7</v>
      </c>
      <c r="P21" s="90">
        <v>1128.6660300000001</v>
      </c>
      <c r="Q21" s="91">
        <v>2.0929681705749645E-3</v>
      </c>
      <c r="R21" s="91">
        <v>0.11312608471242221</v>
      </c>
      <c r="S21" s="91">
        <f>P21/'סכום נכסי הקרן'!$C$42</f>
        <v>6.2381518899820142E-4</v>
      </c>
    </row>
    <row r="22" spans="1:19">
      <c r="A22" s="125"/>
      <c r="B22" s="111" t="s">
        <v>1228</v>
      </c>
      <c r="C22" s="82" t="s">
        <v>1229</v>
      </c>
      <c r="D22" s="93" t="s">
        <v>1214</v>
      </c>
      <c r="E22" s="82" t="s">
        <v>1220</v>
      </c>
      <c r="F22" s="93" t="s">
        <v>359</v>
      </c>
      <c r="G22" s="82" t="s">
        <v>308</v>
      </c>
      <c r="H22" s="82" t="s">
        <v>165</v>
      </c>
      <c r="I22" s="103">
        <v>42796</v>
      </c>
      <c r="J22" s="92">
        <v>5.29</v>
      </c>
      <c r="K22" s="93" t="s">
        <v>169</v>
      </c>
      <c r="L22" s="94">
        <v>2.5000000000000001E-2</v>
      </c>
      <c r="M22" s="91">
        <v>2.1299999999999999E-2</v>
      </c>
      <c r="N22" s="90">
        <v>1437000</v>
      </c>
      <c r="O22" s="92">
        <v>102.84</v>
      </c>
      <c r="P22" s="90">
        <v>1477.8107500000001</v>
      </c>
      <c r="Q22" s="91">
        <v>1.9812600648562795E-3</v>
      </c>
      <c r="R22" s="91">
        <v>0.14812082551419412</v>
      </c>
      <c r="S22" s="91">
        <f>P22/'סכום נכסי הקרן'!$C$42</f>
        <v>8.1678793178069137E-4</v>
      </c>
    </row>
    <row r="23" spans="1:19">
      <c r="A23" s="125"/>
      <c r="B23" s="111" t="s">
        <v>1230</v>
      </c>
      <c r="C23" s="82" t="s">
        <v>1231</v>
      </c>
      <c r="D23" s="93" t="s">
        <v>1214</v>
      </c>
      <c r="E23" s="82" t="s">
        <v>1232</v>
      </c>
      <c r="F23" s="93" t="s">
        <v>336</v>
      </c>
      <c r="G23" s="82" t="s">
        <v>344</v>
      </c>
      <c r="H23" s="82" t="s">
        <v>165</v>
      </c>
      <c r="I23" s="103">
        <v>42598</v>
      </c>
      <c r="J23" s="92">
        <v>6.37</v>
      </c>
      <c r="K23" s="93" t="s">
        <v>169</v>
      </c>
      <c r="L23" s="94">
        <v>3.1E-2</v>
      </c>
      <c r="M23" s="91">
        <v>2.9200000000000004E-2</v>
      </c>
      <c r="N23" s="90">
        <v>399000</v>
      </c>
      <c r="O23" s="92">
        <v>101.32</v>
      </c>
      <c r="P23" s="90">
        <v>404.26679999999999</v>
      </c>
      <c r="Q23" s="91">
        <v>1.0499999999999999E-3</v>
      </c>
      <c r="R23" s="91">
        <v>4.0519621435952884E-2</v>
      </c>
      <c r="S23" s="91">
        <f>P23/'סכום נכסי הקרן'!$C$42</f>
        <v>2.2343878839668638E-4</v>
      </c>
    </row>
    <row r="24" spans="1:19">
      <c r="A24" s="125"/>
      <c r="B24" s="111" t="s">
        <v>1233</v>
      </c>
      <c r="C24" s="82" t="s">
        <v>1234</v>
      </c>
      <c r="D24" s="93" t="s">
        <v>1214</v>
      </c>
      <c r="E24" s="82" t="s">
        <v>1235</v>
      </c>
      <c r="F24" s="93" t="s">
        <v>867</v>
      </c>
      <c r="G24" s="82" t="s">
        <v>480</v>
      </c>
      <c r="H24" s="82" t="s">
        <v>167</v>
      </c>
      <c r="I24" s="103">
        <v>42873</v>
      </c>
      <c r="J24" s="92">
        <v>6.1800000000000006</v>
      </c>
      <c r="K24" s="93" t="s">
        <v>169</v>
      </c>
      <c r="L24" s="94">
        <v>4.9500000000000002E-2</v>
      </c>
      <c r="M24" s="91">
        <v>5.510000000000001E-2</v>
      </c>
      <c r="N24" s="90">
        <v>564000</v>
      </c>
      <c r="O24" s="92">
        <v>100.88</v>
      </c>
      <c r="P24" s="90">
        <v>568.96318999999994</v>
      </c>
      <c r="Q24" s="91">
        <v>1.7625E-3</v>
      </c>
      <c r="R24" s="91">
        <v>5.7027124339154571E-2</v>
      </c>
      <c r="S24" s="91">
        <f>P24/'סכום נכסי הקרן'!$C$42</f>
        <v>3.1446669826934502E-4</v>
      </c>
    </row>
    <row r="25" spans="1:19">
      <c r="A25" s="125"/>
      <c r="B25" s="111"/>
      <c r="C25" s="82"/>
      <c r="D25" s="82"/>
      <c r="E25" s="82"/>
      <c r="F25" s="82"/>
      <c r="G25" s="82"/>
      <c r="H25" s="82"/>
      <c r="I25" s="82"/>
      <c r="J25" s="92"/>
      <c r="K25" s="82"/>
      <c r="L25" s="82"/>
      <c r="M25" s="91"/>
      <c r="N25" s="90"/>
      <c r="O25" s="92"/>
      <c r="P25" s="82"/>
      <c r="Q25" s="82"/>
      <c r="R25" s="91"/>
      <c r="S25" s="82"/>
    </row>
    <row r="26" spans="1:19">
      <c r="A26" s="125"/>
      <c r="B26" s="112" t="s">
        <v>48</v>
      </c>
      <c r="C26" s="80"/>
      <c r="D26" s="80"/>
      <c r="E26" s="80"/>
      <c r="F26" s="80"/>
      <c r="G26" s="80"/>
      <c r="H26" s="80"/>
      <c r="I26" s="80"/>
      <c r="J26" s="89">
        <v>4.66</v>
      </c>
      <c r="K26" s="80"/>
      <c r="L26" s="80"/>
      <c r="M26" s="88">
        <v>3.8300000000000001E-2</v>
      </c>
      <c r="N26" s="87"/>
      <c r="O26" s="89"/>
      <c r="P26" s="87">
        <v>710.77773999999999</v>
      </c>
      <c r="Q26" s="80"/>
      <c r="R26" s="88">
        <v>7.1241182679117221E-2</v>
      </c>
      <c r="S26" s="88">
        <f>P26/'סכום נכסי הקרן'!$C$42</f>
        <v>3.9284778528668435E-4</v>
      </c>
    </row>
    <row r="27" spans="1:19">
      <c r="A27" s="125"/>
      <c r="B27" s="111" t="s">
        <v>1236</v>
      </c>
      <c r="C27" s="82" t="s">
        <v>1237</v>
      </c>
      <c r="D27" s="93" t="s">
        <v>1214</v>
      </c>
      <c r="E27" s="82" t="s">
        <v>580</v>
      </c>
      <c r="F27" s="93" t="s">
        <v>581</v>
      </c>
      <c r="G27" s="82" t="s">
        <v>437</v>
      </c>
      <c r="H27" s="82" t="s">
        <v>167</v>
      </c>
      <c r="I27" s="103">
        <v>42625</v>
      </c>
      <c r="J27" s="92">
        <v>4.66</v>
      </c>
      <c r="K27" s="93" t="s">
        <v>168</v>
      </c>
      <c r="L27" s="94">
        <v>4.4500000000000005E-2</v>
      </c>
      <c r="M27" s="91">
        <v>3.8300000000000001E-2</v>
      </c>
      <c r="N27" s="90">
        <v>194799</v>
      </c>
      <c r="O27" s="92">
        <v>104.37</v>
      </c>
      <c r="P27" s="90">
        <v>710.77773999999999</v>
      </c>
      <c r="Q27" s="91">
        <v>1.4205612907122796E-3</v>
      </c>
      <c r="R27" s="91">
        <v>7.1241182679117221E-2</v>
      </c>
      <c r="S27" s="91">
        <f>P27/'סכום נכסי הקרן'!$C$42</f>
        <v>3.9284778528668435E-4</v>
      </c>
    </row>
    <row r="28" spans="1:19">
      <c r="B28" s="81"/>
      <c r="C28" s="82"/>
      <c r="D28" s="82"/>
      <c r="E28" s="82"/>
      <c r="F28" s="82"/>
      <c r="G28" s="82"/>
      <c r="H28" s="82"/>
      <c r="I28" s="82"/>
      <c r="J28" s="92"/>
      <c r="K28" s="82"/>
      <c r="L28" s="82"/>
      <c r="M28" s="91"/>
      <c r="N28" s="90"/>
      <c r="O28" s="92"/>
      <c r="P28" s="82"/>
      <c r="Q28" s="82"/>
      <c r="R28" s="91"/>
      <c r="S28" s="82"/>
    </row>
    <row r="29" spans="1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1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1:19">
      <c r="B31" s="95" t="s">
        <v>254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1:19">
      <c r="B32" s="95" t="s">
        <v>117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5" t="s">
        <v>239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5" t="s">
        <v>249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</row>
    <row r="112" spans="2:19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</row>
    <row r="113" spans="2:19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</row>
    <row r="114" spans="2:19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</row>
    <row r="115" spans="2:19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</row>
    <row r="116" spans="2:19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</row>
    <row r="117" spans="2:19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</row>
    <row r="118" spans="2:19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</row>
    <row r="119" spans="2:19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</row>
    <row r="120" spans="2:19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</row>
    <row r="121" spans="2:19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</row>
    <row r="122" spans="2:19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</row>
    <row r="123" spans="2:19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</row>
    <row r="124" spans="2:19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</row>
    <row r="125" spans="2:19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</row>
    <row r="126" spans="2:19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</row>
    <row r="127" spans="2:19"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0 B35:B127">
    <cfRule type="cellIs" dxfId="42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7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184</v>
      </c>
      <c r="C1" s="76" t="s" vm="1">
        <v>255</v>
      </c>
    </row>
    <row r="2" spans="2:98">
      <c r="B2" s="56" t="s">
        <v>183</v>
      </c>
      <c r="C2" s="76" t="s">
        <v>256</v>
      </c>
    </row>
    <row r="3" spans="2:98">
      <c r="B3" s="56" t="s">
        <v>185</v>
      </c>
      <c r="C3" s="76" t="s">
        <v>257</v>
      </c>
    </row>
    <row r="4" spans="2:98">
      <c r="B4" s="56" t="s">
        <v>186</v>
      </c>
      <c r="C4" s="76">
        <v>8801</v>
      </c>
    </row>
    <row r="6" spans="2:98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6"/>
    </row>
    <row r="7" spans="2:98" ht="26.25" customHeight="1">
      <c r="B7" s="184" t="s">
        <v>94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2:98" s="3" customFormat="1" ht="63">
      <c r="B8" s="22" t="s">
        <v>121</v>
      </c>
      <c r="C8" s="30" t="s">
        <v>46</v>
      </c>
      <c r="D8" s="30" t="s">
        <v>123</v>
      </c>
      <c r="E8" s="30" t="s">
        <v>122</v>
      </c>
      <c r="F8" s="30" t="s">
        <v>65</v>
      </c>
      <c r="G8" s="30" t="s">
        <v>106</v>
      </c>
      <c r="H8" s="30" t="s">
        <v>241</v>
      </c>
      <c r="I8" s="30" t="s">
        <v>240</v>
      </c>
      <c r="J8" s="30" t="s">
        <v>115</v>
      </c>
      <c r="K8" s="30" t="s">
        <v>59</v>
      </c>
      <c r="L8" s="30" t="s">
        <v>187</v>
      </c>
      <c r="M8" s="31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250</v>
      </c>
      <c r="I9" s="32"/>
      <c r="J9" s="32" t="s">
        <v>244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32</v>
      </c>
      <c r="C11" s="114"/>
      <c r="D11" s="114"/>
      <c r="E11" s="114"/>
      <c r="F11" s="114"/>
      <c r="G11" s="114"/>
      <c r="H11" s="115"/>
      <c r="I11" s="115"/>
      <c r="J11" s="115">
        <v>564.86369999999999</v>
      </c>
      <c r="K11" s="114"/>
      <c r="L11" s="116">
        <v>1</v>
      </c>
      <c r="M11" s="116">
        <f>J11/'סכום נכסי הקרן'!$C$42</f>
        <v>3.1220090479175963E-4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2" t="s">
        <v>235</v>
      </c>
      <c r="C12" s="114"/>
      <c r="D12" s="114"/>
      <c r="E12" s="114"/>
      <c r="F12" s="114"/>
      <c r="G12" s="114"/>
      <c r="H12" s="115"/>
      <c r="I12" s="115"/>
      <c r="J12" s="115">
        <v>564.8626999999999</v>
      </c>
      <c r="K12" s="114"/>
      <c r="L12" s="116">
        <v>0.99999822966142082</v>
      </c>
      <c r="M12" s="116">
        <f>J12/'סכום נכסי הקרן'!$C$42</f>
        <v>3.1220035209045342E-4</v>
      </c>
    </row>
    <row r="13" spans="2:98">
      <c r="B13" s="121" t="s">
        <v>63</v>
      </c>
      <c r="C13" s="80"/>
      <c r="D13" s="80"/>
      <c r="E13" s="80"/>
      <c r="F13" s="80"/>
      <c r="G13" s="80"/>
      <c r="H13" s="87"/>
      <c r="I13" s="87"/>
      <c r="J13" s="87">
        <v>564.8626999999999</v>
      </c>
      <c r="K13" s="80"/>
      <c r="L13" s="88">
        <v>0.99999822966142082</v>
      </c>
      <c r="M13" s="88">
        <f>J13/'סכום נכסי הקרן'!$C$42</f>
        <v>3.1220035209045342E-4</v>
      </c>
    </row>
    <row r="14" spans="2:98">
      <c r="B14" s="97" t="s">
        <v>1238</v>
      </c>
      <c r="C14" s="82">
        <v>5356</v>
      </c>
      <c r="D14" s="93" t="s">
        <v>30</v>
      </c>
      <c r="E14" s="82"/>
      <c r="F14" s="93" t="s">
        <v>549</v>
      </c>
      <c r="G14" s="93" t="s">
        <v>168</v>
      </c>
      <c r="H14" s="90">
        <v>69811</v>
      </c>
      <c r="I14" s="90">
        <v>231.44489999999999</v>
      </c>
      <c r="J14" s="90">
        <v>564.8626999999999</v>
      </c>
      <c r="K14" s="91">
        <v>2.945866245208944E-3</v>
      </c>
      <c r="L14" s="91">
        <v>0.99999822966142082</v>
      </c>
      <c r="M14" s="91">
        <f>J14/'סכום נכסי הקרן'!$C$42</f>
        <v>3.1220035209045342E-4</v>
      </c>
    </row>
    <row r="15" spans="2:98">
      <c r="B15" s="81"/>
      <c r="C15" s="82"/>
      <c r="D15" s="82"/>
      <c r="E15" s="82"/>
      <c r="F15" s="82"/>
      <c r="G15" s="82"/>
      <c r="H15" s="90"/>
      <c r="I15" s="90"/>
      <c r="J15" s="82"/>
      <c r="K15" s="82"/>
      <c r="L15" s="91"/>
      <c r="M15" s="82"/>
    </row>
    <row r="16" spans="2:9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</row>
    <row r="17" spans="2:1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</row>
    <row r="18" spans="2:13">
      <c r="B18" s="95" t="s">
        <v>254</v>
      </c>
      <c r="C18" s="1"/>
      <c r="D18" s="1"/>
      <c r="E18" s="97"/>
      <c r="F18" s="97"/>
      <c r="G18" s="97"/>
      <c r="H18" s="97"/>
      <c r="I18" s="97"/>
      <c r="J18" s="97"/>
      <c r="K18" s="97"/>
      <c r="L18" s="97"/>
      <c r="M18" s="97"/>
    </row>
    <row r="19" spans="2:13">
      <c r="B19" s="95" t="s">
        <v>117</v>
      </c>
      <c r="C19" s="96"/>
      <c r="D19" s="96"/>
      <c r="E19" s="97"/>
      <c r="F19" s="97"/>
      <c r="G19" s="97"/>
      <c r="H19" s="97"/>
      <c r="I19" s="97"/>
      <c r="J19" s="97"/>
      <c r="K19" s="97"/>
      <c r="L19" s="97"/>
      <c r="M19" s="97"/>
    </row>
    <row r="20" spans="2:13">
      <c r="B20" s="95" t="s">
        <v>239</v>
      </c>
      <c r="C20" s="96"/>
      <c r="D20" s="96"/>
      <c r="E20" s="97"/>
      <c r="F20" s="97"/>
      <c r="G20" s="97"/>
      <c r="H20" s="97"/>
      <c r="I20" s="97"/>
      <c r="J20" s="97"/>
      <c r="K20" s="97"/>
      <c r="L20" s="97"/>
      <c r="M20" s="97"/>
    </row>
    <row r="21" spans="2:13">
      <c r="B21" s="175" t="s">
        <v>249</v>
      </c>
      <c r="C21" s="175"/>
      <c r="D21" s="175"/>
      <c r="E21" s="97"/>
      <c r="F21" s="97"/>
      <c r="G21" s="97"/>
      <c r="H21" s="97"/>
      <c r="I21" s="97"/>
      <c r="J21" s="97"/>
      <c r="K21" s="97"/>
      <c r="L21" s="97"/>
      <c r="M21" s="97"/>
    </row>
    <row r="22" spans="2:1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</row>
    <row r="23" spans="2:1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</row>
    <row r="24" spans="2:1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</row>
    <row r="25" spans="2:1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  <row r="26" spans="2:1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</row>
    <row r="27" spans="2:1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</row>
    <row r="28" spans="2:1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</row>
    <row r="29" spans="2:1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</row>
    <row r="30" spans="2:1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</row>
    <row r="31" spans="2:1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</row>
    <row r="32" spans="2:1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</row>
    <row r="33" spans="2:1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</row>
    <row r="34" spans="2:1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</row>
    <row r="35" spans="2:1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</row>
    <row r="36" spans="2:1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</row>
    <row r="37" spans="2:1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</row>
    <row r="38" spans="2:1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</row>
    <row r="39" spans="2:1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</row>
    <row r="40" spans="2:1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</row>
    <row r="41" spans="2:1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</row>
    <row r="42" spans="2:1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</row>
    <row r="43" spans="2:1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</row>
    <row r="44" spans="2:1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</row>
    <row r="45" spans="2:1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</row>
    <row r="46" spans="2:1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1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1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</row>
    <row r="49" spans="2:1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</row>
    <row r="50" spans="2:1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</row>
    <row r="51" spans="2:13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</row>
    <row r="52" spans="2:1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</row>
    <row r="53" spans="2:13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2:1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2:13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</row>
    <row r="56" spans="2:13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</row>
    <row r="57" spans="2:13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</row>
    <row r="58" spans="2:13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2:13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2:13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</row>
    <row r="61" spans="2:13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2:13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2:13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</row>
    <row r="64" spans="2:13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</row>
    <row r="65" spans="2:13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  <row r="66" spans="2:13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</row>
    <row r="67" spans="2:13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</row>
    <row r="68" spans="2:13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2:13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</row>
    <row r="70" spans="2:13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</row>
    <row r="71" spans="2:13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</row>
    <row r="72" spans="2:13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</row>
    <row r="73" spans="2:13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</row>
    <row r="74" spans="2:13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</row>
    <row r="75" spans="2:13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</row>
    <row r="76" spans="2:13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</row>
    <row r="77" spans="2:13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</row>
    <row r="78" spans="2:13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</row>
    <row r="79" spans="2:13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</row>
    <row r="80" spans="2:13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</row>
    <row r="81" spans="2:13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</row>
    <row r="82" spans="2:13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</row>
    <row r="83" spans="2:13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</row>
    <row r="84" spans="2:13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</row>
    <row r="85" spans="2:13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</row>
    <row r="86" spans="2:13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</row>
    <row r="87" spans="2:13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</row>
    <row r="88" spans="2:13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</row>
    <row r="89" spans="2:13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</row>
    <row r="90" spans="2:13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</row>
    <row r="91" spans="2:13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</row>
    <row r="92" spans="2:13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</row>
    <row r="93" spans="2:13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</row>
    <row r="94" spans="2:13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</row>
    <row r="95" spans="2:13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</row>
    <row r="96" spans="2:13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</row>
    <row r="97" spans="2:13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</row>
    <row r="98" spans="2:13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</row>
    <row r="99" spans="2:13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</row>
    <row r="100" spans="2:13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</row>
    <row r="101" spans="2:13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</row>
    <row r="102" spans="2:13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</row>
    <row r="103" spans="2:13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</row>
    <row r="104" spans="2:13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</row>
    <row r="105" spans="2:13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</row>
    <row r="106" spans="2:13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</row>
    <row r="107" spans="2:13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</row>
    <row r="108" spans="2:13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</row>
    <row r="109" spans="2:13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</row>
    <row r="110" spans="2:13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</row>
    <row r="111" spans="2:13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</row>
    <row r="112" spans="2:13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</row>
    <row r="113" spans="2:13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</row>
    <row r="114" spans="2:13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3"/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3"/>
      <c r="C401" s="1"/>
      <c r="D401" s="1"/>
      <c r="E401" s="1"/>
    </row>
  </sheetData>
  <sheetProtection sheet="1" objects="1" scenarios="1"/>
  <mergeCells count="3">
    <mergeCell ref="B6:M6"/>
    <mergeCell ref="B7:M7"/>
    <mergeCell ref="B21:D21"/>
  </mergeCells>
  <phoneticPr fontId="5" type="noConversion"/>
  <dataValidations count="1">
    <dataValidation allowBlank="1" showInputMessage="1" showErrorMessage="1" sqref="B20:B1048576 C18:AF20 AH18:XFD20 E21:XFD1048576 C22:D1048576 C5:C17 B1:B17 A1:A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Q63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12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6" t="s">
        <v>184</v>
      </c>
      <c r="C1" s="76" t="s" vm="1">
        <v>255</v>
      </c>
    </row>
    <row r="2" spans="2:43">
      <c r="B2" s="56" t="s">
        <v>183</v>
      </c>
      <c r="C2" s="76" t="s">
        <v>256</v>
      </c>
    </row>
    <row r="3" spans="2:43">
      <c r="B3" s="56" t="s">
        <v>185</v>
      </c>
      <c r="C3" s="76" t="s">
        <v>257</v>
      </c>
    </row>
    <row r="4" spans="2:43">
      <c r="B4" s="56" t="s">
        <v>186</v>
      </c>
      <c r="C4" s="76">
        <v>8801</v>
      </c>
    </row>
    <row r="6" spans="2:43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43" ht="26.25" customHeight="1">
      <c r="B7" s="184" t="s">
        <v>101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43" s="3" customFormat="1" ht="78.75">
      <c r="B8" s="22" t="s">
        <v>121</v>
      </c>
      <c r="C8" s="30" t="s">
        <v>46</v>
      </c>
      <c r="D8" s="30" t="s">
        <v>106</v>
      </c>
      <c r="E8" s="30" t="s">
        <v>107</v>
      </c>
      <c r="F8" s="30" t="s">
        <v>241</v>
      </c>
      <c r="G8" s="30" t="s">
        <v>240</v>
      </c>
      <c r="H8" s="30" t="s">
        <v>115</v>
      </c>
      <c r="I8" s="30" t="s">
        <v>59</v>
      </c>
      <c r="J8" s="30" t="s">
        <v>187</v>
      </c>
      <c r="K8" s="31" t="s">
        <v>189</v>
      </c>
      <c r="AQ8" s="1"/>
    </row>
    <row r="9" spans="2:43" s="3" customFormat="1" ht="21" customHeight="1">
      <c r="B9" s="15"/>
      <c r="C9" s="16"/>
      <c r="D9" s="16"/>
      <c r="E9" s="32" t="s">
        <v>22</v>
      </c>
      <c r="F9" s="32" t="s">
        <v>250</v>
      </c>
      <c r="G9" s="32"/>
      <c r="H9" s="32" t="s">
        <v>244</v>
      </c>
      <c r="I9" s="32" t="s">
        <v>20</v>
      </c>
      <c r="J9" s="32" t="s">
        <v>20</v>
      </c>
      <c r="K9" s="33" t="s">
        <v>20</v>
      </c>
      <c r="AQ9" s="1"/>
    </row>
    <row r="10" spans="2:43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Q10" s="1"/>
    </row>
    <row r="11" spans="2:43" s="4" customFormat="1" ht="18" customHeight="1">
      <c r="B11" s="122" t="s">
        <v>1239</v>
      </c>
      <c r="C11" s="114"/>
      <c r="D11" s="114"/>
      <c r="E11" s="114"/>
      <c r="F11" s="115"/>
      <c r="G11" s="119"/>
      <c r="H11" s="115">
        <v>1110.9872399999999</v>
      </c>
      <c r="I11" s="114"/>
      <c r="J11" s="116">
        <v>1</v>
      </c>
      <c r="K11" s="116">
        <f>H11/'סכום נכסי הקרן'!$C$42</f>
        <v>6.1404409867389209E-4</v>
      </c>
      <c r="L11" s="3"/>
      <c r="AQ11" s="1"/>
    </row>
    <row r="12" spans="2:43" ht="21" customHeight="1">
      <c r="B12" s="122" t="s">
        <v>1240</v>
      </c>
      <c r="C12" s="114"/>
      <c r="D12" s="114"/>
      <c r="E12" s="114"/>
      <c r="F12" s="115"/>
      <c r="G12" s="119"/>
      <c r="H12" s="115">
        <v>1110.9872399999999</v>
      </c>
      <c r="I12" s="114"/>
      <c r="J12" s="116">
        <v>1</v>
      </c>
      <c r="K12" s="116">
        <f>H12/'סכום נכסי הקרן'!$C$42</f>
        <v>6.1404409867389209E-4</v>
      </c>
    </row>
    <row r="13" spans="2:43">
      <c r="B13" s="121" t="s">
        <v>232</v>
      </c>
      <c r="C13" s="80"/>
      <c r="D13" s="80"/>
      <c r="E13" s="80"/>
      <c r="F13" s="87"/>
      <c r="G13" s="89"/>
      <c r="H13" s="87">
        <v>16.167110000000001</v>
      </c>
      <c r="I13" s="80"/>
      <c r="J13" s="88">
        <v>1.4552021317544567E-2</v>
      </c>
      <c r="K13" s="88">
        <f>H13/'סכום נכסי הקרן'!$C$42</f>
        <v>8.9355828138149175E-6</v>
      </c>
    </row>
    <row r="14" spans="2:43">
      <c r="B14" s="97" t="s">
        <v>1241</v>
      </c>
      <c r="C14" s="82">
        <v>5288</v>
      </c>
      <c r="D14" s="93" t="s">
        <v>168</v>
      </c>
      <c r="E14" s="103">
        <v>42768</v>
      </c>
      <c r="F14" s="90">
        <v>4624.46</v>
      </c>
      <c r="G14" s="92">
        <v>100</v>
      </c>
      <c r="H14" s="90">
        <v>16.167110000000001</v>
      </c>
      <c r="I14" s="91">
        <v>1.15923509490921E-4</v>
      </c>
      <c r="J14" s="91">
        <v>1.4552021317544567E-2</v>
      </c>
      <c r="K14" s="91">
        <f>H14/'סכום נכסי הקרן'!$C$42</f>
        <v>8.9355828138149175E-6</v>
      </c>
    </row>
    <row r="15" spans="2:43">
      <c r="B15" s="97"/>
      <c r="C15" s="82"/>
      <c r="D15" s="82"/>
      <c r="E15" s="82"/>
      <c r="F15" s="90"/>
      <c r="G15" s="92"/>
      <c r="H15" s="82"/>
      <c r="I15" s="91"/>
      <c r="J15" s="91"/>
      <c r="K15" s="82"/>
    </row>
    <row r="16" spans="2:43">
      <c r="B16" s="121" t="s">
        <v>234</v>
      </c>
      <c r="C16" s="80"/>
      <c r="D16" s="80"/>
      <c r="E16" s="80"/>
      <c r="F16" s="87"/>
      <c r="G16" s="89"/>
      <c r="H16" s="87">
        <v>1094.8201299999998</v>
      </c>
      <c r="I16" s="91"/>
      <c r="J16" s="88">
        <v>0.98544797868245537</v>
      </c>
      <c r="K16" s="88">
        <f>H16/'סכום נכסי הקרן'!$C$42</f>
        <v>6.0510851586007713E-4</v>
      </c>
    </row>
    <row r="17" spans="2:11">
      <c r="B17" s="97" t="s">
        <v>1242</v>
      </c>
      <c r="C17" s="82">
        <v>5291</v>
      </c>
      <c r="D17" s="93" t="s">
        <v>168</v>
      </c>
      <c r="E17" s="103">
        <v>42908</v>
      </c>
      <c r="F17" s="90">
        <v>67915.38</v>
      </c>
      <c r="G17" s="92">
        <v>100</v>
      </c>
      <c r="H17" s="90">
        <v>237.43217000000001</v>
      </c>
      <c r="I17" s="91">
        <v>3.9811177759631133E-4</v>
      </c>
      <c r="J17" s="91">
        <v>0.21371277855540449</v>
      </c>
      <c r="K17" s="91">
        <f>H17/'סכום נכסי הקרן'!$C$42</f>
        <v>1.3122907048314646E-4</v>
      </c>
    </row>
    <row r="18" spans="2:11">
      <c r="B18" s="97" t="s">
        <v>1243</v>
      </c>
      <c r="C18" s="82">
        <v>5281</v>
      </c>
      <c r="D18" s="93" t="s">
        <v>168</v>
      </c>
      <c r="E18" s="103">
        <v>42642</v>
      </c>
      <c r="F18" s="90">
        <v>9685.23</v>
      </c>
      <c r="G18" s="92">
        <v>86.594999999999999</v>
      </c>
      <c r="H18" s="90">
        <v>29.32067</v>
      </c>
      <c r="I18" s="91">
        <v>9.0009015334879554E-6</v>
      </c>
      <c r="J18" s="91">
        <v>2.6391545235028985E-2</v>
      </c>
      <c r="K18" s="91">
        <f>H18/'סכום נכסי הקרן'!$C$42</f>
        <v>1.6205572606454624E-5</v>
      </c>
    </row>
    <row r="19" spans="2:11">
      <c r="B19" s="97" t="s">
        <v>1244</v>
      </c>
      <c r="C19" s="82">
        <v>5290</v>
      </c>
      <c r="D19" s="93" t="s">
        <v>168</v>
      </c>
      <c r="E19" s="103">
        <v>42779</v>
      </c>
      <c r="F19" s="90">
        <v>70016.990000000005</v>
      </c>
      <c r="G19" s="92">
        <v>102.0545</v>
      </c>
      <c r="H19" s="90">
        <v>249.80840000000001</v>
      </c>
      <c r="I19" s="91">
        <v>9.1036991462015434E-5</v>
      </c>
      <c r="J19" s="91">
        <v>0.22485262747032092</v>
      </c>
      <c r="K19" s="91">
        <f>H19/'סכום נכסי הקרן'!$C$42</f>
        <v>1.3806942896946964E-4</v>
      </c>
    </row>
    <row r="20" spans="2:11">
      <c r="B20" s="97" t="s">
        <v>1245</v>
      </c>
      <c r="C20" s="82">
        <v>5297</v>
      </c>
      <c r="D20" s="93" t="s">
        <v>168</v>
      </c>
      <c r="E20" s="103">
        <v>42916</v>
      </c>
      <c r="F20" s="90">
        <v>145635.64000000001</v>
      </c>
      <c r="G20" s="92">
        <v>100</v>
      </c>
      <c r="H20" s="90">
        <v>509.1422</v>
      </c>
      <c r="I20" s="91">
        <v>3.2363475555555561E-3</v>
      </c>
      <c r="J20" s="91">
        <v>0.45827907078392732</v>
      </c>
      <c r="K20" s="91">
        <f>H20/'סכום נכסי הקרן'!$C$42</f>
        <v>2.8140355896062545E-4</v>
      </c>
    </row>
    <row r="21" spans="2:11">
      <c r="B21" s="97" t="s">
        <v>1246</v>
      </c>
      <c r="C21" s="82">
        <v>5287</v>
      </c>
      <c r="D21" s="93" t="s">
        <v>170</v>
      </c>
      <c r="E21" s="103">
        <v>42809</v>
      </c>
      <c r="F21" s="90">
        <v>6518.81</v>
      </c>
      <c r="G21" s="92">
        <v>102.44370000000001</v>
      </c>
      <c r="H21" s="90">
        <v>26.618269999999999</v>
      </c>
      <c r="I21" s="91">
        <v>5.0694447489960857E-5</v>
      </c>
      <c r="J21" s="91">
        <v>2.3959114057871628E-2</v>
      </c>
      <c r="K21" s="91">
        <f>H21/'סכום נכסי הקרן'!$C$42</f>
        <v>1.4711952596690762E-5</v>
      </c>
    </row>
    <row r="22" spans="2:11" ht="16.5" customHeight="1">
      <c r="B22" s="97" t="s">
        <v>1247</v>
      </c>
      <c r="C22" s="82">
        <v>5284</v>
      </c>
      <c r="D22" s="93" t="s">
        <v>170</v>
      </c>
      <c r="E22" s="103">
        <v>42662</v>
      </c>
      <c r="F22" s="90">
        <v>3781.67</v>
      </c>
      <c r="G22" s="92">
        <v>99.437100000000001</v>
      </c>
      <c r="H22" s="90">
        <v>14.9885</v>
      </c>
      <c r="I22" s="91">
        <v>1.9910528333333335E-5</v>
      </c>
      <c r="J22" s="91">
        <v>1.3491154047817868E-2</v>
      </c>
      <c r="K22" s="91">
        <f>H22/'סכום נכסי הקרן'!$C$42</f>
        <v>8.2841635273629534E-6</v>
      </c>
    </row>
    <row r="23" spans="2:11" ht="16.5" customHeight="1">
      <c r="B23" s="97" t="s">
        <v>1248</v>
      </c>
      <c r="C23" s="82">
        <v>5286</v>
      </c>
      <c r="D23" s="93" t="s">
        <v>168</v>
      </c>
      <c r="E23" s="103">
        <v>42727</v>
      </c>
      <c r="F23" s="90">
        <v>8246.61</v>
      </c>
      <c r="G23" s="92">
        <v>95.420699999999997</v>
      </c>
      <c r="H23" s="90">
        <v>27.509919999999997</v>
      </c>
      <c r="I23" s="91">
        <v>0</v>
      </c>
      <c r="J23" s="91">
        <v>2.4761688532084311E-2</v>
      </c>
      <c r="K23" s="91">
        <f>H23/'סכום נכסי הקרן'!$C$42</f>
        <v>1.5204768716327361E-5</v>
      </c>
    </row>
    <row r="24" spans="2:11" ht="16.5" customHeight="1">
      <c r="B24" s="97"/>
      <c r="C24" s="82"/>
      <c r="D24" s="82"/>
      <c r="E24" s="82"/>
      <c r="F24" s="90"/>
      <c r="G24" s="92"/>
      <c r="H24" s="82"/>
      <c r="I24" s="82"/>
      <c r="J24" s="91"/>
      <c r="K24" s="82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5" t="s">
        <v>254</v>
      </c>
      <c r="C27" s="1"/>
      <c r="E27" s="97"/>
      <c r="F27" s="97"/>
      <c r="G27" s="97"/>
      <c r="H27" s="97"/>
      <c r="I27" s="97"/>
      <c r="J27" s="97"/>
      <c r="K27" s="97"/>
    </row>
    <row r="28" spans="2:11">
      <c r="B28" s="95" t="s">
        <v>117</v>
      </c>
      <c r="C28" s="96"/>
      <c r="D28" s="96"/>
      <c r="E28" s="97"/>
      <c r="F28" s="97"/>
      <c r="G28" s="97"/>
      <c r="H28" s="97"/>
      <c r="I28" s="97"/>
      <c r="J28" s="97"/>
      <c r="K28" s="97"/>
    </row>
    <row r="29" spans="2:11">
      <c r="B29" s="95" t="s">
        <v>239</v>
      </c>
      <c r="C29" s="96"/>
      <c r="D29" s="96"/>
      <c r="E29" s="97"/>
      <c r="F29" s="97"/>
      <c r="G29" s="97"/>
      <c r="H29" s="97"/>
      <c r="I29" s="97"/>
      <c r="J29" s="97"/>
      <c r="K29" s="97"/>
    </row>
    <row r="30" spans="2:11">
      <c r="B30" s="175" t="s">
        <v>249</v>
      </c>
      <c r="C30" s="175"/>
      <c r="D30" s="175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spans="2:11"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spans="2:11">
      <c r="B121" s="97"/>
      <c r="C121" s="97"/>
      <c r="D121" s="97"/>
      <c r="E121" s="97"/>
      <c r="F121" s="97"/>
      <c r="G121" s="97"/>
      <c r="H121" s="97"/>
      <c r="I121" s="97"/>
      <c r="J121" s="97"/>
      <c r="K121" s="97"/>
    </row>
    <row r="122" spans="2:11">
      <c r="B122" s="97"/>
      <c r="C122" s="97"/>
      <c r="D122" s="97"/>
      <c r="E122" s="97"/>
      <c r="F122" s="97"/>
      <c r="G122" s="97"/>
      <c r="H122" s="97"/>
      <c r="I122" s="97"/>
      <c r="J122" s="97"/>
      <c r="K122" s="97"/>
    </row>
    <row r="123" spans="2:11">
      <c r="B123" s="97"/>
      <c r="C123" s="97"/>
      <c r="D123" s="97"/>
      <c r="E123" s="97"/>
      <c r="F123" s="97"/>
      <c r="G123" s="97"/>
      <c r="H123" s="97"/>
      <c r="I123" s="97"/>
      <c r="J123" s="97"/>
      <c r="K123" s="97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3">
    <mergeCell ref="B6:K6"/>
    <mergeCell ref="B7:K7"/>
    <mergeCell ref="B30:D30"/>
  </mergeCells>
  <phoneticPr fontId="5" type="noConversion"/>
  <dataValidations count="1">
    <dataValidation allowBlank="1" showInputMessage="1" showErrorMessage="1" sqref="B29:B1048576 D31:D38 V39:XFD41 C27:D29 D1:D26 A1:A1048576 B1:B26 C5:C26 C31:C1048576 E1:XFD38 D39:T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184</v>
      </c>
      <c r="C1" s="76" t="s" vm="1">
        <v>255</v>
      </c>
    </row>
    <row r="2" spans="2:59">
      <c r="B2" s="56" t="s">
        <v>183</v>
      </c>
      <c r="C2" s="76" t="s">
        <v>256</v>
      </c>
    </row>
    <row r="3" spans="2:59">
      <c r="B3" s="56" t="s">
        <v>185</v>
      </c>
      <c r="C3" s="76" t="s">
        <v>257</v>
      </c>
    </row>
    <row r="4" spans="2:59">
      <c r="B4" s="56" t="s">
        <v>186</v>
      </c>
      <c r="C4" s="76">
        <v>8801</v>
      </c>
    </row>
    <row r="6" spans="2:59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9" ht="26.25" customHeight="1">
      <c r="B7" s="184" t="s">
        <v>102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9" s="3" customFormat="1" ht="78.75">
      <c r="B8" s="22" t="s">
        <v>121</v>
      </c>
      <c r="C8" s="30" t="s">
        <v>46</v>
      </c>
      <c r="D8" s="30" t="s">
        <v>65</v>
      </c>
      <c r="E8" s="30" t="s">
        <v>106</v>
      </c>
      <c r="F8" s="30" t="s">
        <v>107</v>
      </c>
      <c r="G8" s="30" t="s">
        <v>241</v>
      </c>
      <c r="H8" s="30" t="s">
        <v>240</v>
      </c>
      <c r="I8" s="30" t="s">
        <v>115</v>
      </c>
      <c r="J8" s="30" t="s">
        <v>59</v>
      </c>
      <c r="K8" s="30" t="s">
        <v>187</v>
      </c>
      <c r="L8" s="31" t="s">
        <v>189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49</v>
      </c>
      <c r="C11" s="114"/>
      <c r="D11" s="114"/>
      <c r="E11" s="114"/>
      <c r="F11" s="114"/>
      <c r="G11" s="115"/>
      <c r="H11" s="119"/>
      <c r="I11" s="115">
        <v>6.8532799999999998</v>
      </c>
      <c r="J11" s="114"/>
      <c r="K11" s="116">
        <v>1</v>
      </c>
      <c r="L11" s="116">
        <f>I11/'סכום נכסי הקרן'!$C$42</f>
        <v>3.7878168074727948E-6</v>
      </c>
      <c r="M11" s="1"/>
      <c r="N11" s="1"/>
      <c r="O11" s="1"/>
      <c r="P11" s="1"/>
      <c r="BG11" s="1"/>
    </row>
    <row r="12" spans="2:59" ht="21" customHeight="1">
      <c r="B12" s="122" t="s">
        <v>237</v>
      </c>
      <c r="C12" s="114"/>
      <c r="D12" s="114"/>
      <c r="E12" s="114"/>
      <c r="F12" s="114"/>
      <c r="G12" s="115"/>
      <c r="H12" s="119"/>
      <c r="I12" s="115">
        <v>6.8532799999999998</v>
      </c>
      <c r="J12" s="114"/>
      <c r="K12" s="116">
        <v>1</v>
      </c>
      <c r="L12" s="116">
        <f>I12/'סכום נכסי הקרן'!$C$42</f>
        <v>3.7878168074727948E-6</v>
      </c>
    </row>
    <row r="13" spans="2:59">
      <c r="B13" s="97" t="s">
        <v>1249</v>
      </c>
      <c r="C13" s="82" t="s">
        <v>1250</v>
      </c>
      <c r="D13" s="93" t="s">
        <v>750</v>
      </c>
      <c r="E13" s="93" t="s">
        <v>168</v>
      </c>
      <c r="F13" s="103">
        <v>42731</v>
      </c>
      <c r="G13" s="90">
        <v>2070</v>
      </c>
      <c r="H13" s="92">
        <f>0.947014*100</f>
        <v>94.701400000000007</v>
      </c>
      <c r="I13" s="90">
        <v>6.8532799999999998</v>
      </c>
      <c r="J13" s="91">
        <v>1.0219910755987041E-4</v>
      </c>
      <c r="K13" s="91">
        <v>1</v>
      </c>
      <c r="L13" s="91">
        <f>I13/'סכום נכסי הקרן'!$C$42</f>
        <v>3.7878168074727948E-6</v>
      </c>
    </row>
    <row r="14" spans="2:59">
      <c r="B14" s="97"/>
      <c r="C14" s="82"/>
      <c r="D14" s="82"/>
      <c r="E14" s="82"/>
      <c r="F14" s="82"/>
      <c r="G14" s="90"/>
      <c r="H14" s="92"/>
      <c r="I14" s="82"/>
      <c r="J14" s="82"/>
      <c r="K14" s="91"/>
      <c r="L14" s="82"/>
    </row>
    <row r="15" spans="2:59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9">
      <c r="B16" s="95" t="s">
        <v>254</v>
      </c>
      <c r="C16" s="1"/>
      <c r="D16" s="1"/>
      <c r="E16" s="97"/>
      <c r="F16" s="97"/>
      <c r="G16" s="97"/>
      <c r="H16" s="97"/>
      <c r="I16" s="97"/>
      <c r="J16" s="97"/>
      <c r="K16" s="97"/>
      <c r="L16" s="97"/>
    </row>
    <row r="17" spans="2:12">
      <c r="B17" s="95" t="s">
        <v>117</v>
      </c>
      <c r="C17" s="96"/>
      <c r="D17" s="96"/>
      <c r="E17" s="97"/>
      <c r="F17" s="97"/>
      <c r="G17" s="97"/>
      <c r="H17" s="97"/>
      <c r="I17" s="97"/>
      <c r="J17" s="97"/>
      <c r="K17" s="97"/>
      <c r="L17" s="97"/>
    </row>
    <row r="18" spans="2:12">
      <c r="B18" s="95" t="s">
        <v>239</v>
      </c>
      <c r="C18" s="96"/>
      <c r="D18" s="96"/>
      <c r="E18" s="97"/>
      <c r="F18" s="97"/>
      <c r="G18" s="97"/>
      <c r="H18" s="97"/>
      <c r="I18" s="97"/>
      <c r="J18" s="97"/>
      <c r="K18" s="97"/>
      <c r="L18" s="97"/>
    </row>
    <row r="19" spans="2:12">
      <c r="B19" s="175" t="s">
        <v>249</v>
      </c>
      <c r="C19" s="175"/>
      <c r="D19" s="175"/>
      <c r="E19" s="97"/>
      <c r="F19" s="97"/>
      <c r="G19" s="97"/>
      <c r="H19" s="97"/>
      <c r="I19" s="97"/>
      <c r="J19" s="97"/>
      <c r="K19" s="97"/>
      <c r="L19" s="97"/>
    </row>
    <row r="20" spans="2:12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12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12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12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12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12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12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12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12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12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12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</row>
    <row r="112" spans="2:12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</row>
    <row r="113" spans="2:12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3">
    <mergeCell ref="B6:L6"/>
    <mergeCell ref="B7:L7"/>
    <mergeCell ref="B19:D19"/>
  </mergeCells>
  <phoneticPr fontId="5" type="noConversion"/>
  <dataValidations count="1">
    <dataValidation allowBlank="1" showInputMessage="1" showErrorMessage="1" sqref="B18:B1048576 D20:D38 AH39:XFD41 D42:XFD1048576 D39:AF41 C16:D18 D1:D15 A1:A1048576 B1:B15 C5:C15 C20:C1048576 E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89</v>
      </c>
      <c r="C6" s="13" t="s">
        <v>46</v>
      </c>
      <c r="E6" s="13" t="s">
        <v>122</v>
      </c>
      <c r="I6" s="13" t="s">
        <v>15</v>
      </c>
      <c r="J6" s="13" t="s">
        <v>66</v>
      </c>
      <c r="M6" s="13" t="s">
        <v>106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91</v>
      </c>
      <c r="C8" s="30" t="s">
        <v>46</v>
      </c>
      <c r="D8" s="30" t="s">
        <v>124</v>
      </c>
      <c r="I8" s="30" t="s">
        <v>15</v>
      </c>
      <c r="J8" s="30" t="s">
        <v>66</v>
      </c>
      <c r="K8" s="30" t="s">
        <v>107</v>
      </c>
      <c r="L8" s="30" t="s">
        <v>18</v>
      </c>
      <c r="M8" s="30" t="s">
        <v>106</v>
      </c>
      <c r="Q8" s="30" t="s">
        <v>17</v>
      </c>
      <c r="R8" s="30" t="s">
        <v>19</v>
      </c>
      <c r="S8" s="30" t="s">
        <v>0</v>
      </c>
      <c r="T8" s="30" t="s">
        <v>110</v>
      </c>
      <c r="U8" s="30" t="s">
        <v>62</v>
      </c>
      <c r="V8" s="30" t="s">
        <v>59</v>
      </c>
      <c r="W8" s="31" t="s">
        <v>116</v>
      </c>
    </row>
    <row r="9" spans="2:25" ht="31.5">
      <c r="B9" s="48" t="str">
        <f>'תעודות חוב מסחריות '!B7:T7</f>
        <v>2. תעודות חוב מסחריות</v>
      </c>
      <c r="C9" s="13" t="s">
        <v>46</v>
      </c>
      <c r="D9" s="13" t="s">
        <v>124</v>
      </c>
      <c r="E9" s="41" t="s">
        <v>122</v>
      </c>
      <c r="G9" s="13" t="s">
        <v>65</v>
      </c>
      <c r="I9" s="13" t="s">
        <v>15</v>
      </c>
      <c r="J9" s="13" t="s">
        <v>66</v>
      </c>
      <c r="K9" s="13" t="s">
        <v>107</v>
      </c>
      <c r="L9" s="13" t="s">
        <v>18</v>
      </c>
      <c r="M9" s="13" t="s">
        <v>106</v>
      </c>
      <c r="Q9" s="13" t="s">
        <v>17</v>
      </c>
      <c r="R9" s="13" t="s">
        <v>19</v>
      </c>
      <c r="S9" s="13" t="s">
        <v>0</v>
      </c>
      <c r="T9" s="13" t="s">
        <v>110</v>
      </c>
      <c r="U9" s="13" t="s">
        <v>62</v>
      </c>
      <c r="V9" s="13" t="s">
        <v>59</v>
      </c>
      <c r="W9" s="38" t="s">
        <v>116</v>
      </c>
    </row>
    <row r="10" spans="2:25" ht="31.5">
      <c r="B10" s="48" t="str">
        <f>'אג"ח קונצרני'!B7:U7</f>
        <v>3. אג"ח קונצרני</v>
      </c>
      <c r="C10" s="30" t="s">
        <v>46</v>
      </c>
      <c r="D10" s="13" t="s">
        <v>124</v>
      </c>
      <c r="E10" s="41" t="s">
        <v>122</v>
      </c>
      <c r="G10" s="30" t="s">
        <v>65</v>
      </c>
      <c r="I10" s="30" t="s">
        <v>15</v>
      </c>
      <c r="J10" s="30" t="s">
        <v>66</v>
      </c>
      <c r="K10" s="30" t="s">
        <v>107</v>
      </c>
      <c r="L10" s="30" t="s">
        <v>18</v>
      </c>
      <c r="M10" s="30" t="s">
        <v>106</v>
      </c>
      <c r="Q10" s="30" t="s">
        <v>17</v>
      </c>
      <c r="R10" s="30" t="s">
        <v>19</v>
      </c>
      <c r="S10" s="30" t="s">
        <v>0</v>
      </c>
      <c r="T10" s="30" t="s">
        <v>110</v>
      </c>
      <c r="U10" s="30" t="s">
        <v>62</v>
      </c>
      <c r="V10" s="13" t="s">
        <v>59</v>
      </c>
      <c r="W10" s="31" t="s">
        <v>116</v>
      </c>
    </row>
    <row r="11" spans="2:25" ht="31.5">
      <c r="B11" s="48" t="str">
        <f>מניות!B7</f>
        <v>4. מניות</v>
      </c>
      <c r="C11" s="30" t="s">
        <v>46</v>
      </c>
      <c r="D11" s="13" t="s">
        <v>124</v>
      </c>
      <c r="E11" s="41" t="s">
        <v>122</v>
      </c>
      <c r="H11" s="30" t="s">
        <v>106</v>
      </c>
      <c r="S11" s="30" t="s">
        <v>0</v>
      </c>
      <c r="T11" s="13" t="s">
        <v>110</v>
      </c>
      <c r="U11" s="13" t="s">
        <v>62</v>
      </c>
      <c r="V11" s="13" t="s">
        <v>59</v>
      </c>
      <c r="W11" s="14" t="s">
        <v>116</v>
      </c>
    </row>
    <row r="12" spans="2:25" ht="31.5">
      <c r="B12" s="48" t="str">
        <f>'תעודות סל'!B7:N7</f>
        <v>5. תעודות סל</v>
      </c>
      <c r="C12" s="30" t="s">
        <v>46</v>
      </c>
      <c r="D12" s="13" t="s">
        <v>124</v>
      </c>
      <c r="E12" s="41" t="s">
        <v>122</v>
      </c>
      <c r="H12" s="30" t="s">
        <v>106</v>
      </c>
      <c r="S12" s="30" t="s">
        <v>0</v>
      </c>
      <c r="T12" s="30" t="s">
        <v>110</v>
      </c>
      <c r="U12" s="30" t="s">
        <v>62</v>
      </c>
      <c r="V12" s="30" t="s">
        <v>59</v>
      </c>
      <c r="W12" s="31" t="s">
        <v>116</v>
      </c>
    </row>
    <row r="13" spans="2:25" ht="31.5">
      <c r="B13" s="48" t="str">
        <f>'קרנות נאמנות'!B7:O7</f>
        <v>6. קרנות נאמנות</v>
      </c>
      <c r="C13" s="30" t="s">
        <v>46</v>
      </c>
      <c r="D13" s="30" t="s">
        <v>124</v>
      </c>
      <c r="G13" s="30" t="s">
        <v>65</v>
      </c>
      <c r="H13" s="30" t="s">
        <v>106</v>
      </c>
      <c r="S13" s="30" t="s">
        <v>0</v>
      </c>
      <c r="T13" s="30" t="s">
        <v>110</v>
      </c>
      <c r="U13" s="30" t="s">
        <v>62</v>
      </c>
      <c r="V13" s="30" t="s">
        <v>59</v>
      </c>
      <c r="W13" s="31" t="s">
        <v>116</v>
      </c>
    </row>
    <row r="14" spans="2:25" ht="31.5">
      <c r="B14" s="48" t="str">
        <f>'כתבי אופציה'!B7:L7</f>
        <v>7. כתבי אופציה</v>
      </c>
      <c r="C14" s="30" t="s">
        <v>46</v>
      </c>
      <c r="D14" s="30" t="s">
        <v>124</v>
      </c>
      <c r="G14" s="30" t="s">
        <v>65</v>
      </c>
      <c r="H14" s="30" t="s">
        <v>106</v>
      </c>
      <c r="S14" s="30" t="s">
        <v>0</v>
      </c>
      <c r="T14" s="30" t="s">
        <v>110</v>
      </c>
      <c r="U14" s="30" t="s">
        <v>62</v>
      </c>
      <c r="V14" s="30" t="s">
        <v>59</v>
      </c>
      <c r="W14" s="31" t="s">
        <v>116</v>
      </c>
    </row>
    <row r="15" spans="2:25" ht="31.5">
      <c r="B15" s="48" t="str">
        <f>אופציות!B7</f>
        <v>8. אופציות</v>
      </c>
      <c r="C15" s="30" t="s">
        <v>46</v>
      </c>
      <c r="D15" s="30" t="s">
        <v>124</v>
      </c>
      <c r="G15" s="30" t="s">
        <v>65</v>
      </c>
      <c r="H15" s="30" t="s">
        <v>106</v>
      </c>
      <c r="S15" s="30" t="s">
        <v>0</v>
      </c>
      <c r="T15" s="30" t="s">
        <v>110</v>
      </c>
      <c r="U15" s="30" t="s">
        <v>62</v>
      </c>
      <c r="V15" s="30" t="s">
        <v>59</v>
      </c>
      <c r="W15" s="31" t="s">
        <v>116</v>
      </c>
    </row>
    <row r="16" spans="2:25" ht="31.5">
      <c r="B16" s="48" t="str">
        <f>'חוזים עתידיים'!B7:I7</f>
        <v>9. חוזים עתידיים</v>
      </c>
      <c r="C16" s="30" t="s">
        <v>46</v>
      </c>
      <c r="D16" s="30" t="s">
        <v>124</v>
      </c>
      <c r="G16" s="30" t="s">
        <v>65</v>
      </c>
      <c r="H16" s="30" t="s">
        <v>106</v>
      </c>
      <c r="S16" s="30" t="s">
        <v>0</v>
      </c>
      <c r="T16" s="31" t="s">
        <v>110</v>
      </c>
    </row>
    <row r="17" spans="2:25" ht="31.5">
      <c r="B17" s="48" t="str">
        <f>'מוצרים מובנים'!B7:Q7</f>
        <v>10. מוצרים מובנים</v>
      </c>
      <c r="C17" s="30" t="s">
        <v>46</v>
      </c>
      <c r="F17" s="13" t="s">
        <v>51</v>
      </c>
      <c r="I17" s="30" t="s">
        <v>15</v>
      </c>
      <c r="J17" s="30" t="s">
        <v>66</v>
      </c>
      <c r="K17" s="30" t="s">
        <v>107</v>
      </c>
      <c r="L17" s="30" t="s">
        <v>18</v>
      </c>
      <c r="M17" s="30" t="s">
        <v>106</v>
      </c>
      <c r="Q17" s="30" t="s">
        <v>17</v>
      </c>
      <c r="R17" s="30" t="s">
        <v>19</v>
      </c>
      <c r="S17" s="30" t="s">
        <v>0</v>
      </c>
      <c r="T17" s="30" t="s">
        <v>110</v>
      </c>
      <c r="U17" s="30" t="s">
        <v>62</v>
      </c>
      <c r="V17" s="30" t="s">
        <v>59</v>
      </c>
      <c r="W17" s="31" t="s">
        <v>116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46</v>
      </c>
      <c r="I19" s="30" t="s">
        <v>15</v>
      </c>
      <c r="J19" s="30" t="s">
        <v>66</v>
      </c>
      <c r="K19" s="30" t="s">
        <v>107</v>
      </c>
      <c r="L19" s="30" t="s">
        <v>18</v>
      </c>
      <c r="M19" s="30" t="s">
        <v>106</v>
      </c>
      <c r="Q19" s="30" t="s">
        <v>17</v>
      </c>
      <c r="R19" s="30" t="s">
        <v>19</v>
      </c>
      <c r="S19" s="30" t="s">
        <v>0</v>
      </c>
      <c r="T19" s="30" t="s">
        <v>110</v>
      </c>
      <c r="U19" s="30" t="s">
        <v>115</v>
      </c>
      <c r="V19" s="30" t="s">
        <v>59</v>
      </c>
      <c r="W19" s="31" t="s">
        <v>116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46</v>
      </c>
      <c r="D20" s="41" t="s">
        <v>123</v>
      </c>
      <c r="E20" s="41" t="s">
        <v>122</v>
      </c>
      <c r="G20" s="30" t="s">
        <v>65</v>
      </c>
      <c r="I20" s="30" t="s">
        <v>15</v>
      </c>
      <c r="J20" s="30" t="s">
        <v>66</v>
      </c>
      <c r="K20" s="30" t="s">
        <v>107</v>
      </c>
      <c r="L20" s="30" t="s">
        <v>18</v>
      </c>
      <c r="M20" s="30" t="s">
        <v>106</v>
      </c>
      <c r="Q20" s="30" t="s">
        <v>17</v>
      </c>
      <c r="R20" s="30" t="s">
        <v>19</v>
      </c>
      <c r="S20" s="30" t="s">
        <v>0</v>
      </c>
      <c r="T20" s="30" t="s">
        <v>110</v>
      </c>
      <c r="U20" s="30" t="s">
        <v>115</v>
      </c>
      <c r="V20" s="30" t="s">
        <v>59</v>
      </c>
      <c r="W20" s="31" t="s">
        <v>116</v>
      </c>
    </row>
    <row r="21" spans="2:25" ht="31.5">
      <c r="B21" s="48" t="str">
        <f>'לא סחיר - אג"ח קונצרני'!B7:S7</f>
        <v>3. אג"ח קונצרני</v>
      </c>
      <c r="C21" s="30" t="s">
        <v>46</v>
      </c>
      <c r="D21" s="41" t="s">
        <v>123</v>
      </c>
      <c r="E21" s="41" t="s">
        <v>122</v>
      </c>
      <c r="G21" s="30" t="s">
        <v>65</v>
      </c>
      <c r="I21" s="30" t="s">
        <v>15</v>
      </c>
      <c r="J21" s="30" t="s">
        <v>66</v>
      </c>
      <c r="K21" s="30" t="s">
        <v>107</v>
      </c>
      <c r="L21" s="30" t="s">
        <v>18</v>
      </c>
      <c r="M21" s="30" t="s">
        <v>106</v>
      </c>
      <c r="Q21" s="30" t="s">
        <v>17</v>
      </c>
      <c r="R21" s="30" t="s">
        <v>19</v>
      </c>
      <c r="S21" s="30" t="s">
        <v>0</v>
      </c>
      <c r="T21" s="30" t="s">
        <v>110</v>
      </c>
      <c r="U21" s="30" t="s">
        <v>115</v>
      </c>
      <c r="V21" s="30" t="s">
        <v>59</v>
      </c>
      <c r="W21" s="31" t="s">
        <v>116</v>
      </c>
    </row>
    <row r="22" spans="2:25" ht="31.5">
      <c r="B22" s="48" t="str">
        <f>'לא סחיר - מניות'!B7:M7</f>
        <v>4. מניות</v>
      </c>
      <c r="C22" s="30" t="s">
        <v>46</v>
      </c>
      <c r="D22" s="41" t="s">
        <v>123</v>
      </c>
      <c r="E22" s="41" t="s">
        <v>122</v>
      </c>
      <c r="G22" s="30" t="s">
        <v>65</v>
      </c>
      <c r="H22" s="30" t="s">
        <v>106</v>
      </c>
      <c r="S22" s="30" t="s">
        <v>0</v>
      </c>
      <c r="T22" s="30" t="s">
        <v>110</v>
      </c>
      <c r="U22" s="30" t="s">
        <v>115</v>
      </c>
      <c r="V22" s="30" t="s">
        <v>59</v>
      </c>
      <c r="W22" s="31" t="s">
        <v>116</v>
      </c>
    </row>
    <row r="23" spans="2:25" ht="31.5">
      <c r="B23" s="48" t="str">
        <f>'לא סחיר - קרנות השקעה'!B7:K7</f>
        <v>5. קרנות השקעה</v>
      </c>
      <c r="C23" s="30" t="s">
        <v>46</v>
      </c>
      <c r="G23" s="30" t="s">
        <v>65</v>
      </c>
      <c r="H23" s="30" t="s">
        <v>106</v>
      </c>
      <c r="K23" s="30" t="s">
        <v>107</v>
      </c>
      <c r="S23" s="30" t="s">
        <v>0</v>
      </c>
      <c r="T23" s="30" t="s">
        <v>110</v>
      </c>
      <c r="U23" s="30" t="s">
        <v>115</v>
      </c>
      <c r="V23" s="30" t="s">
        <v>59</v>
      </c>
      <c r="W23" s="31" t="s">
        <v>116</v>
      </c>
    </row>
    <row r="24" spans="2:25" ht="31.5">
      <c r="B24" s="48" t="str">
        <f>'לא סחיר - כתבי אופציה'!B7:L7</f>
        <v>6. כתבי אופציה</v>
      </c>
      <c r="C24" s="30" t="s">
        <v>46</v>
      </c>
      <c r="G24" s="30" t="s">
        <v>65</v>
      </c>
      <c r="H24" s="30" t="s">
        <v>106</v>
      </c>
      <c r="K24" s="30" t="s">
        <v>107</v>
      </c>
      <c r="S24" s="30" t="s">
        <v>0</v>
      </c>
      <c r="T24" s="30" t="s">
        <v>110</v>
      </c>
      <c r="U24" s="30" t="s">
        <v>115</v>
      </c>
      <c r="V24" s="30" t="s">
        <v>59</v>
      </c>
      <c r="W24" s="31" t="s">
        <v>116</v>
      </c>
    </row>
    <row r="25" spans="2:25" ht="31.5">
      <c r="B25" s="48" t="str">
        <f>'לא סחיר - אופציות'!B7:L7</f>
        <v>7. אופציות</v>
      </c>
      <c r="C25" s="30" t="s">
        <v>46</v>
      </c>
      <c r="G25" s="30" t="s">
        <v>65</v>
      </c>
      <c r="H25" s="30" t="s">
        <v>106</v>
      </c>
      <c r="K25" s="30" t="s">
        <v>107</v>
      </c>
      <c r="S25" s="30" t="s">
        <v>0</v>
      </c>
      <c r="T25" s="30" t="s">
        <v>110</v>
      </c>
      <c r="U25" s="30" t="s">
        <v>115</v>
      </c>
      <c r="V25" s="30" t="s">
        <v>59</v>
      </c>
      <c r="W25" s="31" t="s">
        <v>116</v>
      </c>
    </row>
    <row r="26" spans="2:25" ht="31.5">
      <c r="B26" s="48" t="str">
        <f>'לא סחיר - חוזים עתידיים'!B7:K7</f>
        <v>8. חוזים עתידיים</v>
      </c>
      <c r="C26" s="30" t="s">
        <v>46</v>
      </c>
      <c r="G26" s="30" t="s">
        <v>65</v>
      </c>
      <c r="H26" s="30" t="s">
        <v>106</v>
      </c>
      <c r="K26" s="30" t="s">
        <v>107</v>
      </c>
      <c r="S26" s="30" t="s">
        <v>0</v>
      </c>
      <c r="T26" s="30" t="s">
        <v>110</v>
      </c>
      <c r="U26" s="30" t="s">
        <v>115</v>
      </c>
      <c r="V26" s="31" t="s">
        <v>116</v>
      </c>
    </row>
    <row r="27" spans="2:25" ht="31.5">
      <c r="B27" s="48" t="str">
        <f>'לא סחיר - מוצרים מובנים'!B7:Q7</f>
        <v>9. מוצרים מובנים</v>
      </c>
      <c r="C27" s="30" t="s">
        <v>46</v>
      </c>
      <c r="F27" s="30" t="s">
        <v>51</v>
      </c>
      <c r="I27" s="30" t="s">
        <v>15</v>
      </c>
      <c r="J27" s="30" t="s">
        <v>66</v>
      </c>
      <c r="K27" s="30" t="s">
        <v>107</v>
      </c>
      <c r="L27" s="30" t="s">
        <v>18</v>
      </c>
      <c r="M27" s="30" t="s">
        <v>106</v>
      </c>
      <c r="Q27" s="30" t="s">
        <v>17</v>
      </c>
      <c r="R27" s="30" t="s">
        <v>19</v>
      </c>
      <c r="S27" s="30" t="s">
        <v>0</v>
      </c>
      <c r="T27" s="30" t="s">
        <v>110</v>
      </c>
      <c r="U27" s="30" t="s">
        <v>115</v>
      </c>
      <c r="V27" s="30" t="s">
        <v>59</v>
      </c>
      <c r="W27" s="31" t="s">
        <v>116</v>
      </c>
    </row>
    <row r="28" spans="2:25" ht="31.5">
      <c r="B28" s="52" t="str">
        <f>הלוואות!B6</f>
        <v>1.ד. הלוואות:</v>
      </c>
      <c r="C28" s="30" t="s">
        <v>46</v>
      </c>
      <c r="I28" s="30" t="s">
        <v>15</v>
      </c>
      <c r="J28" s="30" t="s">
        <v>66</v>
      </c>
      <c r="L28" s="30" t="s">
        <v>18</v>
      </c>
      <c r="M28" s="30" t="s">
        <v>106</v>
      </c>
      <c r="Q28" s="13" t="s">
        <v>38</v>
      </c>
      <c r="R28" s="30" t="s">
        <v>19</v>
      </c>
      <c r="S28" s="30" t="s">
        <v>0</v>
      </c>
      <c r="T28" s="30" t="s">
        <v>110</v>
      </c>
      <c r="U28" s="30" t="s">
        <v>115</v>
      </c>
      <c r="V28" s="31" t="s">
        <v>116</v>
      </c>
    </row>
    <row r="29" spans="2:25" ht="47.25">
      <c r="B29" s="52" t="str">
        <f>'פקדונות מעל 3 חודשים'!B6:O6</f>
        <v>1.ה. פקדונות מעל 3 חודשים:</v>
      </c>
      <c r="C29" s="30" t="s">
        <v>46</v>
      </c>
      <c r="E29" s="30" t="s">
        <v>122</v>
      </c>
      <c r="I29" s="30" t="s">
        <v>15</v>
      </c>
      <c r="J29" s="30" t="s">
        <v>66</v>
      </c>
      <c r="L29" s="30" t="s">
        <v>18</v>
      </c>
      <c r="M29" s="30" t="s">
        <v>106</v>
      </c>
      <c r="O29" s="49" t="s">
        <v>53</v>
      </c>
      <c r="P29" s="50"/>
      <c r="R29" s="30" t="s">
        <v>19</v>
      </c>
      <c r="S29" s="30" t="s">
        <v>0</v>
      </c>
      <c r="T29" s="30" t="s">
        <v>110</v>
      </c>
      <c r="U29" s="30" t="s">
        <v>115</v>
      </c>
      <c r="V29" s="31" t="s">
        <v>116</v>
      </c>
    </row>
    <row r="30" spans="2:25" ht="63">
      <c r="B30" s="52" t="str">
        <f>'זכויות מקרקעין'!B6</f>
        <v>1. ו. זכויות במקרקעין:</v>
      </c>
      <c r="C30" s="13" t="s">
        <v>55</v>
      </c>
      <c r="N30" s="49" t="s">
        <v>90</v>
      </c>
      <c r="P30" s="50" t="s">
        <v>56</v>
      </c>
      <c r="U30" s="30" t="s">
        <v>115</v>
      </c>
      <c r="V30" s="14" t="s">
        <v>58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54</v>
      </c>
      <c r="U31" s="30" t="s">
        <v>115</v>
      </c>
      <c r="V31" s="14" t="s">
        <v>58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112</v>
      </c>
      <c r="Y32" s="14" t="s">
        <v>111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184</v>
      </c>
      <c r="C1" s="76" t="s" vm="1">
        <v>255</v>
      </c>
    </row>
    <row r="2" spans="2:54">
      <c r="B2" s="56" t="s">
        <v>183</v>
      </c>
      <c r="C2" s="76" t="s">
        <v>256</v>
      </c>
    </row>
    <row r="3" spans="2:54">
      <c r="B3" s="56" t="s">
        <v>185</v>
      </c>
      <c r="C3" s="76" t="s">
        <v>257</v>
      </c>
    </row>
    <row r="4" spans="2:54">
      <c r="B4" s="56" t="s">
        <v>186</v>
      </c>
      <c r="C4" s="76">
        <v>8801</v>
      </c>
    </row>
    <row r="6" spans="2:54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4" ht="26.25" customHeight="1">
      <c r="B7" s="184" t="s">
        <v>103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4" s="3" customFormat="1" ht="78.75">
      <c r="B8" s="22" t="s">
        <v>121</v>
      </c>
      <c r="C8" s="30" t="s">
        <v>46</v>
      </c>
      <c r="D8" s="30" t="s">
        <v>65</v>
      </c>
      <c r="E8" s="30" t="s">
        <v>106</v>
      </c>
      <c r="F8" s="30" t="s">
        <v>107</v>
      </c>
      <c r="G8" s="30" t="s">
        <v>241</v>
      </c>
      <c r="H8" s="30" t="s">
        <v>240</v>
      </c>
      <c r="I8" s="30" t="s">
        <v>115</v>
      </c>
      <c r="J8" s="30" t="s">
        <v>59</v>
      </c>
      <c r="K8" s="30" t="s">
        <v>187</v>
      </c>
      <c r="L8" s="31" t="s">
        <v>189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AZ11" s="1"/>
    </row>
    <row r="12" spans="2:54" ht="19.5" customHeight="1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4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4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4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4" s="7" customForma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AZ16" s="1"/>
      <c r="BB16" s="1"/>
    </row>
    <row r="17" spans="2:54" s="7" customFormat="1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AZ17" s="1"/>
      <c r="BB17" s="1"/>
    </row>
    <row r="18" spans="2:54" s="7" customFormat="1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AZ18" s="1"/>
      <c r="BB18" s="1"/>
    </row>
    <row r="19" spans="2:54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4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4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6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B1" s="56" t="s">
        <v>184</v>
      </c>
      <c r="C1" s="76" t="s" vm="1">
        <v>255</v>
      </c>
    </row>
    <row r="2" spans="1:51">
      <c r="B2" s="56" t="s">
        <v>183</v>
      </c>
      <c r="C2" s="76" t="s">
        <v>256</v>
      </c>
    </row>
    <row r="3" spans="1:51">
      <c r="B3" s="56" t="s">
        <v>185</v>
      </c>
      <c r="C3" s="76" t="s">
        <v>257</v>
      </c>
    </row>
    <row r="4" spans="1:51">
      <c r="B4" s="56" t="s">
        <v>186</v>
      </c>
      <c r="C4" s="76">
        <v>8801</v>
      </c>
    </row>
    <row r="6" spans="1:51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1:51" ht="26.25" customHeight="1">
      <c r="B7" s="184" t="s">
        <v>104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1:51" s="3" customFormat="1" ht="63">
      <c r="B8" s="22" t="s">
        <v>121</v>
      </c>
      <c r="C8" s="30" t="s">
        <v>46</v>
      </c>
      <c r="D8" s="30" t="s">
        <v>65</v>
      </c>
      <c r="E8" s="30" t="s">
        <v>106</v>
      </c>
      <c r="F8" s="30" t="s">
        <v>107</v>
      </c>
      <c r="G8" s="30" t="s">
        <v>241</v>
      </c>
      <c r="H8" s="30" t="s">
        <v>240</v>
      </c>
      <c r="I8" s="30" t="s">
        <v>115</v>
      </c>
      <c r="J8" s="30" t="s">
        <v>187</v>
      </c>
      <c r="K8" s="31" t="s">
        <v>189</v>
      </c>
      <c r="L8" s="1"/>
      <c r="AW8" s="1"/>
    </row>
    <row r="9" spans="1:51" s="3" customFormat="1" ht="22.5" customHeight="1">
      <c r="B9" s="15"/>
      <c r="C9" s="16"/>
      <c r="D9" s="16"/>
      <c r="E9" s="16"/>
      <c r="F9" s="16" t="s">
        <v>22</v>
      </c>
      <c r="G9" s="16" t="s">
        <v>250</v>
      </c>
      <c r="H9" s="16"/>
      <c r="I9" s="16" t="s">
        <v>244</v>
      </c>
      <c r="J9" s="32" t="s">
        <v>20</v>
      </c>
      <c r="K9" s="17" t="s">
        <v>20</v>
      </c>
      <c r="AW9" s="1"/>
    </row>
    <row r="10" spans="1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1:51" s="4" customFormat="1" ht="18" customHeight="1">
      <c r="B11" s="122" t="s">
        <v>50</v>
      </c>
      <c r="C11" s="114"/>
      <c r="D11" s="114"/>
      <c r="E11" s="114"/>
      <c r="F11" s="114"/>
      <c r="G11" s="115"/>
      <c r="H11" s="119"/>
      <c r="I11" s="115">
        <v>1060.0863000000006</v>
      </c>
      <c r="J11" s="116">
        <v>1</v>
      </c>
      <c r="K11" s="116">
        <f>I11/'סכום נכסי הקרן'!$C$42</f>
        <v>5.8591108265117577E-4</v>
      </c>
      <c r="AW11" s="1"/>
    </row>
    <row r="12" spans="1:51" s="131" customFormat="1" ht="19.5" customHeight="1">
      <c r="A12" s="136"/>
      <c r="B12" s="122" t="s">
        <v>37</v>
      </c>
      <c r="C12" s="114"/>
      <c r="D12" s="114"/>
      <c r="E12" s="114"/>
      <c r="F12" s="114"/>
      <c r="G12" s="115"/>
      <c r="H12" s="119"/>
      <c r="I12" s="115">
        <v>1060.0863000000006</v>
      </c>
      <c r="J12" s="116">
        <v>1</v>
      </c>
      <c r="K12" s="116">
        <f>I12/'סכום נכסי הקרן'!$C$42</f>
        <v>5.8591108265117577E-4</v>
      </c>
    </row>
    <row r="13" spans="1:51" s="131" customFormat="1">
      <c r="A13" s="136"/>
      <c r="B13" s="122" t="s">
        <v>1251</v>
      </c>
      <c r="C13" s="114"/>
      <c r="D13" s="114"/>
      <c r="E13" s="114"/>
      <c r="F13" s="114"/>
      <c r="G13" s="115"/>
      <c r="H13" s="119"/>
      <c r="I13" s="115">
        <v>1357.8926600000004</v>
      </c>
      <c r="J13" s="116">
        <v>1.2809265245669146</v>
      </c>
      <c r="K13" s="116">
        <f>I13/'סכום נכסי הקרן'!$C$42</f>
        <v>7.5050904680560877E-4</v>
      </c>
    </row>
    <row r="14" spans="1:51" s="131" customFormat="1">
      <c r="B14" s="97" t="s">
        <v>1252</v>
      </c>
      <c r="C14" s="82" t="s">
        <v>1253</v>
      </c>
      <c r="D14" s="93"/>
      <c r="E14" s="93" t="s">
        <v>170</v>
      </c>
      <c r="F14" s="103">
        <v>42884</v>
      </c>
      <c r="G14" s="90">
        <v>5600000</v>
      </c>
      <c r="H14" s="92">
        <v>0.30840000000000001</v>
      </c>
      <c r="I14" s="90">
        <v>17.26773</v>
      </c>
      <c r="J14" s="91">
        <v>1.6288985151491901E-2</v>
      </c>
      <c r="K14" s="91">
        <f>I14/'סכום נכסי הקרן'!$C$42</f>
        <v>9.5438969253995471E-6</v>
      </c>
    </row>
    <row r="15" spans="1:51" s="131" customFormat="1">
      <c r="B15" s="97" t="s">
        <v>1254</v>
      </c>
      <c r="C15" s="82" t="s">
        <v>1255</v>
      </c>
      <c r="D15" s="93"/>
      <c r="E15" s="93" t="s">
        <v>168</v>
      </c>
      <c r="F15" s="103">
        <v>42913</v>
      </c>
      <c r="G15" s="90">
        <v>1749625</v>
      </c>
      <c r="H15" s="92">
        <v>0.48599999999999999</v>
      </c>
      <c r="I15" s="90">
        <v>8.5023600000000012</v>
      </c>
      <c r="J15" s="91">
        <v>8.0204413546331055E-3</v>
      </c>
      <c r="K15" s="91">
        <f>I15/'סכום נכסי הקרן'!$C$42</f>
        <v>4.6992654774333455E-6</v>
      </c>
    </row>
    <row r="16" spans="1:51" s="137" customFormat="1">
      <c r="B16" s="97" t="s">
        <v>1256</v>
      </c>
      <c r="C16" s="82" t="s">
        <v>1257</v>
      </c>
      <c r="D16" s="93"/>
      <c r="E16" s="93" t="s">
        <v>168</v>
      </c>
      <c r="F16" s="103">
        <v>42905</v>
      </c>
      <c r="G16" s="90">
        <v>31551.3</v>
      </c>
      <c r="H16" s="92">
        <v>0.59250000000000003</v>
      </c>
      <c r="I16" s="90">
        <v>0.18694999999999998</v>
      </c>
      <c r="J16" s="91">
        <v>1.7635356668603289E-4</v>
      </c>
      <c r="K16" s="91">
        <f>I16/'סכום נכסי הקרן'!$C$42</f>
        <v>1.0332750918640985E-7</v>
      </c>
      <c r="AW16" s="131"/>
      <c r="AY16" s="131"/>
    </row>
    <row r="17" spans="2:51" s="137" customFormat="1">
      <c r="B17" s="97" t="s">
        <v>1258</v>
      </c>
      <c r="C17" s="82" t="s">
        <v>1259</v>
      </c>
      <c r="D17" s="93"/>
      <c r="E17" s="93" t="s">
        <v>168</v>
      </c>
      <c r="F17" s="103">
        <v>42887</v>
      </c>
      <c r="G17" s="90">
        <v>198499994</v>
      </c>
      <c r="H17" s="92">
        <v>1.2866</v>
      </c>
      <c r="I17" s="90">
        <v>2553.8372400000003</v>
      </c>
      <c r="J17" s="91">
        <v>2.4090842792704694</v>
      </c>
      <c r="K17" s="91">
        <f>I17/'סכום נכסי הקרן'!$C$42</f>
        <v>1.4115091782652882E-3</v>
      </c>
      <c r="AW17" s="131"/>
      <c r="AY17" s="131"/>
    </row>
    <row r="18" spans="2:51" s="137" customFormat="1">
      <c r="B18" s="97" t="s">
        <v>1260</v>
      </c>
      <c r="C18" s="82" t="s">
        <v>1261</v>
      </c>
      <c r="D18" s="93"/>
      <c r="E18" s="93" t="s">
        <v>168</v>
      </c>
      <c r="F18" s="103">
        <v>42914</v>
      </c>
      <c r="G18" s="90">
        <v>5244000</v>
      </c>
      <c r="H18" s="92">
        <v>-0.51319999999999999</v>
      </c>
      <c r="I18" s="90">
        <v>-26.910619999999998</v>
      </c>
      <c r="J18" s="91">
        <v>-2.5385310611032313E-2</v>
      </c>
      <c r="K18" s="91">
        <f>I18/'סכום נכסי הקרן'!$C$42</f>
        <v>-1.4873534823546322E-5</v>
      </c>
      <c r="AW18" s="131"/>
      <c r="AY18" s="131"/>
    </row>
    <row r="19" spans="2:51" s="131" customFormat="1">
      <c r="B19" s="97" t="s">
        <v>1262</v>
      </c>
      <c r="C19" s="82" t="s">
        <v>1263</v>
      </c>
      <c r="D19" s="93"/>
      <c r="E19" s="93" t="s">
        <v>168</v>
      </c>
      <c r="F19" s="103">
        <v>42912</v>
      </c>
      <c r="G19" s="90">
        <v>5244000</v>
      </c>
      <c r="H19" s="92">
        <v>-0.71050000000000002</v>
      </c>
      <c r="I19" s="90">
        <v>-37.258150000000001</v>
      </c>
      <c r="J19" s="91">
        <v>-3.5146336670891773E-2</v>
      </c>
      <c r="K19" s="91">
        <f>I19/'סכום נכסי הקרן'!$C$42</f>
        <v>-2.059262817006492E-5</v>
      </c>
    </row>
    <row r="20" spans="2:51" s="131" customFormat="1">
      <c r="B20" s="97" t="s">
        <v>1264</v>
      </c>
      <c r="C20" s="82" t="s">
        <v>1265</v>
      </c>
      <c r="D20" s="93"/>
      <c r="E20" s="93" t="s">
        <v>168</v>
      </c>
      <c r="F20" s="103">
        <v>42905</v>
      </c>
      <c r="G20" s="90">
        <v>104880000</v>
      </c>
      <c r="H20" s="92">
        <v>-0.83350000000000002</v>
      </c>
      <c r="I20" s="90">
        <v>-874.13231000000007</v>
      </c>
      <c r="J20" s="91">
        <v>-0.824585988895432</v>
      </c>
      <c r="K20" s="91">
        <f>I20/'סכום נכסי הקרן'!$C$42</f>
        <v>-4.8313406949271293E-4</v>
      </c>
    </row>
    <row r="21" spans="2:51" s="131" customFormat="1">
      <c r="B21" s="97" t="s">
        <v>1266</v>
      </c>
      <c r="C21" s="82" t="s">
        <v>1267</v>
      </c>
      <c r="D21" s="93"/>
      <c r="E21" s="93" t="s">
        <v>168</v>
      </c>
      <c r="F21" s="103">
        <v>42906</v>
      </c>
      <c r="G21" s="90">
        <v>6992000</v>
      </c>
      <c r="H21" s="92">
        <v>-1.2109000000000001</v>
      </c>
      <c r="I21" s="90">
        <v>-84.669200000000004</v>
      </c>
      <c r="J21" s="91">
        <v>-7.9870101141765487E-2</v>
      </c>
      <c r="K21" s="91">
        <f>I21/'סכום נכסי הקרן'!$C$42</f>
        <v>-4.6796777431430725E-5</v>
      </c>
    </row>
    <row r="22" spans="2:51" s="131" customFormat="1">
      <c r="B22" s="97" t="s">
        <v>1268</v>
      </c>
      <c r="C22" s="82" t="s">
        <v>1269</v>
      </c>
      <c r="D22" s="93"/>
      <c r="E22" s="93" t="s">
        <v>168</v>
      </c>
      <c r="F22" s="103">
        <v>42907</v>
      </c>
      <c r="G22" s="90">
        <v>6992000</v>
      </c>
      <c r="H22" s="92">
        <v>-1.3595999999999999</v>
      </c>
      <c r="I22" s="90">
        <v>-95.066720000000004</v>
      </c>
      <c r="J22" s="91">
        <v>-8.9678283739729442E-2</v>
      </c>
      <c r="K22" s="91">
        <f>I22/'סכום נכסי הקרן'!$C$42</f>
        <v>-5.2543500316244206E-5</v>
      </c>
    </row>
    <row r="23" spans="2:51" s="131" customFormat="1">
      <c r="B23" s="97" t="s">
        <v>1270</v>
      </c>
      <c r="C23" s="82" t="s">
        <v>1271</v>
      </c>
      <c r="D23" s="93"/>
      <c r="E23" s="93" t="s">
        <v>168</v>
      </c>
      <c r="F23" s="103">
        <v>42908</v>
      </c>
      <c r="G23" s="90">
        <v>6992000</v>
      </c>
      <c r="H23" s="92">
        <v>-1.4855</v>
      </c>
      <c r="I23" s="90">
        <v>-103.86462</v>
      </c>
      <c r="J23" s="91">
        <v>-9.7977513717515202E-2</v>
      </c>
      <c r="K23" s="91">
        <f>I23/'סכום נכסי הקרן'!$C$42</f>
        <v>-5.7406111137699757E-5</v>
      </c>
    </row>
    <row r="24" spans="2:51" s="131" customFormat="1">
      <c r="B24" s="97"/>
      <c r="C24" s="82"/>
      <c r="D24" s="82"/>
      <c r="E24" s="82"/>
      <c r="F24" s="82"/>
      <c r="G24" s="90"/>
      <c r="H24" s="92"/>
      <c r="I24" s="82"/>
      <c r="J24" s="91"/>
      <c r="K24" s="82"/>
    </row>
    <row r="25" spans="2:51" s="131" customFormat="1">
      <c r="B25" s="121" t="s">
        <v>233</v>
      </c>
      <c r="C25" s="80"/>
      <c r="D25" s="80"/>
      <c r="E25" s="80"/>
      <c r="F25" s="80"/>
      <c r="G25" s="87"/>
      <c r="H25" s="89"/>
      <c r="I25" s="87">
        <v>-297.8063600000001</v>
      </c>
      <c r="J25" s="88">
        <v>-0.28092652456691491</v>
      </c>
      <c r="K25" s="88">
        <f>I25/'סכום נכסי הקרן'!$C$42</f>
        <v>-1.6459796415443324E-4</v>
      </c>
    </row>
    <row r="26" spans="2:51" s="131" customFormat="1">
      <c r="B26" s="97" t="s">
        <v>1272</v>
      </c>
      <c r="C26" s="82" t="s">
        <v>1273</v>
      </c>
      <c r="D26" s="93"/>
      <c r="E26" s="93" t="s">
        <v>170</v>
      </c>
      <c r="F26" s="103">
        <v>42905</v>
      </c>
      <c r="G26" s="90">
        <v>27901300</v>
      </c>
      <c r="H26" s="92">
        <v>1.8169</v>
      </c>
      <c r="I26" s="90">
        <v>506.94797999999997</v>
      </c>
      <c r="J26" s="91">
        <v>0.47821387749280381</v>
      </c>
      <c r="K26" s="91">
        <f>I26/'סכום נכסי הקרן'!$C$42</f>
        <v>2.8019081070062543E-4</v>
      </c>
    </row>
    <row r="27" spans="2:51" s="131" customFormat="1">
      <c r="B27" s="97" t="s">
        <v>1274</v>
      </c>
      <c r="C27" s="82" t="s">
        <v>1275</v>
      </c>
      <c r="D27" s="93"/>
      <c r="E27" s="93" t="s">
        <v>171</v>
      </c>
      <c r="F27" s="103">
        <v>42905</v>
      </c>
      <c r="G27" s="90">
        <v>8175780</v>
      </c>
      <c r="H27" s="92">
        <v>1.6262000000000001</v>
      </c>
      <c r="I27" s="90">
        <v>132.95188000000002</v>
      </c>
      <c r="J27" s="91">
        <v>0.12541609112390184</v>
      </c>
      <c r="K27" s="91">
        <f>I27/'סכום נכסי הקרן'!$C$42</f>
        <v>7.348267773228384E-5</v>
      </c>
    </row>
    <row r="28" spans="2:51" s="131" customFormat="1">
      <c r="B28" s="97" t="s">
        <v>1276</v>
      </c>
      <c r="C28" s="82" t="s">
        <v>1277</v>
      </c>
      <c r="D28" s="93"/>
      <c r="E28" s="93" t="s">
        <v>168</v>
      </c>
      <c r="F28" s="103">
        <v>42893</v>
      </c>
      <c r="G28" s="90">
        <v>4088028.91</v>
      </c>
      <c r="H28" s="92">
        <v>-2.2905000000000002</v>
      </c>
      <c r="I28" s="90">
        <v>-93.636660000000006</v>
      </c>
      <c r="J28" s="91">
        <v>-8.8329280361419585E-2</v>
      </c>
      <c r="K28" s="91">
        <f>I28/'סכום נכסי הקרן'!$C$42</f>
        <v>-5.1753104286358585E-5</v>
      </c>
    </row>
    <row r="29" spans="2:51" s="131" customFormat="1">
      <c r="B29" s="97" t="s">
        <v>1278</v>
      </c>
      <c r="C29" s="82" t="s">
        <v>1279</v>
      </c>
      <c r="D29" s="93"/>
      <c r="E29" s="93" t="s">
        <v>168</v>
      </c>
      <c r="F29" s="103">
        <v>42899</v>
      </c>
      <c r="G29" s="90">
        <v>31419005.199999999</v>
      </c>
      <c r="H29" s="92">
        <v>-1.8412999999999999</v>
      </c>
      <c r="I29" s="90">
        <v>-578.51880000000006</v>
      </c>
      <c r="J29" s="91">
        <v>-0.54572802233176654</v>
      </c>
      <c r="K29" s="91">
        <f>I29/'סכום נכסי הקרן'!$C$42</f>
        <v>-3.1974809639749032E-4</v>
      </c>
    </row>
    <row r="30" spans="2:51" s="131" customFormat="1">
      <c r="B30" s="97" t="s">
        <v>1280</v>
      </c>
      <c r="C30" s="82" t="s">
        <v>1281</v>
      </c>
      <c r="D30" s="93"/>
      <c r="E30" s="93" t="s">
        <v>170</v>
      </c>
      <c r="F30" s="103">
        <v>42899</v>
      </c>
      <c r="G30" s="90">
        <v>3149280.7</v>
      </c>
      <c r="H30" s="92">
        <v>-1.5881000000000001</v>
      </c>
      <c r="I30" s="90">
        <v>-50.01502</v>
      </c>
      <c r="J30" s="91">
        <v>-4.7180139956529928E-2</v>
      </c>
      <c r="K30" s="91">
        <f>I30/'סכום נכסי הקרן'!$C$42</f>
        <v>-2.7643366881564445E-5</v>
      </c>
    </row>
    <row r="31" spans="2:51" s="131" customFormat="1">
      <c r="B31" s="97" t="s">
        <v>1282</v>
      </c>
      <c r="C31" s="82" t="s">
        <v>1283</v>
      </c>
      <c r="D31" s="93"/>
      <c r="E31" s="93" t="s">
        <v>170</v>
      </c>
      <c r="F31" s="103">
        <v>42891</v>
      </c>
      <c r="G31" s="90">
        <v>30232024.32</v>
      </c>
      <c r="H31" s="92">
        <v>-1.0244</v>
      </c>
      <c r="I31" s="90">
        <v>-309.69759000000005</v>
      </c>
      <c r="J31" s="91">
        <v>-0.29214375282465199</v>
      </c>
      <c r="K31" s="91">
        <f>I31/'סכום נכסי הקרן'!$C$42</f>
        <v>-1.7117026250726932E-4</v>
      </c>
    </row>
    <row r="32" spans="2:51" s="131" customFormat="1">
      <c r="B32" s="97" t="s">
        <v>1284</v>
      </c>
      <c r="C32" s="82" t="s">
        <v>1285</v>
      </c>
      <c r="D32" s="93"/>
      <c r="E32" s="93" t="s">
        <v>171</v>
      </c>
      <c r="F32" s="103">
        <v>42891</v>
      </c>
      <c r="G32" s="90">
        <v>633702.43999999994</v>
      </c>
      <c r="H32" s="92">
        <v>-0.41010000000000002</v>
      </c>
      <c r="I32" s="90">
        <v>-2.5990100000000003</v>
      </c>
      <c r="J32" s="91">
        <v>-2.4516966213033774E-3</v>
      </c>
      <c r="K32" s="91">
        <f>I32/'סכום נכסי הקרן'!$C$42</f>
        <v>-1.4364762217200917E-6</v>
      </c>
    </row>
    <row r="33" spans="2:11" s="131" customFormat="1">
      <c r="B33" s="97" t="s">
        <v>1286</v>
      </c>
      <c r="C33" s="82" t="s">
        <v>1287</v>
      </c>
      <c r="D33" s="93"/>
      <c r="E33" s="93" t="s">
        <v>171</v>
      </c>
      <c r="F33" s="103">
        <v>42893</v>
      </c>
      <c r="G33" s="90">
        <v>12238668.92</v>
      </c>
      <c r="H33" s="92">
        <v>-0.57320000000000004</v>
      </c>
      <c r="I33" s="90">
        <v>-70.156390000000002</v>
      </c>
      <c r="J33" s="91">
        <v>-6.6179885543280734E-2</v>
      </c>
      <c r="K33" s="91">
        <f>I33/'סכום נכסי הקרן'!$C$42</f>
        <v>-3.8775528388394508E-5</v>
      </c>
    </row>
    <row r="34" spans="2:11" s="131" customFormat="1">
      <c r="B34" s="97" t="s">
        <v>1288</v>
      </c>
      <c r="C34" s="82" t="s">
        <v>1289</v>
      </c>
      <c r="D34" s="93"/>
      <c r="E34" s="93" t="s">
        <v>168</v>
      </c>
      <c r="F34" s="103">
        <v>42880</v>
      </c>
      <c r="G34" s="90">
        <v>34208788.189999998</v>
      </c>
      <c r="H34" s="92">
        <v>0.38319999999999999</v>
      </c>
      <c r="I34" s="90">
        <v>131.07326</v>
      </c>
      <c r="J34" s="91">
        <v>0.1236439523838766</v>
      </c>
      <c r="K34" s="91">
        <f>I34/'סכום נכסי הקרן'!$C$42</f>
        <v>7.244436200450756E-5</v>
      </c>
    </row>
    <row r="35" spans="2:11" s="131" customFormat="1">
      <c r="B35" s="97" t="s">
        <v>1290</v>
      </c>
      <c r="C35" s="82" t="s">
        <v>1291</v>
      </c>
      <c r="D35" s="93"/>
      <c r="E35" s="93" t="s">
        <v>168</v>
      </c>
      <c r="F35" s="103">
        <v>42880</v>
      </c>
      <c r="G35" s="90">
        <v>8901196.5700000003</v>
      </c>
      <c r="H35" s="92">
        <v>0.35460000000000003</v>
      </c>
      <c r="I35" s="90">
        <v>31.56024</v>
      </c>
      <c r="J35" s="91">
        <v>2.9771387480434359E-2</v>
      </c>
      <c r="K35" s="91">
        <f>I35/'סכום נכסי הקרן'!$C$42</f>
        <v>1.7443385870688953E-5</v>
      </c>
    </row>
    <row r="36" spans="2:11" s="131" customFormat="1">
      <c r="B36" s="97" t="s">
        <v>1292</v>
      </c>
      <c r="C36" s="82" t="s">
        <v>1293</v>
      </c>
      <c r="D36" s="93"/>
      <c r="E36" s="93" t="s">
        <v>168</v>
      </c>
      <c r="F36" s="103">
        <v>42907</v>
      </c>
      <c r="G36" s="90">
        <v>1223600</v>
      </c>
      <c r="H36" s="92">
        <v>0.35010000000000002</v>
      </c>
      <c r="I36" s="90">
        <v>4.2837500000000004</v>
      </c>
      <c r="J36" s="91">
        <v>4.0409445910205592E-3</v>
      </c>
      <c r="K36" s="91">
        <f>I36/'סכום נכסי הקרן'!$C$42</f>
        <v>2.3676342202582684E-6</v>
      </c>
    </row>
    <row r="37" spans="2:11" s="131" customFormat="1">
      <c r="B37" s="81"/>
      <c r="C37" s="82"/>
      <c r="D37" s="82"/>
      <c r="E37" s="82"/>
      <c r="F37" s="82"/>
      <c r="G37" s="90"/>
      <c r="H37" s="92"/>
      <c r="I37" s="82"/>
      <c r="J37" s="91"/>
      <c r="K37" s="82"/>
    </row>
    <row r="38" spans="2:11" s="131" customFormat="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 s="131" customFormat="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 s="131" customFormat="1">
      <c r="B40" s="134" t="s">
        <v>254</v>
      </c>
      <c r="C40" s="97"/>
      <c r="D40" s="97"/>
      <c r="E40" s="97"/>
      <c r="F40" s="97"/>
      <c r="G40" s="97"/>
      <c r="H40" s="97"/>
      <c r="I40" s="97"/>
      <c r="J40" s="97"/>
      <c r="K40" s="97"/>
    </row>
    <row r="41" spans="2:11" s="131" customFormat="1">
      <c r="B41" s="134" t="s">
        <v>117</v>
      </c>
      <c r="C41" s="97"/>
      <c r="D41" s="97"/>
      <c r="E41" s="97"/>
      <c r="F41" s="97"/>
      <c r="G41" s="97"/>
      <c r="H41" s="97"/>
      <c r="I41" s="97"/>
      <c r="J41" s="97"/>
      <c r="K41" s="97"/>
    </row>
    <row r="42" spans="2:11" s="131" customFormat="1">
      <c r="B42" s="134" t="s">
        <v>239</v>
      </c>
      <c r="C42" s="97"/>
      <c r="D42" s="97"/>
      <c r="E42" s="97"/>
      <c r="F42" s="97"/>
      <c r="G42" s="97"/>
      <c r="H42" s="97"/>
      <c r="I42" s="97"/>
      <c r="J42" s="97"/>
      <c r="K42" s="97"/>
    </row>
    <row r="43" spans="2:11" s="131" customFormat="1">
      <c r="B43" s="134" t="s">
        <v>249</v>
      </c>
      <c r="C43" s="97"/>
      <c r="D43" s="97"/>
      <c r="E43" s="97"/>
      <c r="F43" s="97"/>
      <c r="G43" s="97"/>
      <c r="H43" s="97"/>
      <c r="I43" s="97"/>
      <c r="J43" s="97"/>
      <c r="K43" s="97"/>
    </row>
    <row r="44" spans="2:11" s="131" customFormat="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 s="131" customFormat="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 s="131" customFormat="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 s="131" customFormat="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 s="131" customFormat="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 s="131" customFormat="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 s="131" customFormat="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 s="131" customFormat="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 s="131" customFormat="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 s="131" customFormat="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 s="131" customFormat="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 s="131" customFormat="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 s="131" customFormat="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 s="131" customFormat="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 s="131" customFormat="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 s="131" customFormat="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 s="131" customFormat="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 s="131" customFormat="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 s="131" customFormat="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 s="131" customFormat="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 s="131" customFormat="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 s="131" customFormat="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 s="131" customFormat="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 s="131" customFormat="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 s="131" customFormat="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 s="131" customFormat="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 s="131" customFormat="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 s="131" customFormat="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 s="131" customFormat="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 s="131" customFormat="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 s="131" customFormat="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 s="131" customFormat="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 s="131" customFormat="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 s="131" customFormat="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 s="131" customFormat="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 s="131" customFormat="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 s="131" customFormat="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 s="131" customFormat="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 s="131" customFormat="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 s="131" customFormat="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 s="131" customFormat="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 s="131" customFormat="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 s="131" customFormat="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 s="131" customFormat="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 s="131" customFormat="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 s="131" customFormat="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 s="131" customFormat="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 s="131" customFormat="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 s="131" customFormat="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 s="131" customFormat="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 s="131" customFormat="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 s="131" customFormat="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 s="131" customFormat="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 s="131" customFormat="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 s="131" customFormat="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 s="131" customFormat="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 s="131" customFormat="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 s="131" customFormat="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 s="131" customFormat="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 s="131" customFormat="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 s="131" customFormat="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 s="131" customFormat="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 s="131" customFormat="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 s="131" customFormat="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 s="131" customFormat="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 s="131" customFormat="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 s="131" customFormat="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 s="131" customFormat="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 s="131" customFormat="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 s="131" customFormat="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 s="131" customFormat="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 s="131" customFormat="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 s="131" customFormat="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 s="131" customFormat="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 s="131" customFormat="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 s="131" customFormat="1"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spans="2:11" s="131" customFormat="1"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spans="2:11" s="131" customFormat="1">
      <c r="B121" s="97"/>
      <c r="C121" s="97"/>
      <c r="D121" s="97"/>
      <c r="E121" s="97"/>
      <c r="F121" s="97"/>
      <c r="G121" s="97"/>
      <c r="H121" s="97"/>
      <c r="I121" s="97"/>
      <c r="J121" s="97"/>
      <c r="K121" s="97"/>
    </row>
    <row r="122" spans="2:11" s="131" customFormat="1">
      <c r="B122" s="97"/>
      <c r="C122" s="97"/>
      <c r="D122" s="97"/>
      <c r="E122" s="97"/>
      <c r="F122" s="97"/>
      <c r="G122" s="97"/>
      <c r="H122" s="97"/>
      <c r="I122" s="97"/>
      <c r="J122" s="97"/>
      <c r="K122" s="97"/>
    </row>
    <row r="123" spans="2:11" s="131" customFormat="1">
      <c r="B123" s="97"/>
      <c r="C123" s="97"/>
      <c r="D123" s="97"/>
      <c r="E123" s="97"/>
      <c r="F123" s="97"/>
      <c r="G123" s="97"/>
      <c r="H123" s="97"/>
      <c r="I123" s="97"/>
      <c r="J123" s="97"/>
      <c r="K123" s="97"/>
    </row>
    <row r="124" spans="2:11" s="131" customFormat="1">
      <c r="B124" s="97"/>
      <c r="C124" s="97"/>
      <c r="D124" s="97"/>
      <c r="E124" s="97"/>
      <c r="F124" s="97"/>
      <c r="G124" s="97"/>
      <c r="H124" s="97"/>
      <c r="I124" s="97"/>
      <c r="J124" s="97"/>
      <c r="K124" s="97"/>
    </row>
    <row r="125" spans="2:11" s="131" customFormat="1">
      <c r="B125" s="97"/>
      <c r="C125" s="97"/>
      <c r="D125" s="97"/>
      <c r="E125" s="97"/>
      <c r="F125" s="97"/>
      <c r="G125" s="97"/>
      <c r="H125" s="97"/>
      <c r="I125" s="97"/>
      <c r="J125" s="97"/>
      <c r="K125" s="97"/>
    </row>
    <row r="126" spans="2:11" s="131" customFormat="1">
      <c r="B126" s="97"/>
      <c r="C126" s="97"/>
      <c r="D126" s="97"/>
      <c r="E126" s="97"/>
      <c r="F126" s="97"/>
      <c r="G126" s="97"/>
      <c r="H126" s="97"/>
      <c r="I126" s="97"/>
      <c r="J126" s="97"/>
      <c r="K126" s="97"/>
    </row>
    <row r="127" spans="2:11" s="131" customFormat="1">
      <c r="B127" s="97"/>
      <c r="C127" s="97"/>
      <c r="D127" s="97"/>
      <c r="E127" s="97"/>
      <c r="F127" s="97"/>
      <c r="G127" s="97"/>
      <c r="H127" s="97"/>
      <c r="I127" s="97"/>
      <c r="J127" s="97"/>
      <c r="K127" s="97"/>
    </row>
    <row r="128" spans="2:11" s="131" customFormat="1">
      <c r="B128" s="97"/>
      <c r="C128" s="97"/>
      <c r="D128" s="97"/>
      <c r="E128" s="97"/>
      <c r="F128" s="97"/>
      <c r="G128" s="97"/>
      <c r="H128" s="97"/>
      <c r="I128" s="97"/>
      <c r="J128" s="97"/>
      <c r="K128" s="97"/>
    </row>
    <row r="129" spans="2:11" s="131" customFormat="1">
      <c r="B129" s="97"/>
      <c r="C129" s="97"/>
      <c r="D129" s="97"/>
      <c r="E129" s="97"/>
      <c r="F129" s="97"/>
      <c r="G129" s="97"/>
      <c r="H129" s="97"/>
      <c r="I129" s="97"/>
      <c r="J129" s="97"/>
      <c r="K129" s="97"/>
    </row>
    <row r="130" spans="2:11" s="131" customFormat="1">
      <c r="B130" s="97"/>
      <c r="C130" s="97"/>
      <c r="D130" s="97"/>
      <c r="E130" s="97"/>
      <c r="F130" s="97"/>
      <c r="G130" s="97"/>
      <c r="H130" s="97"/>
      <c r="I130" s="97"/>
      <c r="J130" s="97"/>
      <c r="K130" s="97"/>
    </row>
    <row r="131" spans="2:11" s="131" customFormat="1">
      <c r="B131" s="97"/>
      <c r="C131" s="97"/>
      <c r="D131" s="97"/>
      <c r="E131" s="97"/>
      <c r="F131" s="97"/>
      <c r="G131" s="97"/>
      <c r="H131" s="97"/>
      <c r="I131" s="97"/>
      <c r="J131" s="97"/>
      <c r="K131" s="97"/>
    </row>
    <row r="132" spans="2:11" s="131" customFormat="1">
      <c r="B132" s="97"/>
      <c r="C132" s="97"/>
      <c r="D132" s="97"/>
      <c r="E132" s="97"/>
      <c r="F132" s="97"/>
      <c r="G132" s="97"/>
      <c r="H132" s="97"/>
      <c r="I132" s="97"/>
      <c r="J132" s="97"/>
      <c r="K132" s="97"/>
    </row>
    <row r="133" spans="2:11" s="131" customFormat="1">
      <c r="B133" s="97"/>
      <c r="C133" s="97"/>
      <c r="D133" s="97"/>
      <c r="E133" s="97"/>
      <c r="F133" s="97"/>
      <c r="G133" s="97"/>
      <c r="H133" s="97"/>
      <c r="I133" s="97"/>
      <c r="J133" s="97"/>
      <c r="K133" s="97"/>
    </row>
    <row r="134" spans="2:11" s="131" customFormat="1">
      <c r="B134" s="97"/>
      <c r="C134" s="97"/>
      <c r="D134" s="97"/>
      <c r="E134" s="97"/>
      <c r="F134" s="97"/>
      <c r="G134" s="97"/>
      <c r="H134" s="97"/>
      <c r="I134" s="97"/>
      <c r="J134" s="97"/>
      <c r="K134" s="97"/>
    </row>
    <row r="135" spans="2:11" s="131" customFormat="1">
      <c r="B135" s="97"/>
      <c r="C135" s="97"/>
      <c r="D135" s="97"/>
      <c r="E135" s="97"/>
      <c r="F135" s="97"/>
      <c r="G135" s="97"/>
      <c r="H135" s="97"/>
      <c r="I135" s="97"/>
      <c r="J135" s="97"/>
      <c r="K135" s="97"/>
    </row>
    <row r="136" spans="2:11" s="131" customFormat="1">
      <c r="B136" s="97"/>
      <c r="C136" s="97"/>
      <c r="D136" s="97"/>
      <c r="E136" s="97"/>
      <c r="F136" s="97"/>
      <c r="G136" s="97"/>
      <c r="H136" s="97"/>
      <c r="I136" s="97"/>
      <c r="J136" s="97"/>
      <c r="K136" s="97"/>
    </row>
    <row r="137" spans="2:11" s="131" customFormat="1">
      <c r="B137" s="133"/>
    </row>
    <row r="138" spans="2:11" s="131" customFormat="1">
      <c r="B138" s="133"/>
    </row>
    <row r="139" spans="2:11" s="131" customFormat="1">
      <c r="B139" s="133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184</v>
      </c>
      <c r="C1" s="76" t="s" vm="1">
        <v>255</v>
      </c>
    </row>
    <row r="2" spans="2:78">
      <c r="B2" s="56" t="s">
        <v>183</v>
      </c>
      <c r="C2" s="76" t="s">
        <v>256</v>
      </c>
    </row>
    <row r="3" spans="2:78">
      <c r="B3" s="56" t="s">
        <v>185</v>
      </c>
      <c r="C3" s="76" t="s">
        <v>257</v>
      </c>
    </row>
    <row r="4" spans="2:78">
      <c r="B4" s="56" t="s">
        <v>186</v>
      </c>
      <c r="C4" s="76">
        <v>8801</v>
      </c>
    </row>
    <row r="6" spans="2:78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78" ht="26.25" customHeight="1">
      <c r="B7" s="184" t="s">
        <v>105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78" s="3" customFormat="1" ht="47.25">
      <c r="B8" s="22" t="s">
        <v>121</v>
      </c>
      <c r="C8" s="30" t="s">
        <v>46</v>
      </c>
      <c r="D8" s="30" t="s">
        <v>51</v>
      </c>
      <c r="E8" s="30" t="s">
        <v>15</v>
      </c>
      <c r="F8" s="30" t="s">
        <v>66</v>
      </c>
      <c r="G8" s="30" t="s">
        <v>107</v>
      </c>
      <c r="H8" s="30" t="s">
        <v>18</v>
      </c>
      <c r="I8" s="30" t="s">
        <v>106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115</v>
      </c>
      <c r="O8" s="30" t="s">
        <v>59</v>
      </c>
      <c r="P8" s="30" t="s">
        <v>187</v>
      </c>
      <c r="Q8" s="31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250</v>
      </c>
      <c r="M9" s="16"/>
      <c r="N9" s="16" t="s">
        <v>244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118</v>
      </c>
      <c r="R10" s="1"/>
      <c r="S10" s="1"/>
      <c r="T10" s="1"/>
      <c r="U10" s="1"/>
      <c r="V10" s="1"/>
    </row>
    <row r="11" spans="2:78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BZ11" s="1"/>
    </row>
    <row r="12" spans="2:78" ht="18" customHeight="1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78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78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78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7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4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B132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7.85546875" style="1" bestFit="1" customWidth="1"/>
    <col min="9" max="9" width="5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4">
      <c r="B1" s="56" t="s">
        <v>184</v>
      </c>
      <c r="C1" s="76" t="s" vm="1">
        <v>255</v>
      </c>
    </row>
    <row r="2" spans="2:54">
      <c r="B2" s="56" t="s">
        <v>183</v>
      </c>
      <c r="C2" s="76" t="s">
        <v>256</v>
      </c>
    </row>
    <row r="3" spans="2:54">
      <c r="B3" s="56" t="s">
        <v>185</v>
      </c>
      <c r="C3" s="76" t="s">
        <v>257</v>
      </c>
    </row>
    <row r="4" spans="2:54">
      <c r="B4" s="56" t="s">
        <v>186</v>
      </c>
      <c r="C4" s="76">
        <v>8801</v>
      </c>
    </row>
    <row r="6" spans="2:54" ht="26.25" customHeight="1">
      <c r="B6" s="184" t="s">
        <v>216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54" s="3" customFormat="1" ht="63">
      <c r="B7" s="22" t="s">
        <v>121</v>
      </c>
      <c r="C7" s="30" t="s">
        <v>228</v>
      </c>
      <c r="D7" s="30" t="s">
        <v>46</v>
      </c>
      <c r="E7" s="30" t="s">
        <v>122</v>
      </c>
      <c r="F7" s="30" t="s">
        <v>15</v>
      </c>
      <c r="G7" s="30" t="s">
        <v>107</v>
      </c>
      <c r="H7" s="30" t="s">
        <v>66</v>
      </c>
      <c r="I7" s="30" t="s">
        <v>18</v>
      </c>
      <c r="J7" s="30" t="s">
        <v>106</v>
      </c>
      <c r="K7" s="13" t="s">
        <v>38</v>
      </c>
      <c r="L7" s="70" t="s">
        <v>19</v>
      </c>
      <c r="M7" s="30" t="s">
        <v>241</v>
      </c>
      <c r="N7" s="30" t="s">
        <v>240</v>
      </c>
      <c r="O7" s="30" t="s">
        <v>115</v>
      </c>
      <c r="P7" s="30" t="s">
        <v>187</v>
      </c>
      <c r="Q7" s="31" t="s">
        <v>189</v>
      </c>
      <c r="BA7" s="3" t="s">
        <v>167</v>
      </c>
      <c r="BB7" s="3" t="s">
        <v>169</v>
      </c>
    </row>
    <row r="8" spans="2:54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250</v>
      </c>
      <c r="N8" s="16"/>
      <c r="O8" s="16" t="s">
        <v>244</v>
      </c>
      <c r="P8" s="32" t="s">
        <v>20</v>
      </c>
      <c r="Q8" s="17" t="s">
        <v>20</v>
      </c>
      <c r="BA8" s="3" t="s">
        <v>165</v>
      </c>
      <c r="BB8" s="3" t="s">
        <v>168</v>
      </c>
    </row>
    <row r="9" spans="2:54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118</v>
      </c>
      <c r="BA9" s="4" t="s">
        <v>166</v>
      </c>
      <c r="BB9" s="4" t="s">
        <v>170</v>
      </c>
    </row>
    <row r="10" spans="2:54" s="4" customFormat="1" ht="18" customHeight="1">
      <c r="B10" s="113" t="s">
        <v>42</v>
      </c>
      <c r="C10" s="114"/>
      <c r="D10" s="114"/>
      <c r="E10" s="114"/>
      <c r="F10" s="114"/>
      <c r="G10" s="114"/>
      <c r="H10" s="114"/>
      <c r="I10" s="115">
        <v>4.840909142141733</v>
      </c>
      <c r="J10" s="114"/>
      <c r="K10" s="114"/>
      <c r="L10" s="126">
        <v>2.790972984869896E-2</v>
      </c>
      <c r="M10" s="115"/>
      <c r="N10" s="119"/>
      <c r="O10" s="115">
        <v>2504.4402800000003</v>
      </c>
      <c r="P10" s="116">
        <f>O10/$O$10</f>
        <v>1</v>
      </c>
      <c r="Q10" s="116">
        <f>O10/'סכום נכסי הקרן'!$C$42</f>
        <v>1.3842074139530083E-3</v>
      </c>
      <c r="BA10" s="1" t="s">
        <v>30</v>
      </c>
      <c r="BB10" s="4" t="s">
        <v>171</v>
      </c>
    </row>
    <row r="11" spans="2:54" s="131" customFormat="1" ht="21.75" customHeight="1">
      <c r="B11" s="113" t="s">
        <v>41</v>
      </c>
      <c r="C11" s="114"/>
      <c r="D11" s="114"/>
      <c r="E11" s="114"/>
      <c r="F11" s="114"/>
      <c r="G11" s="114"/>
      <c r="H11" s="114"/>
      <c r="I11" s="115">
        <v>4.840909142141733</v>
      </c>
      <c r="J11" s="114"/>
      <c r="K11" s="114"/>
      <c r="L11" s="126">
        <v>2.790972984869896E-2</v>
      </c>
      <c r="M11" s="115"/>
      <c r="N11" s="119"/>
      <c r="O11" s="115">
        <v>2504.4402800000003</v>
      </c>
      <c r="P11" s="116">
        <f t="shared" ref="P11:P16" si="0">O11/$O$10</f>
        <v>1</v>
      </c>
      <c r="Q11" s="116">
        <f>O11/'סכום נכסי הקרן'!$C$42</f>
        <v>1.3842074139530083E-3</v>
      </c>
      <c r="BB11" s="131" t="s">
        <v>177</v>
      </c>
    </row>
    <row r="12" spans="2:54" s="131" customFormat="1">
      <c r="B12" s="113" t="s">
        <v>39</v>
      </c>
      <c r="C12" s="114"/>
      <c r="D12" s="114"/>
      <c r="E12" s="114"/>
      <c r="F12" s="114"/>
      <c r="G12" s="114"/>
      <c r="H12" s="114"/>
      <c r="I12" s="115">
        <v>7.792883456129192</v>
      </c>
      <c r="J12" s="114"/>
      <c r="K12" s="114"/>
      <c r="L12" s="126">
        <v>3.3704907096332865E-2</v>
      </c>
      <c r="M12" s="115"/>
      <c r="N12" s="119"/>
      <c r="O12" s="115">
        <v>848.59675000000004</v>
      </c>
      <c r="P12" s="116">
        <f t="shared" si="0"/>
        <v>0.33883688773764647</v>
      </c>
      <c r="Q12" s="116">
        <f>O12/'סכום נכסי הקרן'!$C$42</f>
        <v>4.6902053212721345E-4</v>
      </c>
      <c r="BB12" s="131" t="s">
        <v>172</v>
      </c>
    </row>
    <row r="13" spans="2:54" s="131" customFormat="1">
      <c r="B13" s="83" t="s">
        <v>1336</v>
      </c>
      <c r="C13" s="93" t="s">
        <v>1307</v>
      </c>
      <c r="D13" s="82">
        <v>5212</v>
      </c>
      <c r="E13" s="82"/>
      <c r="F13" s="82" t="s">
        <v>1130</v>
      </c>
      <c r="G13" s="103">
        <v>42643</v>
      </c>
      <c r="H13" s="82"/>
      <c r="I13" s="90">
        <v>8.8800000000000008</v>
      </c>
      <c r="J13" s="93" t="s">
        <v>169</v>
      </c>
      <c r="K13" s="94">
        <v>3.5000000000000003E-2</v>
      </c>
      <c r="L13" s="94">
        <v>3.5000000000000003E-2</v>
      </c>
      <c r="M13" s="90">
        <v>250590.03</v>
      </c>
      <c r="N13" s="92">
        <v>96.99</v>
      </c>
      <c r="O13" s="90">
        <v>243.04727</v>
      </c>
      <c r="P13" s="91">
        <f t="shared" si="0"/>
        <v>9.7046542471358105E-2</v>
      </c>
      <c r="Q13" s="91">
        <f>O13/'סכום נכסי הקרן'!$C$42</f>
        <v>1.343325435873594E-4</v>
      </c>
      <c r="BB13" s="131" t="s">
        <v>173</v>
      </c>
    </row>
    <row r="14" spans="2:54" s="131" customFormat="1">
      <c r="B14" s="83" t="s">
        <v>1336</v>
      </c>
      <c r="C14" s="93" t="s">
        <v>1307</v>
      </c>
      <c r="D14" s="82">
        <v>5211</v>
      </c>
      <c r="E14" s="82"/>
      <c r="F14" s="82" t="s">
        <v>1130</v>
      </c>
      <c r="G14" s="103">
        <v>42643</v>
      </c>
      <c r="H14" s="82"/>
      <c r="I14" s="90">
        <v>6.1899999999999995</v>
      </c>
      <c r="J14" s="93" t="s">
        <v>169</v>
      </c>
      <c r="K14" s="94">
        <v>4.0099999999999997E-2</v>
      </c>
      <c r="L14" s="94">
        <v>4.0099999999999997E-2</v>
      </c>
      <c r="M14" s="90">
        <v>270411.65999999997</v>
      </c>
      <c r="N14" s="92">
        <v>98.94</v>
      </c>
      <c r="O14" s="90">
        <v>267.5453</v>
      </c>
      <c r="P14" s="91">
        <f t="shared" si="0"/>
        <v>0.10682838083086572</v>
      </c>
      <c r="Q14" s="91">
        <f>O14/'סכום נכסי הקרן'!$C$42</f>
        <v>1.4787263676667976E-4</v>
      </c>
      <c r="BB14" s="131" t="s">
        <v>174</v>
      </c>
    </row>
    <row r="15" spans="2:54" s="131" customFormat="1">
      <c r="B15" s="83" t="s">
        <v>1336</v>
      </c>
      <c r="C15" s="93" t="s">
        <v>1307</v>
      </c>
      <c r="D15" s="82">
        <v>5210</v>
      </c>
      <c r="E15" s="82"/>
      <c r="F15" s="82" t="s">
        <v>1130</v>
      </c>
      <c r="G15" s="103">
        <v>42643</v>
      </c>
      <c r="H15" s="82"/>
      <c r="I15" s="90">
        <v>9.2299999999999986</v>
      </c>
      <c r="J15" s="93" t="s">
        <v>169</v>
      </c>
      <c r="K15" s="94">
        <v>2.6699999999999998E-2</v>
      </c>
      <c r="L15" s="94">
        <v>2.6699999999999998E-2</v>
      </c>
      <c r="M15" s="90">
        <v>184284.42</v>
      </c>
      <c r="N15" s="92">
        <v>102.74</v>
      </c>
      <c r="O15" s="90">
        <v>189.33373</v>
      </c>
      <c r="P15" s="91">
        <f t="shared" si="0"/>
        <v>7.5599219319376215E-2</v>
      </c>
      <c r="Q15" s="91">
        <f>O15/'סכום נכסי הקרן'!$C$42</f>
        <v>1.0464499987094007E-4</v>
      </c>
      <c r="BB15" s="131" t="s">
        <v>176</v>
      </c>
    </row>
    <row r="16" spans="2:54" s="131" customFormat="1">
      <c r="B16" s="83" t="s">
        <v>1336</v>
      </c>
      <c r="C16" s="93" t="s">
        <v>1307</v>
      </c>
      <c r="D16" s="82">
        <v>5209</v>
      </c>
      <c r="E16" s="82"/>
      <c r="F16" s="82" t="s">
        <v>1130</v>
      </c>
      <c r="G16" s="103">
        <v>42643</v>
      </c>
      <c r="H16" s="82"/>
      <c r="I16" s="90">
        <v>7.07</v>
      </c>
      <c r="J16" s="93" t="s">
        <v>169</v>
      </c>
      <c r="K16" s="94">
        <v>2.8999999999999998E-2</v>
      </c>
      <c r="L16" s="94">
        <v>2.8999999999999998E-2</v>
      </c>
      <c r="M16" s="90">
        <v>151874.97</v>
      </c>
      <c r="N16" s="92">
        <v>97.89</v>
      </c>
      <c r="O16" s="90">
        <v>148.67045000000002</v>
      </c>
      <c r="P16" s="91">
        <f t="shared" si="0"/>
        <v>5.9362745116046452E-2</v>
      </c>
      <c r="Q16" s="91">
        <f>O16/'סכום נכסי הקרן'!$C$42</f>
        <v>8.2170351902234235E-5</v>
      </c>
      <c r="BB16" s="131" t="s">
        <v>175</v>
      </c>
    </row>
    <row r="17" spans="2:54" s="131" customFormat="1">
      <c r="B17" s="111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90"/>
      <c r="N17" s="92"/>
      <c r="O17" s="82"/>
      <c r="P17" s="91"/>
      <c r="Q17" s="82"/>
      <c r="BB17" s="131" t="s">
        <v>178</v>
      </c>
    </row>
    <row r="18" spans="2:54" s="131" customFormat="1">
      <c r="B18" s="112" t="s">
        <v>40</v>
      </c>
      <c r="C18" s="80"/>
      <c r="D18" s="80"/>
      <c r="E18" s="80"/>
      <c r="F18" s="80"/>
      <c r="G18" s="80"/>
      <c r="H18" s="80"/>
      <c r="I18" s="87">
        <v>3.3280634151464774</v>
      </c>
      <c r="J18" s="80"/>
      <c r="K18" s="80"/>
      <c r="L18" s="100">
        <v>2.4939782212392968E-2</v>
      </c>
      <c r="M18" s="87"/>
      <c r="N18" s="89"/>
      <c r="O18" s="87">
        <v>1655.8435300000003</v>
      </c>
      <c r="P18" s="88">
        <f t="shared" ref="P18:P32" si="1">O18/$O$10</f>
        <v>0.66116311226235358</v>
      </c>
      <c r="Q18" s="88">
        <f>O18/'סכום נכסי הקרן'!$C$42</f>
        <v>9.1518688182579491E-4</v>
      </c>
      <c r="BB18" s="131" t="s">
        <v>179</v>
      </c>
    </row>
    <row r="19" spans="2:54" s="131" customFormat="1">
      <c r="B19" s="83" t="s">
        <v>1337</v>
      </c>
      <c r="C19" s="93" t="s">
        <v>1307</v>
      </c>
      <c r="D19" s="82" t="s">
        <v>1308</v>
      </c>
      <c r="E19" s="82"/>
      <c r="F19" s="82" t="s">
        <v>344</v>
      </c>
      <c r="G19" s="103">
        <v>42723</v>
      </c>
      <c r="H19" s="82" t="s">
        <v>166</v>
      </c>
      <c r="I19" s="90">
        <v>1.5</v>
      </c>
      <c r="J19" s="93" t="s">
        <v>169</v>
      </c>
      <c r="K19" s="94">
        <v>2.0119999999999999E-2</v>
      </c>
      <c r="L19" s="94">
        <v>1.47E-2</v>
      </c>
      <c r="M19" s="90">
        <v>502730</v>
      </c>
      <c r="N19" s="92">
        <v>100.88</v>
      </c>
      <c r="O19" s="90">
        <v>507.15402</v>
      </c>
      <c r="P19" s="91">
        <f t="shared" si="1"/>
        <v>0.20250194187101955</v>
      </c>
      <c r="Q19" s="91">
        <f>O19/'סכום נכסי הקרן'!$C$42</f>
        <v>2.8030468927774642E-4</v>
      </c>
      <c r="BB19" s="131" t="s">
        <v>180</v>
      </c>
    </row>
    <row r="20" spans="2:54" s="131" customFormat="1">
      <c r="B20" s="83" t="s">
        <v>1338</v>
      </c>
      <c r="C20" s="93" t="s">
        <v>1307</v>
      </c>
      <c r="D20" s="82" t="s">
        <v>1309</v>
      </c>
      <c r="E20" s="82"/>
      <c r="F20" s="82" t="s">
        <v>370</v>
      </c>
      <c r="G20" s="103">
        <v>42759</v>
      </c>
      <c r="H20" s="82" t="s">
        <v>166</v>
      </c>
      <c r="I20" s="90">
        <v>5.45</v>
      </c>
      <c r="J20" s="93" t="s">
        <v>169</v>
      </c>
      <c r="K20" s="94">
        <v>2.4E-2</v>
      </c>
      <c r="L20" s="94">
        <v>1.6E-2</v>
      </c>
      <c r="M20" s="90">
        <v>243225.4</v>
      </c>
      <c r="N20" s="92">
        <v>105.49</v>
      </c>
      <c r="O20" s="90">
        <v>256.57848999999999</v>
      </c>
      <c r="P20" s="91">
        <f t="shared" si="1"/>
        <v>0.10244943433029274</v>
      </c>
      <c r="Q20" s="91">
        <f>O20/'סכום נכסי הקרן'!$C$42</f>
        <v>1.4181126655528307E-4</v>
      </c>
      <c r="BB20" s="131" t="s">
        <v>181</v>
      </c>
    </row>
    <row r="21" spans="2:54" s="131" customFormat="1">
      <c r="B21" s="83" t="s">
        <v>1338</v>
      </c>
      <c r="C21" s="93" t="s">
        <v>1307</v>
      </c>
      <c r="D21" s="82" t="s">
        <v>1310</v>
      </c>
      <c r="E21" s="82"/>
      <c r="F21" s="82" t="s">
        <v>370</v>
      </c>
      <c r="G21" s="103">
        <v>42759</v>
      </c>
      <c r="H21" s="82" t="s">
        <v>166</v>
      </c>
      <c r="I21" s="90">
        <v>5.18</v>
      </c>
      <c r="J21" s="93" t="s">
        <v>169</v>
      </c>
      <c r="K21" s="94">
        <v>3.8800000000000001E-2</v>
      </c>
      <c r="L21" s="94">
        <v>3.1899999999999998E-2</v>
      </c>
      <c r="M21" s="90">
        <v>243225.4</v>
      </c>
      <c r="N21" s="92">
        <v>105.43</v>
      </c>
      <c r="O21" s="90">
        <v>256.43254000000002</v>
      </c>
      <c r="P21" s="91">
        <f t="shared" si="1"/>
        <v>0.10239115783587381</v>
      </c>
      <c r="Q21" s="91">
        <f>O21/'סכום נכסי הקרן'!$C$42</f>
        <v>1.417305997996492E-4</v>
      </c>
      <c r="BB21" s="131" t="s">
        <v>182</v>
      </c>
    </row>
    <row r="22" spans="2:54" s="131" customFormat="1">
      <c r="B22" s="83" t="s">
        <v>1339</v>
      </c>
      <c r="C22" s="93" t="s">
        <v>1311</v>
      </c>
      <c r="D22" s="82" t="s">
        <v>1312</v>
      </c>
      <c r="E22" s="82"/>
      <c r="F22" s="82" t="s">
        <v>437</v>
      </c>
      <c r="G22" s="103">
        <v>42680</v>
      </c>
      <c r="H22" s="82" t="s">
        <v>166</v>
      </c>
      <c r="I22" s="90">
        <v>4.6000000000000005</v>
      </c>
      <c r="J22" s="93" t="s">
        <v>169</v>
      </c>
      <c r="K22" s="94">
        <v>2.3E-2</v>
      </c>
      <c r="L22" s="94">
        <v>2.1899999999999999E-2</v>
      </c>
      <c r="M22" s="90">
        <v>27322.51</v>
      </c>
      <c r="N22" s="92">
        <v>101.83</v>
      </c>
      <c r="O22" s="90">
        <v>27.82253</v>
      </c>
      <c r="P22" s="91">
        <f t="shared" si="1"/>
        <v>1.1109280673284809E-2</v>
      </c>
      <c r="Q22" s="91">
        <f>O22/'סכום נכסי הקרן'!$C$42</f>
        <v>1.5377548671645703E-5</v>
      </c>
      <c r="BB22" s="131" t="s">
        <v>30</v>
      </c>
    </row>
    <row r="23" spans="2:54" s="131" customFormat="1">
      <c r="B23" s="83" t="s">
        <v>1339</v>
      </c>
      <c r="C23" s="93" t="s">
        <v>1311</v>
      </c>
      <c r="D23" s="82" t="s">
        <v>1313</v>
      </c>
      <c r="E23" s="82"/>
      <c r="F23" s="82" t="s">
        <v>437</v>
      </c>
      <c r="G23" s="103">
        <v>42680</v>
      </c>
      <c r="H23" s="82" t="s">
        <v>166</v>
      </c>
      <c r="I23" s="90">
        <v>3.44</v>
      </c>
      <c r="J23" s="93" t="s">
        <v>169</v>
      </c>
      <c r="K23" s="94">
        <v>2.2000000000000002E-2</v>
      </c>
      <c r="L23" s="94">
        <v>1.6500000000000001E-2</v>
      </c>
      <c r="M23" s="90">
        <v>62034.14</v>
      </c>
      <c r="N23" s="92">
        <v>102.04</v>
      </c>
      <c r="O23" s="90">
        <v>63.299630000000001</v>
      </c>
      <c r="P23" s="91">
        <f t="shared" si="1"/>
        <v>2.5274960838754756E-2</v>
      </c>
      <c r="Q23" s="91">
        <f>O23/'סכום נכסי הקרן'!$C$42</f>
        <v>3.4985788180376276E-5</v>
      </c>
    </row>
    <row r="24" spans="2:54" s="131" customFormat="1">
      <c r="B24" s="83" t="s">
        <v>1339</v>
      </c>
      <c r="C24" s="93" t="s">
        <v>1311</v>
      </c>
      <c r="D24" s="82" t="s">
        <v>1314</v>
      </c>
      <c r="E24" s="82"/>
      <c r="F24" s="82" t="s">
        <v>437</v>
      </c>
      <c r="G24" s="103">
        <v>42680</v>
      </c>
      <c r="H24" s="82" t="s">
        <v>166</v>
      </c>
      <c r="I24" s="90">
        <v>4.55</v>
      </c>
      <c r="J24" s="93" t="s">
        <v>169</v>
      </c>
      <c r="K24" s="94">
        <v>3.3700000000000001E-2</v>
      </c>
      <c r="L24" s="94">
        <v>3.0400000000000003E-2</v>
      </c>
      <c r="M24" s="90">
        <v>13750.79</v>
      </c>
      <c r="N24" s="92">
        <v>101.82</v>
      </c>
      <c r="O24" s="90">
        <v>14.001049999999999</v>
      </c>
      <c r="P24" s="91">
        <f t="shared" si="1"/>
        <v>5.5904906624485362E-3</v>
      </c>
      <c r="Q24" s="91">
        <f>O24/'סכום נכסי הקרן'!$C$42</f>
        <v>7.7383986225963296E-6</v>
      </c>
    </row>
    <row r="25" spans="2:54" s="131" customFormat="1">
      <c r="B25" s="83" t="s">
        <v>1339</v>
      </c>
      <c r="C25" s="93" t="s">
        <v>1311</v>
      </c>
      <c r="D25" s="82" t="s">
        <v>1315</v>
      </c>
      <c r="E25" s="82"/>
      <c r="F25" s="82" t="s">
        <v>437</v>
      </c>
      <c r="G25" s="103">
        <v>42717</v>
      </c>
      <c r="H25" s="82" t="s">
        <v>166</v>
      </c>
      <c r="I25" s="90">
        <v>4.2300000000000004</v>
      </c>
      <c r="J25" s="93" t="s">
        <v>169</v>
      </c>
      <c r="K25" s="94">
        <v>3.85E-2</v>
      </c>
      <c r="L25" s="94">
        <v>3.7999999999999999E-2</v>
      </c>
      <c r="M25" s="90">
        <v>3729.12</v>
      </c>
      <c r="N25" s="92">
        <v>100.62</v>
      </c>
      <c r="O25" s="90">
        <v>3.7522399999999996</v>
      </c>
      <c r="P25" s="91">
        <f t="shared" si="1"/>
        <v>1.4982349668964752E-3</v>
      </c>
      <c r="Q25" s="91">
        <f>O25/'סכום נכסי הקרן'!$C$42</f>
        <v>2.0738679490217411E-6</v>
      </c>
    </row>
    <row r="26" spans="2:54" s="131" customFormat="1">
      <c r="B26" s="83" t="s">
        <v>1339</v>
      </c>
      <c r="C26" s="93" t="s">
        <v>1311</v>
      </c>
      <c r="D26" s="82" t="s">
        <v>1316</v>
      </c>
      <c r="E26" s="82"/>
      <c r="F26" s="82" t="s">
        <v>437</v>
      </c>
      <c r="G26" s="103">
        <v>42710</v>
      </c>
      <c r="H26" s="82" t="s">
        <v>166</v>
      </c>
      <c r="I26" s="90">
        <v>4.2299999999999995</v>
      </c>
      <c r="J26" s="93" t="s">
        <v>169</v>
      </c>
      <c r="K26" s="94">
        <v>3.8399999999999997E-2</v>
      </c>
      <c r="L26" s="94">
        <v>3.7899999999999989E-2</v>
      </c>
      <c r="M26" s="90">
        <v>11148.99</v>
      </c>
      <c r="N26" s="92">
        <v>100.64</v>
      </c>
      <c r="O26" s="90">
        <v>11.22035</v>
      </c>
      <c r="P26" s="91">
        <f t="shared" si="1"/>
        <v>4.4801826937554282E-3</v>
      </c>
      <c r="Q26" s="91">
        <f>O26/'סכום נכסי הקרן'!$C$42</f>
        <v>6.2015021005602236E-6</v>
      </c>
    </row>
    <row r="27" spans="2:54" s="131" customFormat="1">
      <c r="B27" s="83" t="s">
        <v>1339</v>
      </c>
      <c r="C27" s="93" t="s">
        <v>1311</v>
      </c>
      <c r="D27" s="82" t="s">
        <v>1317</v>
      </c>
      <c r="E27" s="82"/>
      <c r="F27" s="82" t="s">
        <v>437</v>
      </c>
      <c r="G27" s="103">
        <v>42680</v>
      </c>
      <c r="H27" s="82" t="s">
        <v>166</v>
      </c>
      <c r="I27" s="90">
        <v>5.4799999999999995</v>
      </c>
      <c r="J27" s="93" t="s">
        <v>169</v>
      </c>
      <c r="K27" s="94">
        <v>3.6699999999999997E-2</v>
      </c>
      <c r="L27" s="94">
        <v>3.3700000000000001E-2</v>
      </c>
      <c r="M27" s="90">
        <v>43601.599999999999</v>
      </c>
      <c r="N27" s="92">
        <v>102.06</v>
      </c>
      <c r="O27" s="90">
        <v>44.499790000000004</v>
      </c>
      <c r="P27" s="91">
        <f t="shared" si="1"/>
        <v>1.7768357407188802E-2</v>
      </c>
      <c r="Q27" s="91">
        <f>O27/'סכום נכסי הקרן'!$C$42</f>
        <v>2.4595092056797594E-5</v>
      </c>
    </row>
    <row r="28" spans="2:54" s="131" customFormat="1">
      <c r="B28" s="83" t="s">
        <v>1339</v>
      </c>
      <c r="C28" s="93" t="s">
        <v>1311</v>
      </c>
      <c r="D28" s="82" t="s">
        <v>1318</v>
      </c>
      <c r="E28" s="82"/>
      <c r="F28" s="82" t="s">
        <v>437</v>
      </c>
      <c r="G28" s="103">
        <v>42680</v>
      </c>
      <c r="H28" s="82" t="s">
        <v>166</v>
      </c>
      <c r="I28" s="90">
        <v>3.4</v>
      </c>
      <c r="J28" s="93" t="s">
        <v>169</v>
      </c>
      <c r="K28" s="94">
        <v>3.1800000000000002E-2</v>
      </c>
      <c r="L28" s="94">
        <v>2.7300000000000005E-2</v>
      </c>
      <c r="M28" s="90">
        <v>62430.53</v>
      </c>
      <c r="N28" s="92">
        <v>101.79</v>
      </c>
      <c r="O28" s="90">
        <v>63.548029999999997</v>
      </c>
      <c r="P28" s="91">
        <f t="shared" si="1"/>
        <v>2.5374144677149175E-2</v>
      </c>
      <c r="Q28" s="91">
        <f>O28/'סכום נכסי הקרן'!$C$42</f>
        <v>3.5123079184826152E-5</v>
      </c>
    </row>
    <row r="29" spans="2:54" s="131" customFormat="1">
      <c r="B29" s="83" t="s">
        <v>1340</v>
      </c>
      <c r="C29" s="93" t="s">
        <v>1307</v>
      </c>
      <c r="D29" s="82" t="s">
        <v>1319</v>
      </c>
      <c r="E29" s="82"/>
      <c r="F29" s="82" t="s">
        <v>437</v>
      </c>
      <c r="G29" s="103">
        <v>42884</v>
      </c>
      <c r="H29" s="82" t="s">
        <v>166</v>
      </c>
      <c r="I29" s="90">
        <v>1.99</v>
      </c>
      <c r="J29" s="93" t="s">
        <v>169</v>
      </c>
      <c r="K29" s="94">
        <v>2.2099999999999998E-2</v>
      </c>
      <c r="L29" s="94">
        <v>2.18E-2</v>
      </c>
      <c r="M29" s="90">
        <v>62841.25</v>
      </c>
      <c r="N29" s="92">
        <v>100.29</v>
      </c>
      <c r="O29" s="90">
        <v>63.023489999999995</v>
      </c>
      <c r="P29" s="91">
        <f t="shared" si="1"/>
        <v>2.5164700673157993E-2</v>
      </c>
      <c r="Q29" s="91">
        <f>O29/'סכום נכסי הקרן'!$C$42</f>
        <v>3.4833165241693555E-5</v>
      </c>
    </row>
    <row r="30" spans="2:54" s="131" customFormat="1">
      <c r="B30" s="83" t="s">
        <v>1340</v>
      </c>
      <c r="C30" s="93" t="s">
        <v>1307</v>
      </c>
      <c r="D30" s="82" t="s">
        <v>1320</v>
      </c>
      <c r="E30" s="82"/>
      <c r="F30" s="82" t="s">
        <v>437</v>
      </c>
      <c r="G30" s="103">
        <v>42828</v>
      </c>
      <c r="H30" s="82" t="s">
        <v>166</v>
      </c>
      <c r="I30" s="90">
        <v>1.8299999999999998</v>
      </c>
      <c r="J30" s="93" t="s">
        <v>169</v>
      </c>
      <c r="K30" s="94">
        <v>2.2700000000000001E-2</v>
      </c>
      <c r="L30" s="94">
        <v>2.1999999999999999E-2</v>
      </c>
      <c r="M30" s="90">
        <v>62841.25</v>
      </c>
      <c r="N30" s="92">
        <v>100.71</v>
      </c>
      <c r="O30" s="90">
        <v>63.287419999999997</v>
      </c>
      <c r="P30" s="91">
        <f t="shared" si="1"/>
        <v>2.5270085497906138E-2</v>
      </c>
      <c r="Q30" s="91">
        <f>O30/'סכום נכסי הקרן'!$C$42</f>
        <v>3.4979039697428076E-5</v>
      </c>
    </row>
    <row r="31" spans="2:54" s="131" customFormat="1">
      <c r="B31" s="83" t="s">
        <v>1340</v>
      </c>
      <c r="C31" s="93" t="s">
        <v>1307</v>
      </c>
      <c r="D31" s="82" t="s">
        <v>1321</v>
      </c>
      <c r="E31" s="82"/>
      <c r="F31" s="82" t="s">
        <v>437</v>
      </c>
      <c r="G31" s="103">
        <v>42859</v>
      </c>
      <c r="H31" s="82" t="s">
        <v>166</v>
      </c>
      <c r="I31" s="90">
        <v>1.9200000000000002</v>
      </c>
      <c r="J31" s="93" t="s">
        <v>169</v>
      </c>
      <c r="K31" s="94">
        <v>2.2799999999999997E-2</v>
      </c>
      <c r="L31" s="94">
        <v>2.1099999999999997E-2</v>
      </c>
      <c r="M31" s="90">
        <v>62841.25</v>
      </c>
      <c r="N31" s="92">
        <v>100.71</v>
      </c>
      <c r="O31" s="90">
        <v>63.287430000000001</v>
      </c>
      <c r="P31" s="91">
        <f t="shared" si="1"/>
        <v>2.5270089490814288E-2</v>
      </c>
      <c r="Q31" s="91">
        <f>O31/'סכום נכסי הקרן'!$C$42</f>
        <v>3.497904522444114E-5</v>
      </c>
    </row>
    <row r="32" spans="2:54" s="131" customFormat="1">
      <c r="B32" s="83" t="s">
        <v>1341</v>
      </c>
      <c r="C32" s="93" t="s">
        <v>1311</v>
      </c>
      <c r="D32" s="82" t="s">
        <v>1322</v>
      </c>
      <c r="E32" s="82"/>
      <c r="F32" s="82" t="s">
        <v>1130</v>
      </c>
      <c r="G32" s="103">
        <v>42905</v>
      </c>
      <c r="H32" s="82"/>
      <c r="I32" s="90">
        <v>3.34</v>
      </c>
      <c r="J32" s="93" t="s">
        <v>168</v>
      </c>
      <c r="K32" s="94">
        <v>4.4299999999999999E-2</v>
      </c>
      <c r="L32" s="94">
        <v>5.3100000000000008E-2</v>
      </c>
      <c r="M32" s="90">
        <v>62220.6</v>
      </c>
      <c r="N32" s="92">
        <v>100.19</v>
      </c>
      <c r="O32" s="90">
        <v>217.93652</v>
      </c>
      <c r="P32" s="91">
        <f t="shared" si="1"/>
        <v>8.7020050643810909E-2</v>
      </c>
      <c r="Q32" s="91">
        <f>O32/'סכום נכסי הקרן'!$C$42</f>
        <v>1.2045379926372932E-4</v>
      </c>
    </row>
    <row r="33" spans="2:17" s="131" customFormat="1"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90"/>
      <c r="N33" s="92"/>
      <c r="O33" s="82"/>
      <c r="P33" s="91"/>
      <c r="Q33" s="82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5" t="s">
        <v>254</v>
      </c>
      <c r="C36" s="1"/>
      <c r="D36" s="1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5" t="s">
        <v>117</v>
      </c>
      <c r="C37" s="96"/>
      <c r="D37" s="9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5" t="s">
        <v>239</v>
      </c>
      <c r="C38" s="96"/>
      <c r="D38" s="96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175" t="s">
        <v>249</v>
      </c>
      <c r="C39" s="175"/>
      <c r="D39" s="175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  <row r="111" spans="2:17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</row>
    <row r="112" spans="2:17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</row>
    <row r="113" spans="2:17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</row>
    <row r="114" spans="2:17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</row>
    <row r="115" spans="2:17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</row>
    <row r="116" spans="2:17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</row>
    <row r="117" spans="2:17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</row>
    <row r="118" spans="2:17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</row>
    <row r="119" spans="2:17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</row>
    <row r="120" spans="2:17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</row>
    <row r="121" spans="2:17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</row>
    <row r="122" spans="2:17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</row>
    <row r="123" spans="2:17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</row>
    <row r="124" spans="2:17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</row>
    <row r="125" spans="2:17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</row>
    <row r="126" spans="2:17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</row>
    <row r="127" spans="2:17"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</row>
    <row r="128" spans="2:17"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</row>
    <row r="129" spans="2:17"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</row>
    <row r="130" spans="2:17"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</row>
    <row r="131" spans="2:17"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</row>
    <row r="132" spans="2:17"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</row>
  </sheetData>
  <sheetProtection password="E9C5" sheet="1" objects="1" scenarios="1"/>
  <mergeCells count="2">
    <mergeCell ref="B6:Q6"/>
    <mergeCell ref="B39:D39"/>
  </mergeCells>
  <phoneticPr fontId="5" type="noConversion"/>
  <conditionalFormatting sqref="B58:B132">
    <cfRule type="cellIs" dxfId="40" priority="35" operator="equal">
      <formula>2958465</formula>
    </cfRule>
    <cfRule type="cellIs" dxfId="39" priority="36" operator="equal">
      <formula>"NR3"</formula>
    </cfRule>
    <cfRule type="cellIs" dxfId="38" priority="37" operator="equal">
      <formula>"דירוג פנימי"</formula>
    </cfRule>
  </conditionalFormatting>
  <conditionalFormatting sqref="B58:B132">
    <cfRule type="cellIs" dxfId="37" priority="34" operator="equal">
      <formula>2958465</formula>
    </cfRule>
  </conditionalFormatting>
  <conditionalFormatting sqref="B11:B12 B38:B43 B17:B18 B33:B35">
    <cfRule type="cellIs" dxfId="36" priority="33" operator="equal">
      <formula>"NR3"</formula>
    </cfRule>
  </conditionalFormatting>
  <conditionalFormatting sqref="B13:B16">
    <cfRule type="cellIs" dxfId="35" priority="30" operator="equal">
      <formula>"NR3"</formula>
    </cfRule>
  </conditionalFormatting>
  <conditionalFormatting sqref="B19">
    <cfRule type="cellIs" dxfId="34" priority="29" operator="equal">
      <formula>"NR3"</formula>
    </cfRule>
  </conditionalFormatting>
  <conditionalFormatting sqref="B20:B21">
    <cfRule type="cellIs" dxfId="33" priority="26" operator="equal">
      <formula>2958465</formula>
    </cfRule>
    <cfRule type="cellIs" dxfId="32" priority="27" operator="equal">
      <formula>"NR3"</formula>
    </cfRule>
    <cfRule type="cellIs" dxfId="31" priority="28" operator="equal">
      <formula>"דירוג פנימי"</formula>
    </cfRule>
  </conditionalFormatting>
  <conditionalFormatting sqref="B20:B21">
    <cfRule type="cellIs" dxfId="30" priority="25" operator="equal">
      <formula>2958465</formula>
    </cfRule>
  </conditionalFormatting>
  <conditionalFormatting sqref="B22">
    <cfRule type="cellIs" dxfId="29" priority="22" operator="equal">
      <formula>2958465</formula>
    </cfRule>
    <cfRule type="cellIs" dxfId="28" priority="23" operator="equal">
      <formula>"NR3"</formula>
    </cfRule>
    <cfRule type="cellIs" dxfId="27" priority="24" operator="equal">
      <formula>"דירוג פנימי"</formula>
    </cfRule>
  </conditionalFormatting>
  <conditionalFormatting sqref="B22">
    <cfRule type="cellIs" dxfId="26" priority="21" operator="equal">
      <formula>2958465</formula>
    </cfRule>
  </conditionalFormatting>
  <conditionalFormatting sqref="B23:B28">
    <cfRule type="cellIs" dxfId="25" priority="18" operator="equal">
      <formula>2958465</formula>
    </cfRule>
    <cfRule type="cellIs" dxfId="24" priority="19" operator="equal">
      <formula>"NR3"</formula>
    </cfRule>
    <cfRule type="cellIs" dxfId="23" priority="20" operator="equal">
      <formula>"דירוג פנימי"</formula>
    </cfRule>
  </conditionalFormatting>
  <conditionalFormatting sqref="B23:B28">
    <cfRule type="cellIs" dxfId="22" priority="17" operator="equal">
      <formula>2958465</formula>
    </cfRule>
  </conditionalFormatting>
  <conditionalFormatting sqref="B29">
    <cfRule type="cellIs" dxfId="21" priority="14" operator="equal">
      <formula>2958465</formula>
    </cfRule>
    <cfRule type="cellIs" dxfId="20" priority="15" operator="equal">
      <formula>"NR3"</formula>
    </cfRule>
    <cfRule type="cellIs" dxfId="19" priority="16" operator="equal">
      <formula>"דירוג פנימי"</formula>
    </cfRule>
  </conditionalFormatting>
  <conditionalFormatting sqref="B29">
    <cfRule type="cellIs" dxfId="18" priority="13" operator="equal">
      <formula>2958465</formula>
    </cfRule>
  </conditionalFormatting>
  <conditionalFormatting sqref="B30">
    <cfRule type="cellIs" dxfId="17" priority="10" operator="equal">
      <formula>2958465</formula>
    </cfRule>
    <cfRule type="cellIs" dxfId="16" priority="11" operator="equal">
      <formula>"NR3"</formula>
    </cfRule>
    <cfRule type="cellIs" dxfId="15" priority="12" operator="equal">
      <formula>"דירוג פנימי"</formula>
    </cfRule>
  </conditionalFormatting>
  <conditionalFormatting sqref="B30">
    <cfRule type="cellIs" dxfId="14" priority="9" operator="equal">
      <formula>2958465</formula>
    </cfRule>
  </conditionalFormatting>
  <conditionalFormatting sqref="B31">
    <cfRule type="cellIs" dxfId="13" priority="6" operator="equal">
      <formula>2958465</formula>
    </cfRule>
    <cfRule type="cellIs" dxfId="12" priority="7" operator="equal">
      <formula>"NR3"</formula>
    </cfRule>
    <cfRule type="cellIs" dxfId="11" priority="8" operator="equal">
      <formula>"דירוג פנימי"</formula>
    </cfRule>
  </conditionalFormatting>
  <conditionalFormatting sqref="B31">
    <cfRule type="cellIs" dxfId="10" priority="5" operator="equal">
      <formula>2958465</formula>
    </cfRule>
  </conditionalFormatting>
  <conditionalFormatting sqref="B32">
    <cfRule type="cellIs" dxfId="9" priority="2" operator="equal">
      <formula>2958465</formula>
    </cfRule>
    <cfRule type="cellIs" dxfId="8" priority="3" operator="equal">
      <formula>"NR3"</formula>
    </cfRule>
    <cfRule type="cellIs" dxfId="7" priority="4" operator="equal">
      <formula>"דירוג פנימי"</formula>
    </cfRule>
  </conditionalFormatting>
  <conditionalFormatting sqref="B32">
    <cfRule type="cellIs" dxfId="6" priority="1" operator="equal">
      <formula>2958465</formula>
    </cfRule>
  </conditionalFormatting>
  <dataValidations count="1">
    <dataValidation allowBlank="1" showInputMessage="1" showErrorMessage="1" sqref="D1:Q9 C5:C9 A1:A1048576 B1:B9 B133:Q1048576 AA55:XFD56 B38:B39 C36:D38 R1:XFD54 R55:Y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184</v>
      </c>
      <c r="C1" s="76" t="s" vm="1">
        <v>255</v>
      </c>
    </row>
    <row r="2" spans="2:64">
      <c r="B2" s="56" t="s">
        <v>183</v>
      </c>
      <c r="C2" s="76" t="s">
        <v>256</v>
      </c>
    </row>
    <row r="3" spans="2:64">
      <c r="B3" s="56" t="s">
        <v>185</v>
      </c>
      <c r="C3" s="76" t="s">
        <v>257</v>
      </c>
    </row>
    <row r="4" spans="2:64">
      <c r="B4" s="56" t="s">
        <v>186</v>
      </c>
      <c r="C4" s="76">
        <v>8801</v>
      </c>
    </row>
    <row r="6" spans="2:64" ht="26.25" customHeight="1">
      <c r="B6" s="184" t="s">
        <v>217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4" s="3" customFormat="1" ht="78.75">
      <c r="B7" s="59" t="s">
        <v>121</v>
      </c>
      <c r="C7" s="60" t="s">
        <v>46</v>
      </c>
      <c r="D7" s="60" t="s">
        <v>122</v>
      </c>
      <c r="E7" s="60" t="s">
        <v>15</v>
      </c>
      <c r="F7" s="60" t="s">
        <v>66</v>
      </c>
      <c r="G7" s="60" t="s">
        <v>18</v>
      </c>
      <c r="H7" s="60" t="s">
        <v>106</v>
      </c>
      <c r="I7" s="60" t="s">
        <v>53</v>
      </c>
      <c r="J7" s="60" t="s">
        <v>19</v>
      </c>
      <c r="K7" s="60" t="s">
        <v>241</v>
      </c>
      <c r="L7" s="60" t="s">
        <v>240</v>
      </c>
      <c r="M7" s="60" t="s">
        <v>115</v>
      </c>
      <c r="N7" s="60" t="s">
        <v>187</v>
      </c>
      <c r="O7" s="62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250</v>
      </c>
      <c r="L8" s="32"/>
      <c r="M8" s="32" t="s">
        <v>244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254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</row>
    <row r="12" spans="2:64">
      <c r="B12" s="95" t="s">
        <v>117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2:64">
      <c r="B13" s="95" t="s">
        <v>239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2:64">
      <c r="B14" s="95" t="s">
        <v>249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2:64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2:64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2:1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2:1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2:1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</row>
    <row r="20" spans="2:1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</row>
    <row r="21" spans="2:1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2:15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2:1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1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1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2:1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1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1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1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1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1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184</v>
      </c>
      <c r="C1" s="76" t="s" vm="1">
        <v>255</v>
      </c>
    </row>
    <row r="2" spans="2:56">
      <c r="B2" s="56" t="s">
        <v>183</v>
      </c>
      <c r="C2" s="76" t="s">
        <v>256</v>
      </c>
    </row>
    <row r="3" spans="2:56">
      <c r="B3" s="56" t="s">
        <v>185</v>
      </c>
      <c r="C3" s="76" t="s">
        <v>257</v>
      </c>
    </row>
    <row r="4" spans="2:56">
      <c r="B4" s="56" t="s">
        <v>186</v>
      </c>
      <c r="C4" s="76">
        <v>8801</v>
      </c>
    </row>
    <row r="6" spans="2:56" ht="26.25" customHeight="1">
      <c r="B6" s="184" t="s">
        <v>218</v>
      </c>
      <c r="C6" s="185"/>
      <c r="D6" s="185"/>
      <c r="E6" s="185"/>
      <c r="F6" s="185"/>
      <c r="G6" s="185"/>
      <c r="H6" s="185"/>
      <c r="I6" s="185"/>
      <c r="J6" s="186"/>
    </row>
    <row r="7" spans="2:56" s="3" customFormat="1" ht="78.75">
      <c r="B7" s="59" t="s">
        <v>121</v>
      </c>
      <c r="C7" s="61" t="s">
        <v>55</v>
      </c>
      <c r="D7" s="61" t="s">
        <v>90</v>
      </c>
      <c r="E7" s="61" t="s">
        <v>56</v>
      </c>
      <c r="F7" s="61" t="s">
        <v>106</v>
      </c>
      <c r="G7" s="61" t="s">
        <v>229</v>
      </c>
      <c r="H7" s="61" t="s">
        <v>187</v>
      </c>
      <c r="I7" s="63" t="s">
        <v>188</v>
      </c>
      <c r="J7" s="63" t="s">
        <v>253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97"/>
      <c r="D11" s="97"/>
      <c r="E11" s="97"/>
      <c r="F11" s="97"/>
      <c r="G11" s="97"/>
      <c r="H11" s="97"/>
      <c r="I11" s="97"/>
      <c r="J11" s="97"/>
    </row>
    <row r="12" spans="2:56">
      <c r="B12" s="95" t="s">
        <v>254</v>
      </c>
      <c r="C12" s="1"/>
      <c r="E12" s="97"/>
      <c r="F12" s="97"/>
      <c r="G12" s="97"/>
      <c r="H12" s="97"/>
      <c r="I12" s="97"/>
      <c r="J12" s="97"/>
    </row>
    <row r="13" spans="2:56">
      <c r="B13" s="95" t="s">
        <v>117</v>
      </c>
      <c r="C13" s="96"/>
      <c r="D13" s="96"/>
      <c r="E13" s="97"/>
      <c r="F13" s="97"/>
      <c r="G13" s="97"/>
      <c r="H13" s="97"/>
      <c r="I13" s="97"/>
      <c r="J13" s="97"/>
    </row>
    <row r="14" spans="2:56">
      <c r="B14" s="95" t="s">
        <v>239</v>
      </c>
      <c r="C14" s="96"/>
      <c r="D14" s="96"/>
      <c r="E14" s="97"/>
      <c r="F14" s="97"/>
      <c r="G14" s="97"/>
      <c r="H14" s="97"/>
      <c r="I14" s="97"/>
      <c r="J14" s="97"/>
    </row>
    <row r="15" spans="2:56">
      <c r="B15" s="175" t="s">
        <v>249</v>
      </c>
      <c r="C15" s="175"/>
      <c r="D15" s="175"/>
      <c r="E15" s="97"/>
      <c r="F15" s="97"/>
      <c r="G15" s="97"/>
      <c r="H15" s="97"/>
      <c r="I15" s="97"/>
      <c r="J15" s="97"/>
    </row>
    <row r="16" spans="2:56">
      <c r="B16" s="97"/>
      <c r="C16" s="97"/>
      <c r="D16" s="97"/>
      <c r="E16" s="97"/>
      <c r="F16" s="97"/>
      <c r="G16" s="97"/>
      <c r="H16" s="97"/>
      <c r="I16" s="97"/>
      <c r="J16" s="97"/>
    </row>
    <row r="17" spans="2:10">
      <c r="B17" s="97"/>
      <c r="C17" s="97"/>
      <c r="D17" s="97"/>
      <c r="E17" s="97"/>
      <c r="F17" s="97"/>
      <c r="G17" s="97"/>
      <c r="H17" s="97"/>
      <c r="I17" s="97"/>
      <c r="J17" s="97"/>
    </row>
    <row r="18" spans="2:10">
      <c r="B18" s="97"/>
      <c r="C18" s="97"/>
      <c r="D18" s="97"/>
      <c r="E18" s="97"/>
      <c r="F18" s="97"/>
      <c r="G18" s="97"/>
      <c r="H18" s="97"/>
      <c r="I18" s="97"/>
      <c r="J18" s="97"/>
    </row>
    <row r="19" spans="2:10">
      <c r="B19" s="97"/>
      <c r="C19" s="97"/>
      <c r="D19" s="97"/>
      <c r="E19" s="97"/>
      <c r="F19" s="97"/>
      <c r="G19" s="97"/>
      <c r="H19" s="97"/>
      <c r="I19" s="97"/>
      <c r="J19" s="97"/>
    </row>
    <row r="20" spans="2:10">
      <c r="B20" s="97"/>
      <c r="C20" s="97"/>
      <c r="D20" s="97"/>
      <c r="E20" s="97"/>
      <c r="F20" s="97"/>
      <c r="G20" s="97"/>
      <c r="H20" s="97"/>
      <c r="I20" s="97"/>
      <c r="J20" s="97"/>
    </row>
    <row r="21" spans="2:10">
      <c r="B21" s="97"/>
      <c r="C21" s="97"/>
      <c r="D21" s="97"/>
      <c r="E21" s="97"/>
      <c r="F21" s="97"/>
      <c r="G21" s="97"/>
      <c r="H21" s="97"/>
      <c r="I21" s="97"/>
      <c r="J21" s="97"/>
    </row>
    <row r="22" spans="2:10">
      <c r="B22" s="97"/>
      <c r="C22" s="97"/>
      <c r="D22" s="97"/>
      <c r="E22" s="97"/>
      <c r="F22" s="97"/>
      <c r="G22" s="97"/>
      <c r="H22" s="97"/>
      <c r="I22" s="97"/>
      <c r="J22" s="97"/>
    </row>
    <row r="23" spans="2:10">
      <c r="B23" s="97"/>
      <c r="C23" s="97"/>
      <c r="D23" s="97"/>
      <c r="E23" s="97"/>
      <c r="F23" s="97"/>
      <c r="G23" s="97"/>
      <c r="H23" s="97"/>
      <c r="I23" s="97"/>
      <c r="J23" s="97"/>
    </row>
    <row r="24" spans="2:10">
      <c r="B24" s="97"/>
      <c r="C24" s="97"/>
      <c r="D24" s="97"/>
      <c r="E24" s="97"/>
      <c r="F24" s="97"/>
      <c r="G24" s="97"/>
      <c r="H24" s="97"/>
      <c r="I24" s="97"/>
      <c r="J24" s="97"/>
    </row>
    <row r="25" spans="2:10">
      <c r="B25" s="97"/>
      <c r="C25" s="97"/>
      <c r="D25" s="97"/>
      <c r="E25" s="97"/>
      <c r="F25" s="97"/>
      <c r="G25" s="97"/>
      <c r="H25" s="97"/>
      <c r="I25" s="97"/>
      <c r="J25" s="97"/>
    </row>
    <row r="26" spans="2:10">
      <c r="B26" s="97"/>
      <c r="C26" s="97"/>
      <c r="D26" s="97"/>
      <c r="E26" s="97"/>
      <c r="F26" s="97"/>
      <c r="G26" s="97"/>
      <c r="H26" s="97"/>
      <c r="I26" s="97"/>
      <c r="J26" s="97"/>
    </row>
    <row r="27" spans="2:10">
      <c r="B27" s="97"/>
      <c r="C27" s="97"/>
      <c r="D27" s="97"/>
      <c r="E27" s="97"/>
      <c r="F27" s="97"/>
      <c r="G27" s="97"/>
      <c r="H27" s="97"/>
      <c r="I27" s="97"/>
      <c r="J27" s="97"/>
    </row>
    <row r="28" spans="2:10">
      <c r="B28" s="97"/>
      <c r="C28" s="97"/>
      <c r="D28" s="97"/>
      <c r="E28" s="97"/>
      <c r="F28" s="97"/>
      <c r="G28" s="97"/>
      <c r="H28" s="97"/>
      <c r="I28" s="97"/>
      <c r="J28" s="97"/>
    </row>
    <row r="29" spans="2:10">
      <c r="B29" s="97"/>
      <c r="C29" s="97"/>
      <c r="D29" s="97"/>
      <c r="E29" s="97"/>
      <c r="F29" s="97"/>
      <c r="G29" s="97"/>
      <c r="H29" s="97"/>
      <c r="I29" s="97"/>
      <c r="J29" s="97"/>
    </row>
    <row r="30" spans="2:10">
      <c r="B30" s="97"/>
      <c r="C30" s="97"/>
      <c r="D30" s="97"/>
      <c r="E30" s="97"/>
      <c r="F30" s="97"/>
      <c r="G30" s="97"/>
      <c r="H30" s="97"/>
      <c r="I30" s="97"/>
      <c r="J30" s="97"/>
    </row>
    <row r="31" spans="2:10">
      <c r="B31" s="97"/>
      <c r="C31" s="97"/>
      <c r="D31" s="97"/>
      <c r="E31" s="97"/>
      <c r="F31" s="97"/>
      <c r="G31" s="97"/>
      <c r="H31" s="97"/>
      <c r="I31" s="97"/>
      <c r="J31" s="97"/>
    </row>
    <row r="32" spans="2:10">
      <c r="B32" s="97"/>
      <c r="C32" s="97"/>
      <c r="D32" s="97"/>
      <c r="E32" s="97"/>
      <c r="F32" s="97"/>
      <c r="G32" s="97"/>
      <c r="H32" s="97"/>
      <c r="I32" s="97"/>
      <c r="J32" s="97"/>
    </row>
    <row r="33" spans="2:10">
      <c r="B33" s="97"/>
      <c r="C33" s="97"/>
      <c r="D33" s="97"/>
      <c r="E33" s="97"/>
      <c r="F33" s="97"/>
      <c r="G33" s="97"/>
      <c r="H33" s="97"/>
      <c r="I33" s="97"/>
      <c r="J33" s="97"/>
    </row>
    <row r="34" spans="2:10">
      <c r="B34" s="97"/>
      <c r="C34" s="97"/>
      <c r="D34" s="97"/>
      <c r="E34" s="97"/>
      <c r="F34" s="97"/>
      <c r="G34" s="97"/>
      <c r="H34" s="97"/>
      <c r="I34" s="97"/>
      <c r="J34" s="97"/>
    </row>
    <row r="35" spans="2:10">
      <c r="B35" s="97"/>
      <c r="C35" s="97"/>
      <c r="D35" s="97"/>
      <c r="E35" s="97"/>
      <c r="F35" s="97"/>
      <c r="G35" s="97"/>
      <c r="H35" s="97"/>
      <c r="I35" s="97"/>
      <c r="J35" s="97"/>
    </row>
    <row r="36" spans="2:10">
      <c r="B36" s="97"/>
      <c r="C36" s="97"/>
      <c r="D36" s="97"/>
      <c r="E36" s="97"/>
      <c r="F36" s="97"/>
      <c r="G36" s="97"/>
      <c r="H36" s="97"/>
      <c r="I36" s="97"/>
      <c r="J36" s="97"/>
    </row>
    <row r="37" spans="2:10">
      <c r="B37" s="97"/>
      <c r="C37" s="97"/>
      <c r="D37" s="97"/>
      <c r="E37" s="97"/>
      <c r="F37" s="97"/>
      <c r="G37" s="97"/>
      <c r="H37" s="97"/>
      <c r="I37" s="97"/>
      <c r="J37" s="97"/>
    </row>
    <row r="38" spans="2:10">
      <c r="B38" s="97"/>
      <c r="C38" s="97"/>
      <c r="D38" s="97"/>
      <c r="E38" s="97"/>
      <c r="F38" s="97"/>
      <c r="G38" s="97"/>
      <c r="H38" s="97"/>
      <c r="I38" s="97"/>
      <c r="J38" s="97"/>
    </row>
    <row r="39" spans="2:10">
      <c r="B39" s="97"/>
      <c r="C39" s="97"/>
      <c r="D39" s="97"/>
      <c r="E39" s="97"/>
      <c r="F39" s="97"/>
      <c r="G39" s="97"/>
      <c r="H39" s="97"/>
      <c r="I39" s="97"/>
      <c r="J39" s="97"/>
    </row>
    <row r="40" spans="2:10">
      <c r="B40" s="97"/>
      <c r="C40" s="97"/>
      <c r="D40" s="97"/>
      <c r="E40" s="97"/>
      <c r="F40" s="97"/>
      <c r="G40" s="97"/>
      <c r="H40" s="97"/>
      <c r="I40" s="97"/>
      <c r="J40" s="97"/>
    </row>
    <row r="41" spans="2:10">
      <c r="B41" s="97"/>
      <c r="C41" s="97"/>
      <c r="D41" s="97"/>
      <c r="E41" s="97"/>
      <c r="F41" s="97"/>
      <c r="G41" s="97"/>
      <c r="H41" s="97"/>
      <c r="I41" s="97"/>
      <c r="J41" s="97"/>
    </row>
    <row r="42" spans="2:10">
      <c r="B42" s="97"/>
      <c r="C42" s="97"/>
      <c r="D42" s="97"/>
      <c r="E42" s="97"/>
      <c r="F42" s="97"/>
      <c r="G42" s="97"/>
      <c r="H42" s="97"/>
      <c r="I42" s="97"/>
      <c r="J42" s="97"/>
    </row>
    <row r="43" spans="2:10">
      <c r="B43" s="97"/>
      <c r="C43" s="97"/>
      <c r="D43" s="97"/>
      <c r="E43" s="97"/>
      <c r="F43" s="97"/>
      <c r="G43" s="97"/>
      <c r="H43" s="97"/>
      <c r="I43" s="97"/>
      <c r="J43" s="97"/>
    </row>
    <row r="44" spans="2:10">
      <c r="B44" s="97"/>
      <c r="C44" s="97"/>
      <c r="D44" s="97"/>
      <c r="E44" s="97"/>
      <c r="F44" s="97"/>
      <c r="G44" s="97"/>
      <c r="H44" s="97"/>
      <c r="I44" s="97"/>
      <c r="J44" s="97"/>
    </row>
    <row r="45" spans="2:10">
      <c r="B45" s="97"/>
      <c r="C45" s="97"/>
      <c r="D45" s="97"/>
      <c r="E45" s="97"/>
      <c r="F45" s="97"/>
      <c r="G45" s="97"/>
      <c r="H45" s="97"/>
      <c r="I45" s="97"/>
      <c r="J45" s="97"/>
    </row>
    <row r="46" spans="2:10">
      <c r="B46" s="97"/>
      <c r="C46" s="97"/>
      <c r="D46" s="97"/>
      <c r="E46" s="97"/>
      <c r="F46" s="97"/>
      <c r="G46" s="97"/>
      <c r="H46" s="97"/>
      <c r="I46" s="97"/>
      <c r="J46" s="97"/>
    </row>
    <row r="47" spans="2:10">
      <c r="B47" s="97"/>
      <c r="C47" s="97"/>
      <c r="D47" s="97"/>
      <c r="E47" s="97"/>
      <c r="F47" s="97"/>
      <c r="G47" s="97"/>
      <c r="H47" s="97"/>
      <c r="I47" s="97"/>
      <c r="J47" s="97"/>
    </row>
    <row r="48" spans="2:10">
      <c r="B48" s="97"/>
      <c r="C48" s="97"/>
      <c r="D48" s="97"/>
      <c r="E48" s="97"/>
      <c r="F48" s="97"/>
      <c r="G48" s="97"/>
      <c r="H48" s="97"/>
      <c r="I48" s="97"/>
      <c r="J48" s="97"/>
    </row>
    <row r="49" spans="2:10">
      <c r="B49" s="97"/>
      <c r="C49" s="97"/>
      <c r="D49" s="97"/>
      <c r="E49" s="97"/>
      <c r="F49" s="97"/>
      <c r="G49" s="97"/>
      <c r="H49" s="97"/>
      <c r="I49" s="97"/>
      <c r="J49" s="97"/>
    </row>
    <row r="50" spans="2:10">
      <c r="B50" s="97"/>
      <c r="C50" s="97"/>
      <c r="D50" s="97"/>
      <c r="E50" s="97"/>
      <c r="F50" s="97"/>
      <c r="G50" s="97"/>
      <c r="H50" s="97"/>
      <c r="I50" s="97"/>
      <c r="J50" s="97"/>
    </row>
    <row r="51" spans="2:10">
      <c r="B51" s="97"/>
      <c r="C51" s="97"/>
      <c r="D51" s="97"/>
      <c r="E51" s="97"/>
      <c r="F51" s="97"/>
      <c r="G51" s="97"/>
      <c r="H51" s="97"/>
      <c r="I51" s="97"/>
      <c r="J51" s="97"/>
    </row>
    <row r="52" spans="2:10">
      <c r="B52" s="97"/>
      <c r="C52" s="97"/>
      <c r="D52" s="97"/>
      <c r="E52" s="97"/>
      <c r="F52" s="97"/>
      <c r="G52" s="97"/>
      <c r="H52" s="97"/>
      <c r="I52" s="97"/>
      <c r="J52" s="97"/>
    </row>
    <row r="53" spans="2:10">
      <c r="B53" s="97"/>
      <c r="C53" s="97"/>
      <c r="D53" s="97"/>
      <c r="E53" s="97"/>
      <c r="F53" s="97"/>
      <c r="G53" s="97"/>
      <c r="H53" s="97"/>
      <c r="I53" s="97"/>
      <c r="J53" s="97"/>
    </row>
    <row r="54" spans="2:10">
      <c r="B54" s="97"/>
      <c r="C54" s="97"/>
      <c r="D54" s="97"/>
      <c r="E54" s="97"/>
      <c r="F54" s="97"/>
      <c r="G54" s="97"/>
      <c r="H54" s="97"/>
      <c r="I54" s="97"/>
      <c r="J54" s="97"/>
    </row>
    <row r="55" spans="2:10">
      <c r="B55" s="97"/>
      <c r="C55" s="97"/>
      <c r="D55" s="97"/>
      <c r="E55" s="97"/>
      <c r="F55" s="97"/>
      <c r="G55" s="97"/>
      <c r="H55" s="97"/>
      <c r="I55" s="97"/>
      <c r="J55" s="97"/>
    </row>
    <row r="56" spans="2:10">
      <c r="B56" s="97"/>
      <c r="C56" s="97"/>
      <c r="D56" s="97"/>
      <c r="E56" s="97"/>
      <c r="F56" s="97"/>
      <c r="G56" s="97"/>
      <c r="H56" s="97"/>
      <c r="I56" s="97"/>
      <c r="J56" s="97"/>
    </row>
    <row r="57" spans="2:10">
      <c r="B57" s="97"/>
      <c r="C57" s="97"/>
      <c r="D57" s="97"/>
      <c r="E57" s="97"/>
      <c r="F57" s="97"/>
      <c r="G57" s="97"/>
      <c r="H57" s="97"/>
      <c r="I57" s="97"/>
      <c r="J57" s="97"/>
    </row>
    <row r="58" spans="2:10">
      <c r="B58" s="97"/>
      <c r="C58" s="97"/>
      <c r="D58" s="97"/>
      <c r="E58" s="97"/>
      <c r="F58" s="97"/>
      <c r="G58" s="97"/>
      <c r="H58" s="97"/>
      <c r="I58" s="97"/>
      <c r="J58" s="97"/>
    </row>
    <row r="59" spans="2:10">
      <c r="B59" s="97"/>
      <c r="C59" s="97"/>
      <c r="D59" s="97"/>
      <c r="E59" s="97"/>
      <c r="F59" s="97"/>
      <c r="G59" s="97"/>
      <c r="H59" s="97"/>
      <c r="I59" s="97"/>
      <c r="J59" s="97"/>
    </row>
    <row r="60" spans="2:10">
      <c r="B60" s="97"/>
      <c r="C60" s="97"/>
      <c r="D60" s="97"/>
      <c r="E60" s="97"/>
      <c r="F60" s="97"/>
      <c r="G60" s="97"/>
      <c r="H60" s="97"/>
      <c r="I60" s="97"/>
      <c r="J60" s="97"/>
    </row>
    <row r="61" spans="2:10">
      <c r="B61" s="97"/>
      <c r="C61" s="97"/>
      <c r="D61" s="97"/>
      <c r="E61" s="97"/>
      <c r="F61" s="97"/>
      <c r="G61" s="97"/>
      <c r="H61" s="97"/>
      <c r="I61" s="97"/>
      <c r="J61" s="97"/>
    </row>
    <row r="62" spans="2:10">
      <c r="B62" s="97"/>
      <c r="C62" s="97"/>
      <c r="D62" s="97"/>
      <c r="E62" s="97"/>
      <c r="F62" s="97"/>
      <c r="G62" s="97"/>
      <c r="H62" s="97"/>
      <c r="I62" s="97"/>
      <c r="J62" s="97"/>
    </row>
    <row r="63" spans="2:10">
      <c r="B63" s="97"/>
      <c r="C63" s="97"/>
      <c r="D63" s="97"/>
      <c r="E63" s="97"/>
      <c r="F63" s="97"/>
      <c r="G63" s="97"/>
      <c r="H63" s="97"/>
      <c r="I63" s="97"/>
      <c r="J63" s="97"/>
    </row>
    <row r="64" spans="2:10">
      <c r="B64" s="97"/>
      <c r="C64" s="97"/>
      <c r="D64" s="97"/>
      <c r="E64" s="97"/>
      <c r="F64" s="97"/>
      <c r="G64" s="97"/>
      <c r="H64" s="97"/>
      <c r="I64" s="97"/>
      <c r="J64" s="97"/>
    </row>
    <row r="65" spans="2:10">
      <c r="B65" s="97"/>
      <c r="C65" s="97"/>
      <c r="D65" s="97"/>
      <c r="E65" s="97"/>
      <c r="F65" s="97"/>
      <c r="G65" s="97"/>
      <c r="H65" s="97"/>
      <c r="I65" s="97"/>
      <c r="J65" s="97"/>
    </row>
    <row r="66" spans="2:10">
      <c r="B66" s="97"/>
      <c r="C66" s="97"/>
      <c r="D66" s="97"/>
      <c r="E66" s="97"/>
      <c r="F66" s="97"/>
      <c r="G66" s="97"/>
      <c r="H66" s="97"/>
      <c r="I66" s="97"/>
      <c r="J66" s="97"/>
    </row>
    <row r="67" spans="2:10">
      <c r="B67" s="97"/>
      <c r="C67" s="97"/>
      <c r="D67" s="97"/>
      <c r="E67" s="97"/>
      <c r="F67" s="97"/>
      <c r="G67" s="97"/>
      <c r="H67" s="97"/>
      <c r="I67" s="97"/>
      <c r="J67" s="97"/>
    </row>
    <row r="68" spans="2:10">
      <c r="B68" s="97"/>
      <c r="C68" s="97"/>
      <c r="D68" s="97"/>
      <c r="E68" s="97"/>
      <c r="F68" s="97"/>
      <c r="G68" s="97"/>
      <c r="H68" s="97"/>
      <c r="I68" s="97"/>
      <c r="J68" s="97"/>
    </row>
    <row r="69" spans="2:10">
      <c r="B69" s="97"/>
      <c r="C69" s="97"/>
      <c r="D69" s="97"/>
      <c r="E69" s="97"/>
      <c r="F69" s="97"/>
      <c r="G69" s="97"/>
      <c r="H69" s="97"/>
      <c r="I69" s="97"/>
      <c r="J69" s="97"/>
    </row>
    <row r="70" spans="2:10">
      <c r="B70" s="97"/>
      <c r="C70" s="97"/>
      <c r="D70" s="97"/>
      <c r="E70" s="97"/>
      <c r="F70" s="97"/>
      <c r="G70" s="97"/>
      <c r="H70" s="97"/>
      <c r="I70" s="97"/>
      <c r="J70" s="97"/>
    </row>
    <row r="71" spans="2:10">
      <c r="B71" s="97"/>
      <c r="C71" s="97"/>
      <c r="D71" s="97"/>
      <c r="E71" s="97"/>
      <c r="F71" s="97"/>
      <c r="G71" s="97"/>
      <c r="H71" s="97"/>
      <c r="I71" s="97"/>
      <c r="J71" s="97"/>
    </row>
    <row r="72" spans="2:10">
      <c r="B72" s="97"/>
      <c r="C72" s="97"/>
      <c r="D72" s="97"/>
      <c r="E72" s="97"/>
      <c r="F72" s="97"/>
      <c r="G72" s="97"/>
      <c r="H72" s="97"/>
      <c r="I72" s="97"/>
      <c r="J72" s="97"/>
    </row>
    <row r="73" spans="2:10">
      <c r="B73" s="97"/>
      <c r="C73" s="97"/>
      <c r="D73" s="97"/>
      <c r="E73" s="97"/>
      <c r="F73" s="97"/>
      <c r="G73" s="97"/>
      <c r="H73" s="97"/>
      <c r="I73" s="97"/>
      <c r="J73" s="97"/>
    </row>
    <row r="74" spans="2:10">
      <c r="B74" s="97"/>
      <c r="C74" s="97"/>
      <c r="D74" s="97"/>
      <c r="E74" s="97"/>
      <c r="F74" s="97"/>
      <c r="G74" s="97"/>
      <c r="H74" s="97"/>
      <c r="I74" s="97"/>
      <c r="J74" s="97"/>
    </row>
    <row r="75" spans="2:10">
      <c r="B75" s="97"/>
      <c r="C75" s="97"/>
      <c r="D75" s="97"/>
      <c r="E75" s="97"/>
      <c r="F75" s="97"/>
      <c r="G75" s="97"/>
      <c r="H75" s="97"/>
      <c r="I75" s="97"/>
      <c r="J75" s="97"/>
    </row>
    <row r="76" spans="2:10">
      <c r="B76" s="97"/>
      <c r="C76" s="97"/>
      <c r="D76" s="97"/>
      <c r="E76" s="97"/>
      <c r="F76" s="97"/>
      <c r="G76" s="97"/>
      <c r="H76" s="97"/>
      <c r="I76" s="97"/>
      <c r="J76" s="97"/>
    </row>
    <row r="77" spans="2:10">
      <c r="B77" s="97"/>
      <c r="C77" s="97"/>
      <c r="D77" s="97"/>
      <c r="E77" s="97"/>
      <c r="F77" s="97"/>
      <c r="G77" s="97"/>
      <c r="H77" s="97"/>
      <c r="I77" s="97"/>
      <c r="J77" s="97"/>
    </row>
    <row r="78" spans="2:10">
      <c r="B78" s="97"/>
      <c r="C78" s="97"/>
      <c r="D78" s="97"/>
      <c r="E78" s="97"/>
      <c r="F78" s="97"/>
      <c r="G78" s="97"/>
      <c r="H78" s="97"/>
      <c r="I78" s="97"/>
      <c r="J78" s="97"/>
    </row>
    <row r="79" spans="2:10">
      <c r="B79" s="97"/>
      <c r="C79" s="97"/>
      <c r="D79" s="97"/>
      <c r="E79" s="97"/>
      <c r="F79" s="97"/>
      <c r="G79" s="97"/>
      <c r="H79" s="97"/>
      <c r="I79" s="97"/>
      <c r="J79" s="97"/>
    </row>
    <row r="80" spans="2:10">
      <c r="B80" s="97"/>
      <c r="C80" s="97"/>
      <c r="D80" s="97"/>
      <c r="E80" s="97"/>
      <c r="F80" s="97"/>
      <c r="G80" s="97"/>
      <c r="H80" s="97"/>
      <c r="I80" s="97"/>
      <c r="J80" s="97"/>
    </row>
    <row r="81" spans="2:10">
      <c r="B81" s="97"/>
      <c r="C81" s="97"/>
      <c r="D81" s="97"/>
      <c r="E81" s="97"/>
      <c r="F81" s="97"/>
      <c r="G81" s="97"/>
      <c r="H81" s="97"/>
      <c r="I81" s="97"/>
      <c r="J81" s="97"/>
    </row>
    <row r="82" spans="2:10">
      <c r="B82" s="97"/>
      <c r="C82" s="97"/>
      <c r="D82" s="97"/>
      <c r="E82" s="97"/>
      <c r="F82" s="97"/>
      <c r="G82" s="97"/>
      <c r="H82" s="97"/>
      <c r="I82" s="97"/>
      <c r="J82" s="97"/>
    </row>
    <row r="83" spans="2:10">
      <c r="B83" s="97"/>
      <c r="C83" s="97"/>
      <c r="D83" s="97"/>
      <c r="E83" s="97"/>
      <c r="F83" s="97"/>
      <c r="G83" s="97"/>
      <c r="H83" s="97"/>
      <c r="I83" s="97"/>
      <c r="J83" s="97"/>
    </row>
    <row r="84" spans="2:10">
      <c r="B84" s="97"/>
      <c r="C84" s="97"/>
      <c r="D84" s="97"/>
      <c r="E84" s="97"/>
      <c r="F84" s="97"/>
      <c r="G84" s="97"/>
      <c r="H84" s="97"/>
      <c r="I84" s="97"/>
      <c r="J84" s="97"/>
    </row>
    <row r="85" spans="2:10">
      <c r="B85" s="97"/>
      <c r="C85" s="97"/>
      <c r="D85" s="97"/>
      <c r="E85" s="97"/>
      <c r="F85" s="97"/>
      <c r="G85" s="97"/>
      <c r="H85" s="97"/>
      <c r="I85" s="97"/>
      <c r="J85" s="97"/>
    </row>
    <row r="86" spans="2:10">
      <c r="B86" s="97"/>
      <c r="C86" s="97"/>
      <c r="D86" s="97"/>
      <c r="E86" s="97"/>
      <c r="F86" s="97"/>
      <c r="G86" s="97"/>
      <c r="H86" s="97"/>
      <c r="I86" s="97"/>
      <c r="J86" s="97"/>
    </row>
    <row r="87" spans="2:10">
      <c r="B87" s="97"/>
      <c r="C87" s="97"/>
      <c r="D87" s="97"/>
      <c r="E87" s="97"/>
      <c r="F87" s="97"/>
      <c r="G87" s="97"/>
      <c r="H87" s="97"/>
      <c r="I87" s="97"/>
      <c r="J87" s="97"/>
    </row>
    <row r="88" spans="2:10">
      <c r="B88" s="97"/>
      <c r="C88" s="97"/>
      <c r="D88" s="97"/>
      <c r="E88" s="97"/>
      <c r="F88" s="97"/>
      <c r="G88" s="97"/>
      <c r="H88" s="97"/>
      <c r="I88" s="97"/>
      <c r="J88" s="97"/>
    </row>
    <row r="89" spans="2:10">
      <c r="B89" s="97"/>
      <c r="C89" s="97"/>
      <c r="D89" s="97"/>
      <c r="E89" s="97"/>
      <c r="F89" s="97"/>
      <c r="G89" s="97"/>
      <c r="H89" s="97"/>
      <c r="I89" s="97"/>
      <c r="J89" s="97"/>
    </row>
    <row r="90" spans="2:10">
      <c r="B90" s="97"/>
      <c r="C90" s="97"/>
      <c r="D90" s="97"/>
      <c r="E90" s="97"/>
      <c r="F90" s="97"/>
      <c r="G90" s="97"/>
      <c r="H90" s="97"/>
      <c r="I90" s="97"/>
      <c r="J90" s="97"/>
    </row>
    <row r="91" spans="2:10">
      <c r="B91" s="97"/>
      <c r="C91" s="97"/>
      <c r="D91" s="97"/>
      <c r="E91" s="97"/>
      <c r="F91" s="97"/>
      <c r="G91" s="97"/>
      <c r="H91" s="97"/>
      <c r="I91" s="97"/>
      <c r="J91" s="97"/>
    </row>
    <row r="92" spans="2:10">
      <c r="B92" s="97"/>
      <c r="C92" s="97"/>
      <c r="D92" s="97"/>
      <c r="E92" s="97"/>
      <c r="F92" s="97"/>
      <c r="G92" s="97"/>
      <c r="H92" s="97"/>
      <c r="I92" s="97"/>
      <c r="J92" s="97"/>
    </row>
    <row r="93" spans="2:10">
      <c r="B93" s="97"/>
      <c r="C93" s="97"/>
      <c r="D93" s="97"/>
      <c r="E93" s="97"/>
      <c r="F93" s="97"/>
      <c r="G93" s="97"/>
      <c r="H93" s="97"/>
      <c r="I93" s="97"/>
      <c r="J93" s="97"/>
    </row>
    <row r="94" spans="2:10">
      <c r="B94" s="97"/>
      <c r="C94" s="97"/>
      <c r="D94" s="97"/>
      <c r="E94" s="97"/>
      <c r="F94" s="97"/>
      <c r="G94" s="97"/>
      <c r="H94" s="97"/>
      <c r="I94" s="97"/>
      <c r="J94" s="97"/>
    </row>
    <row r="95" spans="2:10">
      <c r="B95" s="97"/>
      <c r="C95" s="97"/>
      <c r="D95" s="97"/>
      <c r="E95" s="97"/>
      <c r="F95" s="97"/>
      <c r="G95" s="97"/>
      <c r="H95" s="97"/>
      <c r="I95" s="97"/>
      <c r="J95" s="97"/>
    </row>
    <row r="96" spans="2:10">
      <c r="B96" s="97"/>
      <c r="C96" s="97"/>
      <c r="D96" s="97"/>
      <c r="E96" s="97"/>
      <c r="F96" s="97"/>
      <c r="G96" s="97"/>
      <c r="H96" s="97"/>
      <c r="I96" s="97"/>
      <c r="J96" s="97"/>
    </row>
    <row r="97" spans="2:10">
      <c r="B97" s="97"/>
      <c r="C97" s="97"/>
      <c r="D97" s="97"/>
      <c r="E97" s="97"/>
      <c r="F97" s="97"/>
      <c r="G97" s="97"/>
      <c r="H97" s="97"/>
      <c r="I97" s="97"/>
      <c r="J97" s="97"/>
    </row>
    <row r="98" spans="2:10">
      <c r="B98" s="97"/>
      <c r="C98" s="97"/>
      <c r="D98" s="97"/>
      <c r="E98" s="97"/>
      <c r="F98" s="97"/>
      <c r="G98" s="97"/>
      <c r="H98" s="97"/>
      <c r="I98" s="97"/>
      <c r="J98" s="97"/>
    </row>
    <row r="99" spans="2:10">
      <c r="B99" s="97"/>
      <c r="C99" s="97"/>
      <c r="D99" s="97"/>
      <c r="E99" s="97"/>
      <c r="F99" s="97"/>
      <c r="G99" s="97"/>
      <c r="H99" s="97"/>
      <c r="I99" s="97"/>
      <c r="J99" s="97"/>
    </row>
    <row r="100" spans="2:10"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2:10"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2:10"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2:10"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2:10"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2:10"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2:10"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2:10"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2:10"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2:10"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2">
    <mergeCell ref="B6:J6"/>
    <mergeCell ref="B15:D15"/>
  </mergeCells>
  <phoneticPr fontId="5" type="noConversion"/>
  <dataValidations count="1">
    <dataValidation allowBlank="1" showInputMessage="1" showErrorMessage="1" sqref="D1:J9 C5:C9 A1:A1048576 B1:B9 B110:J1048576 AH28:XFD29 K1:XFD27 K30:XFD1048576 K28:AF29 B11 C12:D14 B14:B1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5" sqref="B15:D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8801</v>
      </c>
    </row>
    <row r="6" spans="2:60" ht="26.25" customHeight="1">
      <c r="B6" s="184" t="s">
        <v>219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6">
      <c r="B7" s="59" t="s">
        <v>121</v>
      </c>
      <c r="C7" s="59" t="s">
        <v>122</v>
      </c>
      <c r="D7" s="59" t="s">
        <v>15</v>
      </c>
      <c r="E7" s="59" t="s">
        <v>16</v>
      </c>
      <c r="F7" s="59" t="s">
        <v>57</v>
      </c>
      <c r="G7" s="59" t="s">
        <v>106</v>
      </c>
      <c r="H7" s="59" t="s">
        <v>54</v>
      </c>
      <c r="I7" s="59" t="s">
        <v>115</v>
      </c>
      <c r="J7" s="59" t="s">
        <v>187</v>
      </c>
      <c r="K7" s="59" t="s">
        <v>188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95" t="s">
        <v>254</v>
      </c>
      <c r="C12" s="1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5" t="s">
        <v>117</v>
      </c>
      <c r="C13" s="96"/>
      <c r="D13" s="96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 t="s">
        <v>239</v>
      </c>
      <c r="C14" s="96"/>
      <c r="D14" s="96"/>
      <c r="E14" s="97"/>
      <c r="F14" s="97"/>
      <c r="G14" s="97"/>
      <c r="H14" s="97"/>
      <c r="I14" s="97"/>
      <c r="J14" s="97"/>
      <c r="K14" s="97"/>
    </row>
    <row r="15" spans="2:60">
      <c r="B15" s="175" t="s">
        <v>249</v>
      </c>
      <c r="C15" s="175"/>
      <c r="D15" s="175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/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2">
    <mergeCell ref="B6:K6"/>
    <mergeCell ref="B15:D15"/>
  </mergeCells>
  <dataValidations count="1">
    <dataValidation allowBlank="1" showInputMessage="1" showErrorMessage="1" sqref="B14:B1048576 D16:D27 AH28:XFD29 D30:XFD1048576 D28:AF29 E1:XFD27 D1:D11 A1:A1048576 B1:B11 C5:C11 C16:C1048576 C12:D1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184</v>
      </c>
      <c r="C1" s="76" t="s" vm="1">
        <v>255</v>
      </c>
    </row>
    <row r="2" spans="2:60">
      <c r="B2" s="56" t="s">
        <v>183</v>
      </c>
      <c r="C2" s="76" t="s">
        <v>256</v>
      </c>
    </row>
    <row r="3" spans="2:60">
      <c r="B3" s="56" t="s">
        <v>185</v>
      </c>
      <c r="C3" s="76" t="s">
        <v>257</v>
      </c>
    </row>
    <row r="4" spans="2:60">
      <c r="B4" s="56" t="s">
        <v>186</v>
      </c>
      <c r="C4" s="76">
        <v>8801</v>
      </c>
    </row>
    <row r="6" spans="2:60" ht="26.25" customHeight="1">
      <c r="B6" s="184" t="s">
        <v>220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78.75">
      <c r="B7" s="59" t="s">
        <v>121</v>
      </c>
      <c r="C7" s="61" t="s">
        <v>46</v>
      </c>
      <c r="D7" s="61" t="s">
        <v>15</v>
      </c>
      <c r="E7" s="61" t="s">
        <v>16</v>
      </c>
      <c r="F7" s="61" t="s">
        <v>57</v>
      </c>
      <c r="G7" s="61" t="s">
        <v>106</v>
      </c>
      <c r="H7" s="61" t="s">
        <v>54</v>
      </c>
      <c r="I7" s="61" t="s">
        <v>115</v>
      </c>
      <c r="J7" s="61" t="s">
        <v>187</v>
      </c>
      <c r="K7" s="63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106"/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5" t="s">
        <v>254</v>
      </c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 t="s">
        <v>117</v>
      </c>
      <c r="C14" s="96"/>
      <c r="D14" s="96"/>
      <c r="E14" s="97"/>
      <c r="F14" s="97"/>
      <c r="G14" s="97"/>
      <c r="H14" s="97"/>
      <c r="I14" s="97"/>
      <c r="J14" s="97"/>
      <c r="K14" s="97"/>
    </row>
    <row r="15" spans="2:60">
      <c r="B15" s="95" t="s">
        <v>239</v>
      </c>
      <c r="C15" s="96"/>
      <c r="D15" s="96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75" t="s">
        <v>249</v>
      </c>
      <c r="C16" s="175"/>
      <c r="D16" s="175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2">
    <mergeCell ref="B6:K6"/>
    <mergeCell ref="B16:D16"/>
  </mergeCells>
  <phoneticPr fontId="5" type="noConversion"/>
  <dataValidations count="1">
    <dataValidation allowBlank="1" showInputMessage="1" showErrorMessage="1" sqref="B15:B1048576 D17:D27 AH28:XFD29 D30:XFD1048576 D28:AF29 E1:XFD27 D1:D12 A1:A1048576 B1:B12 C5:C12 C17:C1048576 C13:D1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10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6.140625" style="3" customWidth="1"/>
    <col min="6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38">
      <c r="B1" s="56" t="s">
        <v>184</v>
      </c>
      <c r="C1" s="76" t="s" vm="1">
        <v>255</v>
      </c>
    </row>
    <row r="2" spans="2:38">
      <c r="B2" s="56" t="s">
        <v>183</v>
      </c>
      <c r="C2" s="76" t="s">
        <v>256</v>
      </c>
    </row>
    <row r="3" spans="2:38">
      <c r="B3" s="56" t="s">
        <v>185</v>
      </c>
      <c r="C3" s="76" t="s">
        <v>257</v>
      </c>
    </row>
    <row r="4" spans="2:38">
      <c r="B4" s="56" t="s">
        <v>186</v>
      </c>
      <c r="C4" s="76">
        <v>8801</v>
      </c>
    </row>
    <row r="6" spans="2:38" ht="26.25" customHeight="1">
      <c r="B6" s="184" t="s">
        <v>221</v>
      </c>
      <c r="C6" s="185"/>
      <c r="D6" s="186"/>
    </row>
    <row r="7" spans="2:38" s="3" customFormat="1" ht="31.5">
      <c r="B7" s="59" t="s">
        <v>121</v>
      </c>
      <c r="C7" s="64" t="s">
        <v>112</v>
      </c>
      <c r="D7" s="65" t="s">
        <v>111</v>
      </c>
    </row>
    <row r="8" spans="2:38" s="3" customFormat="1">
      <c r="B8" s="15"/>
      <c r="C8" s="32" t="s">
        <v>244</v>
      </c>
      <c r="D8" s="17" t="s">
        <v>22</v>
      </c>
    </row>
    <row r="9" spans="2:38" s="4" customFormat="1" ht="18" customHeight="1">
      <c r="B9" s="18"/>
      <c r="C9" s="19" t="s">
        <v>1</v>
      </c>
      <c r="D9" s="20" t="s">
        <v>2</v>
      </c>
      <c r="H9" s="3"/>
    </row>
    <row r="10" spans="2:38" s="4" customFormat="1" ht="18" customHeight="1">
      <c r="B10" s="121" t="s">
        <v>1331</v>
      </c>
      <c r="C10" s="115">
        <f>C11+C18</f>
        <v>18468.854485739845</v>
      </c>
      <c r="D10" s="97"/>
      <c r="H10" s="3"/>
    </row>
    <row r="11" spans="2:38">
      <c r="B11" s="121" t="s">
        <v>28</v>
      </c>
      <c r="C11" s="115">
        <f>SUM(C12:C16)</f>
        <v>7456.66515807429</v>
      </c>
      <c r="D11" s="97"/>
    </row>
    <row r="12" spans="2:38">
      <c r="B12" s="138" t="s">
        <v>1342</v>
      </c>
      <c r="C12" s="90">
        <v>2038.5434565096359</v>
      </c>
      <c r="D12" s="103">
        <v>44246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>
      <c r="B13" s="138" t="s">
        <v>1343</v>
      </c>
      <c r="C13" s="90">
        <v>2431.0156815646528</v>
      </c>
      <c r="D13" s="103">
        <v>46142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>
      <c r="B14" s="138" t="s">
        <v>1344</v>
      </c>
      <c r="C14" s="90">
        <v>412.39204999999998</v>
      </c>
      <c r="D14" s="103">
        <v>42962</v>
      </c>
    </row>
    <row r="15" spans="2:38">
      <c r="B15" s="138" t="s">
        <v>1345</v>
      </c>
      <c r="C15" s="90">
        <v>62.841250000000002</v>
      </c>
      <c r="D15" s="103">
        <v>43179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>
      <c r="B16" s="138" t="s">
        <v>1346</v>
      </c>
      <c r="C16" s="90">
        <v>2511.8727200000003</v>
      </c>
      <c r="D16" s="103">
        <v>44739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4">
      <c r="B17" s="97"/>
      <c r="C17" s="97"/>
      <c r="D17" s="97"/>
    </row>
    <row r="18" spans="2:4">
      <c r="B18" s="121" t="s">
        <v>1332</v>
      </c>
      <c r="C18" s="115">
        <f>SUM(C19:C29)</f>
        <v>11012.189327665554</v>
      </c>
      <c r="D18" s="97"/>
    </row>
    <row r="19" spans="2:4">
      <c r="B19" s="97" t="s">
        <v>1323</v>
      </c>
      <c r="C19" s="90">
        <v>81.431873187391105</v>
      </c>
      <c r="D19" s="103">
        <v>44429</v>
      </c>
    </row>
    <row r="20" spans="2:4">
      <c r="B20" s="97" t="s">
        <v>1328</v>
      </c>
      <c r="C20" s="90">
        <v>1884.667391850697</v>
      </c>
      <c r="D20" s="103">
        <v>45382</v>
      </c>
    </row>
    <row r="21" spans="2:4">
      <c r="B21" s="97" t="s">
        <v>1324</v>
      </c>
      <c r="C21" s="90">
        <v>79.808349537599995</v>
      </c>
      <c r="D21" s="103">
        <v>44722</v>
      </c>
    </row>
    <row r="22" spans="2:4">
      <c r="B22" s="97" t="s">
        <v>1329</v>
      </c>
      <c r="C22" s="90">
        <v>1443.5535937636864</v>
      </c>
      <c r="D22" s="103">
        <v>44926</v>
      </c>
    </row>
    <row r="23" spans="2:4">
      <c r="B23" s="97" t="s">
        <v>1327</v>
      </c>
      <c r="C23" s="90">
        <v>1241.9100409526902</v>
      </c>
      <c r="D23" s="103">
        <v>46012</v>
      </c>
    </row>
    <row r="24" spans="2:4">
      <c r="B24" s="97" t="s">
        <v>1245</v>
      </c>
      <c r="C24" s="90">
        <v>864.34721576619768</v>
      </c>
      <c r="D24" s="103">
        <v>46201</v>
      </c>
    </row>
    <row r="25" spans="2:4">
      <c r="B25" s="97" t="s">
        <v>1330</v>
      </c>
      <c r="C25" s="90">
        <v>1497.659053529381</v>
      </c>
      <c r="D25" s="103">
        <v>47262</v>
      </c>
    </row>
    <row r="26" spans="2:4">
      <c r="B26" s="97" t="s">
        <v>1333</v>
      </c>
      <c r="C26" s="90">
        <v>3226.8967028811294</v>
      </c>
      <c r="D26" s="103">
        <v>46201</v>
      </c>
    </row>
    <row r="27" spans="2:4">
      <c r="B27" s="97" t="s">
        <v>1326</v>
      </c>
      <c r="C27" s="90">
        <v>319.05945769233989</v>
      </c>
      <c r="D27" s="103">
        <v>46722</v>
      </c>
    </row>
    <row r="28" spans="2:4">
      <c r="B28" s="97" t="s">
        <v>1241</v>
      </c>
      <c r="C28" s="90">
        <v>187.87008850209901</v>
      </c>
      <c r="D28" s="103">
        <v>47031</v>
      </c>
    </row>
    <row r="29" spans="2:4">
      <c r="B29" s="97" t="s">
        <v>1325</v>
      </c>
      <c r="C29" s="90">
        <v>184.98556000234404</v>
      </c>
      <c r="D29" s="103">
        <v>47102</v>
      </c>
    </row>
    <row r="30" spans="2:4">
      <c r="B30" s="97"/>
      <c r="C30" s="97"/>
      <c r="D30" s="97"/>
    </row>
    <row r="31" spans="2:4">
      <c r="B31" s="97"/>
      <c r="C31" s="97"/>
      <c r="D31" s="97"/>
    </row>
    <row r="32" spans="2:4">
      <c r="B32" s="95" t="s">
        <v>254</v>
      </c>
    </row>
    <row r="33" spans="2:4">
      <c r="B33" s="95" t="s">
        <v>117</v>
      </c>
      <c r="C33" s="96"/>
      <c r="D33" s="96"/>
    </row>
    <row r="34" spans="2:4">
      <c r="B34" s="95" t="s">
        <v>239</v>
      </c>
      <c r="C34" s="96"/>
      <c r="D34" s="96"/>
    </row>
    <row r="35" spans="2:4">
      <c r="B35" s="175" t="s">
        <v>249</v>
      </c>
      <c r="C35" s="175"/>
      <c r="D35" s="175"/>
    </row>
    <row r="36" spans="2:4">
      <c r="B36" s="97"/>
      <c r="C36" s="97"/>
      <c r="D36" s="97"/>
    </row>
    <row r="37" spans="2:4">
      <c r="B37" s="97"/>
      <c r="C37" s="97"/>
      <c r="D37" s="97"/>
    </row>
    <row r="38" spans="2:4">
      <c r="B38" s="97"/>
      <c r="C38" s="97"/>
      <c r="D38" s="97"/>
    </row>
    <row r="39" spans="2:4">
      <c r="B39" s="97"/>
      <c r="C39" s="97"/>
      <c r="D39" s="97"/>
    </row>
    <row r="40" spans="2:4">
      <c r="B40" s="97"/>
      <c r="C40" s="97"/>
      <c r="D40" s="97"/>
    </row>
    <row r="41" spans="2:4">
      <c r="B41" s="97"/>
      <c r="C41" s="97"/>
      <c r="D41" s="97"/>
    </row>
    <row r="42" spans="2:4">
      <c r="B42" s="97"/>
      <c r="C42" s="97"/>
      <c r="D42" s="97"/>
    </row>
    <row r="43" spans="2:4">
      <c r="B43" s="97"/>
      <c r="C43" s="97"/>
      <c r="D43" s="97"/>
    </row>
    <row r="44" spans="2:4">
      <c r="B44" s="97"/>
      <c r="C44" s="97"/>
      <c r="D44" s="97"/>
    </row>
    <row r="45" spans="2:4">
      <c r="B45" s="97"/>
      <c r="C45" s="97"/>
      <c r="D45" s="97"/>
    </row>
    <row r="46" spans="2:4">
      <c r="B46" s="97"/>
      <c r="C46" s="97"/>
      <c r="D46" s="97"/>
    </row>
    <row r="47" spans="2:4">
      <c r="B47" s="97"/>
      <c r="C47" s="97"/>
      <c r="D47" s="97"/>
    </row>
    <row r="48" spans="2:4">
      <c r="B48" s="97"/>
      <c r="C48" s="97"/>
      <c r="D48" s="97"/>
    </row>
    <row r="49" spans="2:4">
      <c r="B49" s="97"/>
      <c r="C49" s="97"/>
      <c r="D49" s="97"/>
    </row>
    <row r="50" spans="2:4">
      <c r="B50" s="97"/>
      <c r="C50" s="97"/>
      <c r="D50" s="97"/>
    </row>
    <row r="51" spans="2:4">
      <c r="B51" s="97"/>
      <c r="C51" s="97"/>
      <c r="D51" s="97"/>
    </row>
    <row r="52" spans="2:4">
      <c r="B52" s="97"/>
      <c r="C52" s="97"/>
      <c r="D52" s="97"/>
    </row>
    <row r="53" spans="2:4">
      <c r="B53" s="97"/>
      <c r="C53" s="97"/>
      <c r="D53" s="97"/>
    </row>
    <row r="54" spans="2:4">
      <c r="B54" s="97"/>
      <c r="C54" s="97"/>
      <c r="D54" s="97"/>
    </row>
    <row r="55" spans="2:4">
      <c r="B55" s="97"/>
      <c r="C55" s="97"/>
      <c r="D55" s="97"/>
    </row>
    <row r="56" spans="2:4">
      <c r="B56" s="97"/>
      <c r="C56" s="97"/>
      <c r="D56" s="97"/>
    </row>
    <row r="57" spans="2:4">
      <c r="B57" s="97"/>
      <c r="C57" s="97"/>
      <c r="D57" s="97"/>
    </row>
    <row r="58" spans="2:4">
      <c r="B58" s="97"/>
      <c r="C58" s="97"/>
      <c r="D58" s="97"/>
    </row>
    <row r="59" spans="2:4">
      <c r="B59" s="97"/>
      <c r="C59" s="97"/>
      <c r="D59" s="97"/>
    </row>
    <row r="60" spans="2:4">
      <c r="B60" s="97"/>
      <c r="C60" s="97"/>
      <c r="D60" s="97"/>
    </row>
    <row r="61" spans="2:4">
      <c r="B61" s="97"/>
      <c r="C61" s="97"/>
      <c r="D61" s="97"/>
    </row>
    <row r="62" spans="2:4">
      <c r="B62" s="97"/>
      <c r="C62" s="97"/>
      <c r="D62" s="97"/>
    </row>
    <row r="63" spans="2:4">
      <c r="B63" s="97"/>
      <c r="C63" s="97"/>
      <c r="D63" s="97"/>
    </row>
    <row r="64" spans="2:4">
      <c r="B64" s="97"/>
      <c r="C64" s="97"/>
      <c r="D64" s="97"/>
    </row>
    <row r="65" spans="2:4">
      <c r="B65" s="97"/>
      <c r="C65" s="97"/>
      <c r="D65" s="97"/>
    </row>
    <row r="66" spans="2:4">
      <c r="B66" s="97"/>
      <c r="C66" s="97"/>
      <c r="D66" s="97"/>
    </row>
    <row r="67" spans="2:4">
      <c r="B67" s="97"/>
      <c r="C67" s="97"/>
      <c r="D67" s="97"/>
    </row>
    <row r="68" spans="2:4">
      <c r="B68" s="97"/>
      <c r="C68" s="97"/>
      <c r="D68" s="97"/>
    </row>
    <row r="69" spans="2:4">
      <c r="B69" s="97"/>
      <c r="C69" s="97"/>
      <c r="D69" s="97"/>
    </row>
    <row r="70" spans="2:4">
      <c r="B70" s="97"/>
      <c r="C70" s="97"/>
      <c r="D70" s="97"/>
    </row>
    <row r="71" spans="2:4">
      <c r="B71" s="97"/>
      <c r="C71" s="97"/>
      <c r="D71" s="97"/>
    </row>
    <row r="72" spans="2:4">
      <c r="B72" s="97"/>
      <c r="C72" s="97"/>
      <c r="D72" s="97"/>
    </row>
    <row r="73" spans="2:4">
      <c r="B73" s="97"/>
      <c r="C73" s="97"/>
      <c r="D73" s="97"/>
    </row>
    <row r="74" spans="2:4">
      <c r="B74" s="97"/>
      <c r="C74" s="97"/>
      <c r="D74" s="97"/>
    </row>
    <row r="75" spans="2:4">
      <c r="B75" s="97"/>
      <c r="C75" s="97"/>
      <c r="D75" s="97"/>
    </row>
    <row r="76" spans="2:4">
      <c r="B76" s="97"/>
      <c r="C76" s="97"/>
      <c r="D76" s="97"/>
    </row>
    <row r="77" spans="2:4">
      <c r="B77" s="97"/>
      <c r="C77" s="97"/>
      <c r="D77" s="97"/>
    </row>
    <row r="78" spans="2:4">
      <c r="B78" s="97"/>
      <c r="C78" s="97"/>
      <c r="D78" s="97"/>
    </row>
    <row r="79" spans="2:4">
      <c r="B79" s="97"/>
      <c r="C79" s="97"/>
      <c r="D79" s="97"/>
    </row>
    <row r="80" spans="2:4">
      <c r="B80" s="97"/>
      <c r="C80" s="97"/>
      <c r="D80" s="97"/>
    </row>
    <row r="81" spans="2:4">
      <c r="B81" s="97"/>
      <c r="C81" s="97"/>
      <c r="D81" s="97"/>
    </row>
    <row r="82" spans="2:4">
      <c r="B82" s="97"/>
      <c r="C82" s="97"/>
      <c r="D82" s="97"/>
    </row>
    <row r="83" spans="2:4">
      <c r="B83" s="97"/>
      <c r="C83" s="97"/>
      <c r="D83" s="97"/>
    </row>
    <row r="84" spans="2:4">
      <c r="B84" s="97"/>
      <c r="C84" s="97"/>
      <c r="D84" s="97"/>
    </row>
    <row r="85" spans="2:4">
      <c r="B85" s="97"/>
      <c r="C85" s="97"/>
      <c r="D85" s="97"/>
    </row>
    <row r="86" spans="2:4">
      <c r="B86" s="97"/>
      <c r="C86" s="97"/>
      <c r="D86" s="97"/>
    </row>
    <row r="87" spans="2:4">
      <c r="B87" s="97"/>
      <c r="C87" s="97"/>
      <c r="D87" s="97"/>
    </row>
    <row r="88" spans="2:4">
      <c r="B88" s="97"/>
      <c r="C88" s="97"/>
      <c r="D88" s="97"/>
    </row>
    <row r="89" spans="2:4">
      <c r="B89" s="97"/>
      <c r="C89" s="97"/>
      <c r="D89" s="97"/>
    </row>
    <row r="90" spans="2:4">
      <c r="B90" s="97"/>
      <c r="C90" s="97"/>
      <c r="D90" s="97"/>
    </row>
    <row r="91" spans="2:4">
      <c r="B91" s="97"/>
      <c r="C91" s="97"/>
      <c r="D91" s="97"/>
    </row>
    <row r="92" spans="2:4">
      <c r="B92" s="97"/>
      <c r="C92" s="97"/>
      <c r="D92" s="97"/>
    </row>
    <row r="93" spans="2:4">
      <c r="B93" s="97"/>
      <c r="C93" s="97"/>
      <c r="D93" s="97"/>
    </row>
    <row r="94" spans="2:4">
      <c r="B94" s="97"/>
      <c r="C94" s="97"/>
      <c r="D94" s="97"/>
    </row>
    <row r="95" spans="2:4">
      <c r="B95" s="97"/>
      <c r="C95" s="97"/>
      <c r="D95" s="97"/>
    </row>
    <row r="96" spans="2:4">
      <c r="B96" s="97"/>
      <c r="C96" s="97"/>
      <c r="D96" s="97"/>
    </row>
    <row r="97" spans="2:4">
      <c r="B97" s="97"/>
      <c r="C97" s="97"/>
      <c r="D97" s="97"/>
    </row>
    <row r="98" spans="2:4">
      <c r="B98" s="97"/>
      <c r="C98" s="97"/>
      <c r="D98" s="97"/>
    </row>
    <row r="99" spans="2:4">
      <c r="B99" s="97"/>
      <c r="C99" s="97"/>
      <c r="D99" s="97"/>
    </row>
    <row r="100" spans="2:4">
      <c r="B100" s="97"/>
      <c r="C100" s="97"/>
      <c r="D100" s="97"/>
    </row>
    <row r="101" spans="2:4">
      <c r="B101" s="97"/>
      <c r="C101" s="97"/>
      <c r="D101" s="97"/>
    </row>
    <row r="102" spans="2:4">
      <c r="B102" s="97"/>
      <c r="C102" s="97"/>
      <c r="D102" s="97"/>
    </row>
    <row r="103" spans="2:4">
      <c r="B103" s="97"/>
      <c r="C103" s="97"/>
      <c r="D103" s="97"/>
    </row>
    <row r="104" spans="2:4">
      <c r="B104" s="97"/>
      <c r="C104" s="97"/>
      <c r="D104" s="97"/>
    </row>
    <row r="105" spans="2:4">
      <c r="B105" s="97"/>
      <c r="C105" s="97"/>
      <c r="D105" s="97"/>
    </row>
    <row r="106" spans="2:4">
      <c r="B106" s="97"/>
      <c r="C106" s="97"/>
      <c r="D106" s="97"/>
    </row>
    <row r="107" spans="2:4">
      <c r="B107" s="97"/>
      <c r="C107" s="97"/>
      <c r="D107" s="97"/>
    </row>
  </sheetData>
  <sheetProtection sheet="1" objects="1" scenarios="1"/>
  <sortState ref="B19:E29">
    <sortCondition ref="B19:B29"/>
  </sortState>
  <mergeCells count="2">
    <mergeCell ref="B6:D6"/>
    <mergeCell ref="B35:D35"/>
  </mergeCells>
  <phoneticPr fontId="5" type="noConversion"/>
  <conditionalFormatting sqref="B19:B29">
    <cfRule type="cellIs" dxfId="5" priority="8" operator="equal">
      <formula>"NR3"</formula>
    </cfRule>
  </conditionalFormatting>
  <conditionalFormatting sqref="B12">
    <cfRule type="cellIs" dxfId="4" priority="5" operator="equal">
      <formula>"NR3"</formula>
    </cfRule>
  </conditionalFormatting>
  <conditionalFormatting sqref="B13">
    <cfRule type="cellIs" dxfId="3" priority="4" operator="equal">
      <formula>"NR3"</formula>
    </cfRule>
  </conditionalFormatting>
  <conditionalFormatting sqref="B14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Y26:XFD27 C32:D34 D1:D12 F12:G12 C5:C12 E1:G6 B34:B35 E11:G11 B36:D1048576 B17:D31 A1:A1048576 E13:G25 H1:XFD25 B1:B16 E28:XFD1048576 E26:W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8801</v>
      </c>
    </row>
    <row r="6" spans="2:18" ht="26.25" customHeight="1">
      <c r="B6" s="184" t="s">
        <v>224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121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107</v>
      </c>
      <c r="H7" s="30" t="s">
        <v>18</v>
      </c>
      <c r="I7" s="30" t="s">
        <v>106</v>
      </c>
      <c r="J7" s="30" t="s">
        <v>17</v>
      </c>
      <c r="K7" s="30" t="s">
        <v>222</v>
      </c>
      <c r="L7" s="30" t="s">
        <v>246</v>
      </c>
      <c r="M7" s="30" t="s">
        <v>223</v>
      </c>
      <c r="N7" s="30" t="s">
        <v>59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254</v>
      </c>
      <c r="C11" s="1"/>
      <c r="D11" s="1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117</v>
      </c>
      <c r="C12" s="96"/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239</v>
      </c>
      <c r="C13" s="96"/>
      <c r="D13" s="96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175" t="s">
        <v>249</v>
      </c>
      <c r="C14" s="175"/>
      <c r="D14" s="175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2">
    <mergeCell ref="B6:P6"/>
    <mergeCell ref="B14:D14"/>
  </mergeCells>
  <dataValidations count="1">
    <dataValidation allowBlank="1" showInputMessage="1" showErrorMessage="1" sqref="B31:P1048576 C24:P30 A1:A1048576 B13:B23 AH31:XFD33 Q1:XFD30 Q34:XFD1048576 Q31:AF33 B1:B10 E1:P23 D1:D10 C5:C10 C15:D23 C11:D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N23" sqref="N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0" t="s">
        <v>184</v>
      </c>
      <c r="C1" s="151" t="s" vm="1">
        <v>255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2:13">
      <c r="B2" s="150" t="s">
        <v>183</v>
      </c>
      <c r="C2" s="151" t="s">
        <v>256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2:13">
      <c r="B3" s="150" t="s">
        <v>185</v>
      </c>
      <c r="C3" s="151" t="s">
        <v>257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2:13">
      <c r="B4" s="150" t="s">
        <v>186</v>
      </c>
      <c r="C4" s="151">
        <v>8801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</row>
    <row r="6" spans="2:13" ht="26.25" customHeight="1">
      <c r="B6" s="173" t="s">
        <v>213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39"/>
    </row>
    <row r="7" spans="2:13" s="3" customFormat="1" ht="63">
      <c r="B7" s="144" t="s">
        <v>120</v>
      </c>
      <c r="C7" s="145" t="s">
        <v>46</v>
      </c>
      <c r="D7" s="145" t="s">
        <v>122</v>
      </c>
      <c r="E7" s="145" t="s">
        <v>15</v>
      </c>
      <c r="F7" s="145" t="s">
        <v>66</v>
      </c>
      <c r="G7" s="145" t="s">
        <v>106</v>
      </c>
      <c r="H7" s="145" t="s">
        <v>17</v>
      </c>
      <c r="I7" s="145" t="s">
        <v>19</v>
      </c>
      <c r="J7" s="145" t="s">
        <v>62</v>
      </c>
      <c r="K7" s="145" t="s">
        <v>187</v>
      </c>
      <c r="L7" s="145" t="s">
        <v>188</v>
      </c>
      <c r="M7" s="140"/>
    </row>
    <row r="8" spans="2:13" s="3" customFormat="1" ht="28.5" customHeight="1">
      <c r="B8" s="146"/>
      <c r="C8" s="147"/>
      <c r="D8" s="147"/>
      <c r="E8" s="147"/>
      <c r="F8" s="147"/>
      <c r="G8" s="147"/>
      <c r="H8" s="147" t="s">
        <v>20</v>
      </c>
      <c r="I8" s="147" t="s">
        <v>20</v>
      </c>
      <c r="J8" s="147" t="s">
        <v>244</v>
      </c>
      <c r="K8" s="147" t="s">
        <v>20</v>
      </c>
      <c r="L8" s="147" t="s">
        <v>20</v>
      </c>
      <c r="M8" s="142"/>
    </row>
    <row r="9" spans="2:13" s="4" customFormat="1" ht="18" customHeight="1">
      <c r="B9" s="148"/>
      <c r="C9" s="149" t="s">
        <v>1</v>
      </c>
      <c r="D9" s="149" t="s">
        <v>2</v>
      </c>
      <c r="E9" s="149" t="s">
        <v>3</v>
      </c>
      <c r="F9" s="149" t="s">
        <v>4</v>
      </c>
      <c r="G9" s="149" t="s">
        <v>5</v>
      </c>
      <c r="H9" s="149" t="s">
        <v>6</v>
      </c>
      <c r="I9" s="149" t="s">
        <v>7</v>
      </c>
      <c r="J9" s="149" t="s">
        <v>8</v>
      </c>
      <c r="K9" s="149" t="s">
        <v>9</v>
      </c>
      <c r="L9" s="149" t="s">
        <v>10</v>
      </c>
      <c r="M9" s="143"/>
    </row>
    <row r="10" spans="2:13" s="4" customFormat="1" ht="18" customHeight="1">
      <c r="B10" s="166" t="s">
        <v>45</v>
      </c>
      <c r="C10" s="167"/>
      <c r="D10" s="167"/>
      <c r="E10" s="167"/>
      <c r="F10" s="167"/>
      <c r="G10" s="167"/>
      <c r="H10" s="167"/>
      <c r="I10" s="167"/>
      <c r="J10" s="168">
        <v>213582.11812</v>
      </c>
      <c r="K10" s="169">
        <v>1</v>
      </c>
      <c r="L10" s="169">
        <v>0.11804711565711247</v>
      </c>
      <c r="M10" s="143"/>
    </row>
    <row r="11" spans="2:13">
      <c r="B11" s="166" t="s">
        <v>236</v>
      </c>
      <c r="C11" s="167"/>
      <c r="D11" s="167"/>
      <c r="E11" s="167"/>
      <c r="F11" s="167"/>
      <c r="G11" s="167"/>
      <c r="H11" s="167"/>
      <c r="I11" s="167"/>
      <c r="J11" s="168">
        <v>213582.11812</v>
      </c>
      <c r="K11" s="169">
        <v>1</v>
      </c>
      <c r="L11" s="169">
        <v>0.11804711565711247</v>
      </c>
      <c r="M11" s="139"/>
    </row>
    <row r="12" spans="2:13">
      <c r="B12" s="165" t="s">
        <v>43</v>
      </c>
      <c r="C12" s="152"/>
      <c r="D12" s="152"/>
      <c r="E12" s="152"/>
      <c r="F12" s="152"/>
      <c r="G12" s="152"/>
      <c r="H12" s="152"/>
      <c r="I12" s="152"/>
      <c r="J12" s="155">
        <v>117261.94</v>
      </c>
      <c r="K12" s="156">
        <v>0.54902508240000225</v>
      </c>
      <c r="L12" s="156">
        <v>6.4810827400728757E-2</v>
      </c>
      <c r="M12" s="139"/>
    </row>
    <row r="13" spans="2:13">
      <c r="B13" s="164" t="s">
        <v>1297</v>
      </c>
      <c r="C13" s="154" t="s">
        <v>1298</v>
      </c>
      <c r="D13" s="154">
        <v>10</v>
      </c>
      <c r="E13" s="154" t="s">
        <v>308</v>
      </c>
      <c r="F13" s="154" t="s">
        <v>167</v>
      </c>
      <c r="G13" s="159" t="s">
        <v>169</v>
      </c>
      <c r="H13" s="160">
        <v>0</v>
      </c>
      <c r="I13" s="160">
        <v>0</v>
      </c>
      <c r="J13" s="157">
        <v>117261.94</v>
      </c>
      <c r="K13" s="158">
        <v>0.54902508240000225</v>
      </c>
      <c r="L13" s="158">
        <v>6.4810827400728757E-2</v>
      </c>
      <c r="M13" s="139"/>
    </row>
    <row r="14" spans="2:13">
      <c r="B14" s="164"/>
      <c r="C14" s="154"/>
      <c r="D14" s="154"/>
      <c r="E14" s="154"/>
      <c r="F14" s="154"/>
      <c r="G14" s="154"/>
      <c r="H14" s="154"/>
      <c r="I14" s="154"/>
      <c r="J14" s="154"/>
      <c r="K14" s="158">
        <v>0</v>
      </c>
      <c r="L14" s="154"/>
      <c r="M14" s="139"/>
    </row>
    <row r="15" spans="2:13">
      <c r="B15" s="165" t="s">
        <v>44</v>
      </c>
      <c r="C15" s="152"/>
      <c r="D15" s="152"/>
      <c r="E15" s="152"/>
      <c r="F15" s="152"/>
      <c r="G15" s="152"/>
      <c r="H15" s="152"/>
      <c r="I15" s="152"/>
      <c r="J15" s="155">
        <v>96320.178120000011</v>
      </c>
      <c r="K15" s="156">
        <v>0.45097491759999786</v>
      </c>
      <c r="L15" s="156">
        <v>5.3236288256383713E-2</v>
      </c>
      <c r="M15" s="139"/>
    </row>
    <row r="16" spans="2:13">
      <c r="B16" s="164" t="s">
        <v>1297</v>
      </c>
      <c r="C16" s="154" t="s">
        <v>1299</v>
      </c>
      <c r="D16" s="154">
        <v>10</v>
      </c>
      <c r="E16" s="154" t="s">
        <v>308</v>
      </c>
      <c r="F16" s="154" t="s">
        <v>167</v>
      </c>
      <c r="G16" s="159" t="s">
        <v>175</v>
      </c>
      <c r="H16" s="160">
        <v>0</v>
      </c>
      <c r="I16" s="160">
        <v>0</v>
      </c>
      <c r="J16" s="157">
        <v>511.61258000000004</v>
      </c>
      <c r="K16" s="158">
        <v>2.3953905153827212E-3</v>
      </c>
      <c r="L16" s="158">
        <v>2.8276894121333435E-4</v>
      </c>
      <c r="M16" s="139"/>
    </row>
    <row r="17" spans="2:12">
      <c r="B17" s="164" t="s">
        <v>1297</v>
      </c>
      <c r="C17" s="154" t="s">
        <v>1300</v>
      </c>
      <c r="D17" s="154">
        <v>10</v>
      </c>
      <c r="E17" s="154" t="s">
        <v>308</v>
      </c>
      <c r="F17" s="154" t="s">
        <v>167</v>
      </c>
      <c r="G17" s="159" t="s">
        <v>171</v>
      </c>
      <c r="H17" s="160">
        <v>0</v>
      </c>
      <c r="I17" s="160">
        <v>0</v>
      </c>
      <c r="J17" s="157">
        <v>5527.1936599999999</v>
      </c>
      <c r="K17" s="158">
        <v>2.5878541277948069E-2</v>
      </c>
      <c r="L17" s="158">
        <v>3.0548871552752948E-3</v>
      </c>
    </row>
    <row r="18" spans="2:12">
      <c r="B18" s="164" t="s">
        <v>1297</v>
      </c>
      <c r="C18" s="154" t="s">
        <v>1301</v>
      </c>
      <c r="D18" s="154">
        <v>10</v>
      </c>
      <c r="E18" s="154" t="s">
        <v>308</v>
      </c>
      <c r="F18" s="154" t="s">
        <v>167</v>
      </c>
      <c r="G18" s="159" t="s">
        <v>832</v>
      </c>
      <c r="H18" s="160">
        <v>0</v>
      </c>
      <c r="I18" s="160">
        <v>0</v>
      </c>
      <c r="J18" s="157">
        <v>1.2437</v>
      </c>
      <c r="K18" s="158">
        <v>5.8230530296606272E-6</v>
      </c>
      <c r="L18" s="158">
        <v>6.8739461446984729E-7</v>
      </c>
    </row>
    <row r="19" spans="2:12">
      <c r="B19" s="164" t="s">
        <v>1297</v>
      </c>
      <c r="C19" s="154" t="s">
        <v>1302</v>
      </c>
      <c r="D19" s="154">
        <v>10</v>
      </c>
      <c r="E19" s="154" t="s">
        <v>308</v>
      </c>
      <c r="F19" s="154" t="s">
        <v>167</v>
      </c>
      <c r="G19" s="159" t="s">
        <v>178</v>
      </c>
      <c r="H19" s="160">
        <v>0</v>
      </c>
      <c r="I19" s="160">
        <v>0</v>
      </c>
      <c r="J19" s="157">
        <v>32.380000000000003</v>
      </c>
      <c r="K19" s="158">
        <v>1.5160445211900872E-4</v>
      </c>
      <c r="L19" s="158">
        <v>1.7896468293425792E-5</v>
      </c>
    </row>
    <row r="20" spans="2:12">
      <c r="B20" s="164" t="s">
        <v>1297</v>
      </c>
      <c r="C20" s="154" t="s">
        <v>1303</v>
      </c>
      <c r="D20" s="154">
        <v>10</v>
      </c>
      <c r="E20" s="154" t="s">
        <v>308</v>
      </c>
      <c r="F20" s="154" t="s">
        <v>167</v>
      </c>
      <c r="G20" s="159" t="s">
        <v>173</v>
      </c>
      <c r="H20" s="160">
        <v>0</v>
      </c>
      <c r="I20" s="160">
        <v>0</v>
      </c>
      <c r="J20" s="157">
        <v>0.60938000000000003</v>
      </c>
      <c r="K20" s="158">
        <v>2.8531414772168475E-6</v>
      </c>
      <c r="L20" s="158">
        <v>3.3680512194712195E-7</v>
      </c>
    </row>
    <row r="21" spans="2:12">
      <c r="B21" s="164" t="s">
        <v>1297</v>
      </c>
      <c r="C21" s="154" t="s">
        <v>1304</v>
      </c>
      <c r="D21" s="154">
        <v>10</v>
      </c>
      <c r="E21" s="154" t="s">
        <v>308</v>
      </c>
      <c r="F21" s="154" t="s">
        <v>167</v>
      </c>
      <c r="G21" s="159" t="s">
        <v>170</v>
      </c>
      <c r="H21" s="160">
        <v>0</v>
      </c>
      <c r="I21" s="160">
        <v>0</v>
      </c>
      <c r="J21" s="157">
        <v>8353.48</v>
      </c>
      <c r="K21" s="158">
        <v>3.9111326704357526E-2</v>
      </c>
      <c r="L21" s="158">
        <v>4.6169793069724043E-3</v>
      </c>
    </row>
    <row r="22" spans="2:12">
      <c r="B22" s="164" t="s">
        <v>1297</v>
      </c>
      <c r="C22" s="154" t="s">
        <v>1305</v>
      </c>
      <c r="D22" s="154">
        <v>10</v>
      </c>
      <c r="E22" s="154" t="s">
        <v>308</v>
      </c>
      <c r="F22" s="154" t="s">
        <v>167</v>
      </c>
      <c r="G22" s="159" t="s">
        <v>168</v>
      </c>
      <c r="H22" s="160">
        <v>0</v>
      </c>
      <c r="I22" s="160">
        <v>0</v>
      </c>
      <c r="J22" s="157">
        <v>81889.11</v>
      </c>
      <c r="K22" s="158">
        <v>0.38340808079256444</v>
      </c>
      <c r="L22" s="158">
        <v>4.5260218057191375E-2</v>
      </c>
    </row>
    <row r="23" spans="2:12">
      <c r="B23" s="164" t="s">
        <v>1297</v>
      </c>
      <c r="C23" s="154" t="s">
        <v>1306</v>
      </c>
      <c r="D23" s="154">
        <v>10</v>
      </c>
      <c r="E23" s="154" t="s">
        <v>308</v>
      </c>
      <c r="F23" s="154" t="s">
        <v>167</v>
      </c>
      <c r="G23" s="159" t="s">
        <v>176</v>
      </c>
      <c r="H23" s="160">
        <v>0</v>
      </c>
      <c r="I23" s="160">
        <v>0</v>
      </c>
      <c r="J23" s="157">
        <v>4.5488</v>
      </c>
      <c r="K23" s="158">
        <v>2.1297663119176861E-5</v>
      </c>
      <c r="L23" s="158">
        <v>2.5141277014556895E-6</v>
      </c>
    </row>
    <row r="24" spans="2:12">
      <c r="B24" s="153"/>
      <c r="C24" s="154"/>
      <c r="D24" s="154"/>
      <c r="E24" s="154"/>
      <c r="F24" s="154"/>
      <c r="G24" s="154"/>
      <c r="H24" s="154"/>
      <c r="I24" s="154"/>
      <c r="J24" s="154"/>
      <c r="K24" s="158"/>
      <c r="L24" s="154"/>
    </row>
    <row r="25" spans="2:12"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</row>
    <row r="26" spans="2:12"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</row>
    <row r="27" spans="2:12">
      <c r="B27" s="161" t="s">
        <v>254</v>
      </c>
      <c r="C27" s="140"/>
      <c r="D27" s="140"/>
      <c r="E27" s="163"/>
      <c r="F27" s="163"/>
      <c r="G27" s="163"/>
      <c r="H27" s="163"/>
      <c r="I27" s="163"/>
      <c r="J27" s="163"/>
      <c r="K27" s="163"/>
      <c r="L27" s="163"/>
    </row>
    <row r="28" spans="2:12">
      <c r="B28" s="161" t="s">
        <v>117</v>
      </c>
      <c r="C28" s="162"/>
      <c r="D28" s="162"/>
      <c r="E28" s="163"/>
      <c r="F28" s="163"/>
      <c r="G28" s="163"/>
      <c r="H28" s="163"/>
      <c r="I28" s="163"/>
      <c r="J28" s="163"/>
      <c r="K28" s="163"/>
      <c r="L28" s="163"/>
    </row>
    <row r="29" spans="2:12">
      <c r="B29" s="161" t="s">
        <v>239</v>
      </c>
      <c r="C29" s="162"/>
      <c r="D29" s="162"/>
      <c r="E29" s="163"/>
      <c r="F29" s="163"/>
      <c r="G29" s="163"/>
      <c r="H29" s="163"/>
      <c r="I29" s="163"/>
      <c r="J29" s="163"/>
      <c r="K29" s="163"/>
      <c r="L29" s="163"/>
    </row>
    <row r="30" spans="2:12">
      <c r="B30" s="175" t="s">
        <v>249</v>
      </c>
      <c r="C30" s="175"/>
      <c r="D30" s="175"/>
      <c r="E30" s="163"/>
      <c r="F30" s="163"/>
      <c r="G30" s="163"/>
      <c r="H30" s="163"/>
      <c r="I30" s="163"/>
      <c r="J30" s="163"/>
      <c r="K30" s="163"/>
      <c r="L30" s="163"/>
    </row>
    <row r="31" spans="2:12"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</row>
    <row r="32" spans="2:12"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</row>
    <row r="33" spans="2:12"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</row>
    <row r="34" spans="2:12"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2:12"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</row>
    <row r="36" spans="2:12"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</row>
    <row r="37" spans="2:12"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</row>
    <row r="38" spans="2:12"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</row>
    <row r="39" spans="2:12"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2:12"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</row>
    <row r="41" spans="2:12"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</row>
    <row r="42" spans="2:12"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2:12"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</row>
    <row r="44" spans="2:12"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</row>
    <row r="45" spans="2:12"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</row>
    <row r="46" spans="2:12"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</row>
    <row r="47" spans="2:12"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</row>
    <row r="48" spans="2:12"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</row>
    <row r="49" spans="2:12"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</row>
    <row r="50" spans="2:12"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</row>
    <row r="51" spans="2:12"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</row>
    <row r="52" spans="2:12"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2:12"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</row>
    <row r="54" spans="2:12"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</row>
    <row r="55" spans="2:12"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2:12"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</row>
    <row r="57" spans="2:12"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2:12"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</row>
    <row r="59" spans="2:12"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</row>
    <row r="60" spans="2:12"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</row>
    <row r="61" spans="2:12"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</row>
    <row r="62" spans="2:12"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</row>
    <row r="63" spans="2:12"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</row>
    <row r="64" spans="2:12"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</row>
    <row r="65" spans="2:12"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2:12"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</row>
    <row r="67" spans="2:12"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</row>
    <row r="68" spans="2:12"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2:12"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</row>
    <row r="70" spans="2:12"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</row>
    <row r="71" spans="2:12"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2:12"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</row>
    <row r="73" spans="2:12"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</row>
    <row r="74" spans="2:12"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</row>
    <row r="75" spans="2:12"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</row>
    <row r="76" spans="2:12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</row>
    <row r="77" spans="2:12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</row>
    <row r="78" spans="2:12"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</row>
    <row r="79" spans="2:12"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</row>
    <row r="80" spans="2:12"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</row>
    <row r="81" spans="2:12"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2:12"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</row>
    <row r="83" spans="2:12"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</row>
    <row r="84" spans="2:12"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2:12"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</row>
    <row r="86" spans="2:12"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2:12"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</row>
    <row r="88" spans="2:12"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</row>
    <row r="89" spans="2:12"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</row>
    <row r="90" spans="2:12"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</row>
    <row r="91" spans="2:12"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</row>
    <row r="92" spans="2:12"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</row>
    <row r="93" spans="2:12"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</row>
    <row r="94" spans="2:12"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2:12"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</row>
    <row r="96" spans="2:12"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</row>
    <row r="97" spans="2:12"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2:12"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</row>
    <row r="99" spans="2:12"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2:12"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2:12"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</row>
    <row r="102" spans="2:12"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</row>
    <row r="103" spans="2:12"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</row>
    <row r="104" spans="2:12"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</row>
    <row r="105" spans="2:12"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</row>
    <row r="106" spans="2:12"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</row>
    <row r="107" spans="2:12"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</row>
    <row r="108" spans="2:12"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</row>
    <row r="109" spans="2:12"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</row>
    <row r="110" spans="2:12"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2:12"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</row>
    <row r="112" spans="2:12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</row>
    <row r="113" spans="2:12"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2:12"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</row>
    <row r="115" spans="2:12"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2:12"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</row>
    <row r="117" spans="2:12"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</row>
    <row r="118" spans="2:12"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</row>
    <row r="119" spans="2:12"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</row>
    <row r="120" spans="2:12"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</row>
    <row r="121" spans="2:12"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</row>
    <row r="122" spans="2:12"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</row>
    <row r="123" spans="2:12"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</row>
    <row r="124" spans="2:12">
      <c r="B124" s="139"/>
      <c r="C124" s="139"/>
      <c r="D124" s="140"/>
      <c r="E124" s="139"/>
      <c r="F124" s="139"/>
      <c r="G124" s="139"/>
      <c r="H124" s="139"/>
      <c r="I124" s="139"/>
      <c r="J124" s="139"/>
      <c r="K124" s="139"/>
      <c r="L124" s="139"/>
    </row>
    <row r="125" spans="2:12">
      <c r="B125" s="139"/>
      <c r="C125" s="139"/>
      <c r="D125" s="140"/>
      <c r="E125" s="139"/>
      <c r="F125" s="139"/>
      <c r="G125" s="139"/>
      <c r="H125" s="139"/>
      <c r="I125" s="139"/>
      <c r="J125" s="139"/>
      <c r="K125" s="139"/>
      <c r="L125" s="139"/>
    </row>
    <row r="126" spans="2:12">
      <c r="B126" s="139"/>
      <c r="C126" s="139"/>
      <c r="D126" s="140"/>
      <c r="E126" s="139"/>
      <c r="F126" s="139"/>
      <c r="G126" s="139"/>
      <c r="H126" s="139"/>
      <c r="I126" s="139"/>
      <c r="J126" s="139"/>
      <c r="K126" s="139"/>
      <c r="L126" s="139"/>
    </row>
    <row r="127" spans="2:12">
      <c r="B127" s="139"/>
      <c r="C127" s="139"/>
      <c r="D127" s="140"/>
      <c r="E127" s="139"/>
      <c r="F127" s="139"/>
      <c r="G127" s="139"/>
      <c r="H127" s="139"/>
      <c r="I127" s="139"/>
      <c r="J127" s="139"/>
      <c r="K127" s="139"/>
      <c r="L127" s="139"/>
    </row>
    <row r="128" spans="2:12">
      <c r="B128" s="139"/>
      <c r="C128" s="139"/>
      <c r="D128" s="140"/>
      <c r="E128" s="139"/>
      <c r="F128" s="139"/>
      <c r="G128" s="139"/>
      <c r="H128" s="139"/>
      <c r="I128" s="139"/>
      <c r="J128" s="139"/>
      <c r="K128" s="139"/>
      <c r="L128" s="139"/>
    </row>
    <row r="129" spans="4:4">
      <c r="D129" s="140"/>
    </row>
    <row r="130" spans="4:4">
      <c r="D130" s="140"/>
    </row>
    <row r="131" spans="4:4">
      <c r="D131" s="140"/>
    </row>
    <row r="132" spans="4:4">
      <c r="D132" s="140"/>
    </row>
    <row r="133" spans="4:4">
      <c r="D133" s="140"/>
    </row>
    <row r="134" spans="4:4">
      <c r="D134" s="140"/>
    </row>
    <row r="135" spans="4:4">
      <c r="D135" s="140"/>
    </row>
    <row r="136" spans="4:4">
      <c r="D136" s="140"/>
    </row>
    <row r="137" spans="4:4">
      <c r="D137" s="140"/>
    </row>
    <row r="138" spans="4:4">
      <c r="D138" s="140"/>
    </row>
    <row r="139" spans="4:4">
      <c r="D139" s="140"/>
    </row>
    <row r="140" spans="4:4">
      <c r="D140" s="140"/>
    </row>
    <row r="141" spans="4:4">
      <c r="D141" s="140"/>
    </row>
    <row r="142" spans="4:4">
      <c r="D142" s="140"/>
    </row>
    <row r="143" spans="4:4">
      <c r="D143" s="140"/>
    </row>
    <row r="144" spans="4:4">
      <c r="D144" s="140"/>
    </row>
    <row r="145" spans="4:4">
      <c r="D145" s="140"/>
    </row>
    <row r="146" spans="4:4">
      <c r="D146" s="140"/>
    </row>
    <row r="147" spans="4:4">
      <c r="D147" s="140"/>
    </row>
    <row r="148" spans="4:4">
      <c r="D148" s="140"/>
    </row>
    <row r="149" spans="4:4">
      <c r="D149" s="140"/>
    </row>
    <row r="150" spans="4:4">
      <c r="D150" s="140"/>
    </row>
    <row r="151" spans="4:4">
      <c r="D151" s="140"/>
    </row>
    <row r="152" spans="4:4">
      <c r="D152" s="140"/>
    </row>
    <row r="153" spans="4:4">
      <c r="D153" s="140"/>
    </row>
    <row r="154" spans="4:4">
      <c r="D154" s="140"/>
    </row>
    <row r="155" spans="4:4">
      <c r="D155" s="140"/>
    </row>
    <row r="156" spans="4:4">
      <c r="D156" s="140"/>
    </row>
    <row r="157" spans="4:4">
      <c r="D157" s="140"/>
    </row>
    <row r="158" spans="4:4">
      <c r="D158" s="140"/>
    </row>
    <row r="159" spans="4:4">
      <c r="D159" s="140"/>
    </row>
    <row r="160" spans="4:4">
      <c r="D160" s="140"/>
    </row>
    <row r="161" spans="4:4">
      <c r="D161" s="140"/>
    </row>
    <row r="162" spans="4:4">
      <c r="D162" s="140"/>
    </row>
    <row r="163" spans="4:4">
      <c r="D163" s="140"/>
    </row>
    <row r="164" spans="4:4">
      <c r="D164" s="140"/>
    </row>
    <row r="165" spans="4:4">
      <c r="D165" s="140"/>
    </row>
    <row r="166" spans="4:4">
      <c r="D166" s="140"/>
    </row>
    <row r="167" spans="4:4">
      <c r="D167" s="140"/>
    </row>
    <row r="168" spans="4:4">
      <c r="D168" s="140"/>
    </row>
    <row r="169" spans="4:4">
      <c r="D169" s="140"/>
    </row>
    <row r="170" spans="4:4">
      <c r="D170" s="140"/>
    </row>
    <row r="171" spans="4:4">
      <c r="D171" s="140"/>
    </row>
    <row r="172" spans="4:4">
      <c r="D172" s="140"/>
    </row>
    <row r="173" spans="4:4">
      <c r="D173" s="140"/>
    </row>
    <row r="174" spans="4:4">
      <c r="D174" s="140"/>
    </row>
    <row r="175" spans="4:4">
      <c r="D175" s="140"/>
    </row>
    <row r="176" spans="4:4">
      <c r="D176" s="140"/>
    </row>
    <row r="177" spans="4:4">
      <c r="D177" s="140"/>
    </row>
    <row r="178" spans="4:4">
      <c r="D178" s="140"/>
    </row>
    <row r="179" spans="4:4">
      <c r="D179" s="140"/>
    </row>
    <row r="180" spans="4:4">
      <c r="D180" s="140"/>
    </row>
    <row r="181" spans="4:4">
      <c r="D181" s="140"/>
    </row>
    <row r="182" spans="4:4">
      <c r="D182" s="140"/>
    </row>
    <row r="183" spans="4:4">
      <c r="D183" s="140"/>
    </row>
    <row r="184" spans="4:4">
      <c r="D184" s="140"/>
    </row>
    <row r="185" spans="4:4">
      <c r="D185" s="140"/>
    </row>
    <row r="186" spans="4:4">
      <c r="D186" s="140"/>
    </row>
    <row r="187" spans="4:4">
      <c r="D187" s="140"/>
    </row>
    <row r="188" spans="4:4">
      <c r="D188" s="140"/>
    </row>
    <row r="189" spans="4:4">
      <c r="D189" s="140"/>
    </row>
    <row r="190" spans="4:4">
      <c r="D190" s="140"/>
    </row>
    <row r="191" spans="4:4">
      <c r="D191" s="140"/>
    </row>
    <row r="192" spans="4:4">
      <c r="D192" s="140"/>
    </row>
    <row r="193" spans="4:4">
      <c r="D193" s="140"/>
    </row>
    <row r="194" spans="4:4">
      <c r="D194" s="140"/>
    </row>
    <row r="195" spans="4:4">
      <c r="D195" s="140"/>
    </row>
    <row r="196" spans="4:4">
      <c r="D196" s="140"/>
    </row>
    <row r="197" spans="4:4">
      <c r="D197" s="140"/>
    </row>
    <row r="198" spans="4:4">
      <c r="D198" s="140"/>
    </row>
    <row r="199" spans="4:4">
      <c r="D199" s="140"/>
    </row>
    <row r="200" spans="4:4">
      <c r="D200" s="140"/>
    </row>
    <row r="201" spans="4:4">
      <c r="D201" s="140"/>
    </row>
    <row r="202" spans="4:4">
      <c r="D202" s="140"/>
    </row>
    <row r="203" spans="4:4">
      <c r="D203" s="140"/>
    </row>
    <row r="204" spans="4:4">
      <c r="D204" s="140"/>
    </row>
    <row r="205" spans="4:4">
      <c r="D205" s="140"/>
    </row>
    <row r="206" spans="4:4">
      <c r="D206" s="140"/>
    </row>
    <row r="207" spans="4:4">
      <c r="D207" s="140"/>
    </row>
    <row r="208" spans="4:4">
      <c r="D208" s="140"/>
    </row>
    <row r="209" spans="4:4">
      <c r="D209" s="140"/>
    </row>
    <row r="210" spans="4:4">
      <c r="D210" s="140"/>
    </row>
    <row r="211" spans="4:4">
      <c r="D211" s="140"/>
    </row>
    <row r="212" spans="4:4">
      <c r="D212" s="140"/>
    </row>
    <row r="213" spans="4:4">
      <c r="D213" s="140"/>
    </row>
    <row r="214" spans="4:4">
      <c r="D214" s="140"/>
    </row>
    <row r="215" spans="4:4">
      <c r="D215" s="140"/>
    </row>
    <row r="216" spans="4:4">
      <c r="D216" s="140"/>
    </row>
    <row r="217" spans="4:4">
      <c r="D217" s="140"/>
    </row>
    <row r="218" spans="4:4">
      <c r="D218" s="140"/>
    </row>
    <row r="219" spans="4:4">
      <c r="D219" s="140"/>
    </row>
    <row r="220" spans="4:4">
      <c r="D220" s="140"/>
    </row>
    <row r="221" spans="4:4">
      <c r="D221" s="140"/>
    </row>
    <row r="222" spans="4:4">
      <c r="D222" s="140"/>
    </row>
    <row r="223" spans="4:4">
      <c r="D223" s="140"/>
    </row>
    <row r="224" spans="4:4">
      <c r="D224" s="140"/>
    </row>
    <row r="225" spans="4:4">
      <c r="D225" s="140"/>
    </row>
    <row r="226" spans="4:4">
      <c r="D226" s="140"/>
    </row>
    <row r="227" spans="4:4">
      <c r="D227" s="140"/>
    </row>
    <row r="228" spans="4:4">
      <c r="D228" s="140"/>
    </row>
    <row r="229" spans="4:4">
      <c r="D229" s="140"/>
    </row>
    <row r="230" spans="4:4">
      <c r="D230" s="140"/>
    </row>
    <row r="231" spans="4:4">
      <c r="D231" s="140"/>
    </row>
    <row r="232" spans="4:4">
      <c r="D232" s="140"/>
    </row>
    <row r="233" spans="4:4">
      <c r="D233" s="140"/>
    </row>
    <row r="234" spans="4:4">
      <c r="D234" s="140"/>
    </row>
    <row r="235" spans="4:4">
      <c r="D235" s="140"/>
    </row>
    <row r="236" spans="4:4">
      <c r="D236" s="140"/>
    </row>
    <row r="237" spans="4:4">
      <c r="D237" s="140"/>
    </row>
    <row r="238" spans="4:4">
      <c r="D238" s="140"/>
    </row>
    <row r="239" spans="4:4">
      <c r="D239" s="140"/>
    </row>
    <row r="240" spans="4:4">
      <c r="D240" s="140"/>
    </row>
    <row r="241" spans="4:4">
      <c r="D241" s="140"/>
    </row>
    <row r="242" spans="4:4">
      <c r="D242" s="140"/>
    </row>
    <row r="243" spans="4:4">
      <c r="D243" s="140"/>
    </row>
    <row r="244" spans="4:4">
      <c r="D244" s="140"/>
    </row>
    <row r="245" spans="4:4">
      <c r="D245" s="140"/>
    </row>
    <row r="246" spans="4:4">
      <c r="D246" s="140"/>
    </row>
    <row r="247" spans="4:4">
      <c r="D247" s="140"/>
    </row>
    <row r="248" spans="4:4">
      <c r="D248" s="140"/>
    </row>
    <row r="249" spans="4:4">
      <c r="D249" s="140"/>
    </row>
    <row r="250" spans="4:4">
      <c r="D250" s="140"/>
    </row>
    <row r="251" spans="4:4">
      <c r="D251" s="140"/>
    </row>
    <row r="252" spans="4:4">
      <c r="D252" s="140"/>
    </row>
    <row r="253" spans="4:4">
      <c r="D253" s="140"/>
    </row>
    <row r="254" spans="4:4">
      <c r="D254" s="140"/>
    </row>
    <row r="255" spans="4:4">
      <c r="D255" s="140"/>
    </row>
    <row r="256" spans="4:4">
      <c r="D256" s="140"/>
    </row>
    <row r="257" spans="4:4">
      <c r="D257" s="140"/>
    </row>
    <row r="258" spans="4:4">
      <c r="D258" s="140"/>
    </row>
    <row r="259" spans="4:4">
      <c r="D259" s="140"/>
    </row>
    <row r="260" spans="4:4">
      <c r="D260" s="140"/>
    </row>
    <row r="261" spans="4:4">
      <c r="D261" s="140"/>
    </row>
    <row r="262" spans="4:4">
      <c r="D262" s="140"/>
    </row>
    <row r="263" spans="4:4">
      <c r="D263" s="140"/>
    </row>
    <row r="264" spans="4:4">
      <c r="D264" s="140"/>
    </row>
    <row r="265" spans="4:4">
      <c r="D265" s="140"/>
    </row>
    <row r="266" spans="4:4">
      <c r="D266" s="140"/>
    </row>
    <row r="267" spans="4:4">
      <c r="D267" s="140"/>
    </row>
    <row r="268" spans="4:4">
      <c r="D268" s="140"/>
    </row>
    <row r="269" spans="4:4">
      <c r="D269" s="140"/>
    </row>
    <row r="270" spans="4:4">
      <c r="D270" s="140"/>
    </row>
    <row r="271" spans="4:4">
      <c r="D271" s="140"/>
    </row>
    <row r="272" spans="4:4">
      <c r="D272" s="140"/>
    </row>
    <row r="273" spans="4:4">
      <c r="D273" s="140"/>
    </row>
    <row r="274" spans="4:4">
      <c r="D274" s="140"/>
    </row>
    <row r="275" spans="4:4">
      <c r="D275" s="140"/>
    </row>
    <row r="276" spans="4:4">
      <c r="D276" s="140"/>
    </row>
    <row r="277" spans="4:4">
      <c r="D277" s="140"/>
    </row>
    <row r="278" spans="4:4">
      <c r="D278" s="140"/>
    </row>
    <row r="279" spans="4:4">
      <c r="D279" s="140"/>
    </row>
    <row r="280" spans="4:4">
      <c r="D280" s="140"/>
    </row>
    <row r="281" spans="4:4">
      <c r="D281" s="140"/>
    </row>
    <row r="282" spans="4:4">
      <c r="D282" s="140"/>
    </row>
    <row r="283" spans="4:4">
      <c r="D283" s="140"/>
    </row>
    <row r="284" spans="4:4">
      <c r="D284" s="140"/>
    </row>
    <row r="285" spans="4:4">
      <c r="D285" s="140"/>
    </row>
    <row r="286" spans="4:4">
      <c r="D286" s="140"/>
    </row>
    <row r="287" spans="4:4">
      <c r="D287" s="140"/>
    </row>
    <row r="288" spans="4:4">
      <c r="D288" s="140"/>
    </row>
    <row r="289" spans="4:4">
      <c r="D289" s="140"/>
    </row>
    <row r="290" spans="4:4">
      <c r="D290" s="140"/>
    </row>
    <row r="291" spans="4:4">
      <c r="D291" s="140"/>
    </row>
    <row r="292" spans="4:4">
      <c r="D292" s="140"/>
    </row>
    <row r="293" spans="4:4">
      <c r="D293" s="140"/>
    </row>
    <row r="294" spans="4:4">
      <c r="D294" s="140"/>
    </row>
    <row r="295" spans="4:4">
      <c r="D295" s="140"/>
    </row>
    <row r="296" spans="4:4">
      <c r="D296" s="140"/>
    </row>
    <row r="297" spans="4:4">
      <c r="D297" s="140"/>
    </row>
    <row r="298" spans="4:4">
      <c r="D298" s="140"/>
    </row>
    <row r="299" spans="4:4">
      <c r="D299" s="140"/>
    </row>
    <row r="300" spans="4:4">
      <c r="D300" s="140"/>
    </row>
    <row r="301" spans="4:4">
      <c r="D301" s="140"/>
    </row>
    <row r="302" spans="4:4">
      <c r="D302" s="140"/>
    </row>
    <row r="303" spans="4:4">
      <c r="D303" s="140"/>
    </row>
    <row r="304" spans="4:4">
      <c r="D304" s="140"/>
    </row>
    <row r="305" spans="4:4">
      <c r="D305" s="140"/>
    </row>
    <row r="306" spans="4:4">
      <c r="D306" s="140"/>
    </row>
    <row r="307" spans="4:4">
      <c r="D307" s="140"/>
    </row>
    <row r="308" spans="4:4">
      <c r="D308" s="140"/>
    </row>
    <row r="309" spans="4:4">
      <c r="D309" s="140"/>
    </row>
    <row r="310" spans="4:4">
      <c r="D310" s="140"/>
    </row>
    <row r="311" spans="4:4">
      <c r="D311" s="140"/>
    </row>
    <row r="312" spans="4:4">
      <c r="D312" s="140"/>
    </row>
    <row r="313" spans="4:4">
      <c r="D313" s="140"/>
    </row>
    <row r="314" spans="4:4">
      <c r="D314" s="140"/>
    </row>
    <row r="315" spans="4:4">
      <c r="D315" s="140"/>
    </row>
    <row r="316" spans="4:4">
      <c r="D316" s="140"/>
    </row>
    <row r="317" spans="4:4">
      <c r="D317" s="140"/>
    </row>
    <row r="318" spans="4:4">
      <c r="D318" s="140"/>
    </row>
    <row r="319" spans="4:4">
      <c r="D319" s="140"/>
    </row>
    <row r="320" spans="4:4">
      <c r="D320" s="140"/>
    </row>
    <row r="321" spans="4:4">
      <c r="D321" s="140"/>
    </row>
    <row r="322" spans="4:4">
      <c r="D322" s="140"/>
    </row>
    <row r="323" spans="4:4">
      <c r="D323" s="140"/>
    </row>
    <row r="324" spans="4:4">
      <c r="D324" s="140"/>
    </row>
    <row r="325" spans="4:4">
      <c r="D325" s="140"/>
    </row>
    <row r="326" spans="4:4">
      <c r="D326" s="140"/>
    </row>
    <row r="327" spans="4:4">
      <c r="D327" s="140"/>
    </row>
    <row r="328" spans="4:4">
      <c r="D328" s="140"/>
    </row>
    <row r="329" spans="4:4">
      <c r="D329" s="140"/>
    </row>
    <row r="330" spans="4:4">
      <c r="D330" s="140"/>
    </row>
    <row r="331" spans="4:4">
      <c r="D331" s="140"/>
    </row>
    <row r="332" spans="4:4">
      <c r="D332" s="140"/>
    </row>
    <row r="333" spans="4:4">
      <c r="D333" s="140"/>
    </row>
    <row r="334" spans="4:4">
      <c r="D334" s="140"/>
    </row>
    <row r="335" spans="4:4">
      <c r="D335" s="140"/>
    </row>
    <row r="336" spans="4:4">
      <c r="D336" s="140"/>
    </row>
    <row r="337" spans="4:4">
      <c r="D337" s="140"/>
    </row>
    <row r="338" spans="4:4">
      <c r="D338" s="140"/>
    </row>
    <row r="339" spans="4:4">
      <c r="D339" s="140"/>
    </row>
    <row r="340" spans="4:4">
      <c r="D340" s="140"/>
    </row>
    <row r="341" spans="4:4">
      <c r="D341" s="140"/>
    </row>
    <row r="342" spans="4:4">
      <c r="D342" s="140"/>
    </row>
    <row r="343" spans="4:4">
      <c r="D343" s="140"/>
    </row>
    <row r="344" spans="4:4">
      <c r="D344" s="140"/>
    </row>
    <row r="345" spans="4:4">
      <c r="D345" s="140"/>
    </row>
    <row r="346" spans="4:4">
      <c r="D346" s="140"/>
    </row>
    <row r="347" spans="4:4">
      <c r="D347" s="140"/>
    </row>
    <row r="348" spans="4:4">
      <c r="D348" s="140"/>
    </row>
    <row r="349" spans="4:4">
      <c r="D349" s="140"/>
    </row>
    <row r="350" spans="4:4">
      <c r="D350" s="140"/>
    </row>
    <row r="351" spans="4:4">
      <c r="D351" s="140"/>
    </row>
    <row r="352" spans="4:4">
      <c r="D352" s="140"/>
    </row>
    <row r="353" spans="4:4">
      <c r="D353" s="140"/>
    </row>
    <row r="354" spans="4:4">
      <c r="D354" s="140"/>
    </row>
    <row r="355" spans="4:4">
      <c r="D355" s="140"/>
    </row>
    <row r="356" spans="4:4">
      <c r="D356" s="140"/>
    </row>
    <row r="357" spans="4:4">
      <c r="D357" s="140"/>
    </row>
    <row r="358" spans="4:4">
      <c r="D358" s="140"/>
    </row>
    <row r="359" spans="4:4">
      <c r="D359" s="140"/>
    </row>
    <row r="360" spans="4:4">
      <c r="D360" s="140"/>
    </row>
    <row r="361" spans="4:4">
      <c r="D361" s="140"/>
    </row>
    <row r="362" spans="4:4">
      <c r="D362" s="140"/>
    </row>
    <row r="363" spans="4:4">
      <c r="D363" s="140"/>
    </row>
    <row r="364" spans="4:4">
      <c r="D364" s="140"/>
    </row>
    <row r="365" spans="4:4">
      <c r="D365" s="140"/>
    </row>
    <row r="366" spans="4:4">
      <c r="D366" s="140"/>
    </row>
    <row r="367" spans="4:4">
      <c r="D367" s="140"/>
    </row>
    <row r="368" spans="4:4">
      <c r="D368" s="140"/>
    </row>
    <row r="369" spans="4:4">
      <c r="D369" s="140"/>
    </row>
    <row r="370" spans="4:4">
      <c r="D370" s="140"/>
    </row>
    <row r="371" spans="4:4">
      <c r="D371" s="140"/>
    </row>
    <row r="372" spans="4:4">
      <c r="D372" s="140"/>
    </row>
    <row r="373" spans="4:4">
      <c r="D373" s="140"/>
    </row>
    <row r="374" spans="4:4">
      <c r="D374" s="140"/>
    </row>
    <row r="375" spans="4:4">
      <c r="D375" s="140"/>
    </row>
    <row r="376" spans="4:4">
      <c r="D376" s="140"/>
    </row>
    <row r="377" spans="4:4">
      <c r="D377" s="140"/>
    </row>
    <row r="378" spans="4:4">
      <c r="D378" s="140"/>
    </row>
    <row r="379" spans="4:4">
      <c r="D379" s="140"/>
    </row>
    <row r="380" spans="4:4">
      <c r="D380" s="140"/>
    </row>
    <row r="381" spans="4:4">
      <c r="D381" s="140"/>
    </row>
    <row r="382" spans="4:4">
      <c r="D382" s="140"/>
    </row>
    <row r="383" spans="4:4">
      <c r="D383" s="140"/>
    </row>
    <row r="384" spans="4:4">
      <c r="D384" s="140"/>
    </row>
    <row r="385" spans="4:4">
      <c r="D385" s="140"/>
    </row>
    <row r="386" spans="4:4">
      <c r="D386" s="140"/>
    </row>
    <row r="387" spans="4:4">
      <c r="D387" s="140"/>
    </row>
    <row r="388" spans="4:4">
      <c r="D388" s="140"/>
    </row>
    <row r="389" spans="4:4">
      <c r="D389" s="140"/>
    </row>
    <row r="390" spans="4:4">
      <c r="D390" s="140"/>
    </row>
    <row r="391" spans="4:4">
      <c r="D391" s="140"/>
    </row>
    <row r="392" spans="4:4">
      <c r="D392" s="140"/>
    </row>
    <row r="393" spans="4:4">
      <c r="D393" s="140"/>
    </row>
    <row r="394" spans="4:4">
      <c r="D394" s="140"/>
    </row>
    <row r="395" spans="4:4">
      <c r="D395" s="140"/>
    </row>
    <row r="396" spans="4:4">
      <c r="D396" s="140"/>
    </row>
    <row r="397" spans="4:4">
      <c r="D397" s="140"/>
    </row>
    <row r="398" spans="4:4">
      <c r="D398" s="140"/>
    </row>
    <row r="399" spans="4:4">
      <c r="D399" s="140"/>
    </row>
    <row r="400" spans="4:4">
      <c r="D400" s="140"/>
    </row>
    <row r="401" spans="4:4">
      <c r="D401" s="140"/>
    </row>
    <row r="402" spans="4:4">
      <c r="D402" s="140"/>
    </row>
    <row r="403" spans="4:4">
      <c r="D403" s="140"/>
    </row>
    <row r="404" spans="4:4">
      <c r="D404" s="140"/>
    </row>
    <row r="405" spans="4:4">
      <c r="D405" s="140"/>
    </row>
    <row r="406" spans="4:4">
      <c r="D406" s="140"/>
    </row>
    <row r="407" spans="4:4">
      <c r="D407" s="140"/>
    </row>
    <row r="408" spans="4:4">
      <c r="D408" s="140"/>
    </row>
    <row r="409" spans="4:4">
      <c r="D409" s="140"/>
    </row>
    <row r="410" spans="4:4">
      <c r="D410" s="140"/>
    </row>
    <row r="411" spans="4:4">
      <c r="D411" s="140"/>
    </row>
    <row r="412" spans="4:4">
      <c r="D412" s="140"/>
    </row>
    <row r="413" spans="4:4">
      <c r="D413" s="140"/>
    </row>
    <row r="414" spans="4:4">
      <c r="D414" s="140"/>
    </row>
    <row r="415" spans="4:4">
      <c r="D415" s="140"/>
    </row>
    <row r="416" spans="4:4">
      <c r="D416" s="140"/>
    </row>
    <row r="417" spans="4:4">
      <c r="D417" s="140"/>
    </row>
    <row r="418" spans="4:4">
      <c r="D418" s="140"/>
    </row>
    <row r="419" spans="4:4">
      <c r="D419" s="140"/>
    </row>
    <row r="420" spans="4:4">
      <c r="D420" s="140"/>
    </row>
    <row r="421" spans="4:4">
      <c r="D421" s="140"/>
    </row>
    <row r="422" spans="4:4">
      <c r="D422" s="140"/>
    </row>
    <row r="423" spans="4:4">
      <c r="D423" s="140"/>
    </row>
    <row r="424" spans="4:4">
      <c r="D424" s="140"/>
    </row>
    <row r="425" spans="4:4">
      <c r="D425" s="140"/>
    </row>
    <row r="426" spans="4:4">
      <c r="D426" s="140"/>
    </row>
    <row r="427" spans="4:4">
      <c r="D427" s="140"/>
    </row>
    <row r="428" spans="4:4">
      <c r="D428" s="140"/>
    </row>
    <row r="429" spans="4:4">
      <c r="D429" s="140"/>
    </row>
    <row r="430" spans="4:4">
      <c r="D430" s="140"/>
    </row>
    <row r="431" spans="4:4">
      <c r="D431" s="140"/>
    </row>
    <row r="432" spans="4:4">
      <c r="D432" s="140"/>
    </row>
    <row r="433" spans="4:4">
      <c r="D433" s="140"/>
    </row>
    <row r="434" spans="4:4">
      <c r="D434" s="140"/>
    </row>
    <row r="435" spans="4:4">
      <c r="D435" s="140"/>
    </row>
    <row r="436" spans="4:4">
      <c r="D436" s="140"/>
    </row>
    <row r="437" spans="4:4">
      <c r="D437" s="140"/>
    </row>
    <row r="438" spans="4:4">
      <c r="D438" s="140"/>
    </row>
    <row r="439" spans="4:4">
      <c r="D439" s="140"/>
    </row>
    <row r="440" spans="4:4">
      <c r="D440" s="140"/>
    </row>
    <row r="441" spans="4:4">
      <c r="D441" s="140"/>
    </row>
    <row r="442" spans="4:4">
      <c r="D442" s="140"/>
    </row>
    <row r="443" spans="4:4">
      <c r="D443" s="140"/>
    </row>
    <row r="444" spans="4:4">
      <c r="D444" s="140"/>
    </row>
    <row r="445" spans="4:4">
      <c r="D445" s="140"/>
    </row>
    <row r="446" spans="4:4">
      <c r="D446" s="140"/>
    </row>
    <row r="447" spans="4:4">
      <c r="D447" s="140"/>
    </row>
    <row r="448" spans="4:4">
      <c r="D448" s="140"/>
    </row>
    <row r="449" spans="4:4">
      <c r="D449" s="140"/>
    </row>
    <row r="450" spans="4:4">
      <c r="D450" s="140"/>
    </row>
    <row r="451" spans="4:4">
      <c r="D451" s="140"/>
    </row>
    <row r="452" spans="4:4">
      <c r="D452" s="140"/>
    </row>
    <row r="453" spans="4:4">
      <c r="D453" s="140"/>
    </row>
    <row r="454" spans="4:4">
      <c r="D454" s="140"/>
    </row>
    <row r="455" spans="4:4">
      <c r="D455" s="140"/>
    </row>
    <row r="456" spans="4:4">
      <c r="D456" s="140"/>
    </row>
    <row r="457" spans="4:4">
      <c r="D457" s="140"/>
    </row>
    <row r="458" spans="4:4">
      <c r="D458" s="140"/>
    </row>
    <row r="459" spans="4:4">
      <c r="D459" s="140"/>
    </row>
    <row r="460" spans="4:4">
      <c r="D460" s="140"/>
    </row>
    <row r="461" spans="4:4">
      <c r="D461" s="140"/>
    </row>
    <row r="462" spans="4:4">
      <c r="D462" s="140"/>
    </row>
    <row r="463" spans="4:4">
      <c r="D463" s="140"/>
    </row>
    <row r="464" spans="4:4">
      <c r="D464" s="140"/>
    </row>
    <row r="465" spans="4:4">
      <c r="D465" s="140"/>
    </row>
    <row r="466" spans="4:4">
      <c r="D466" s="140"/>
    </row>
    <row r="467" spans="4:4">
      <c r="D467" s="140"/>
    </row>
    <row r="468" spans="4:4">
      <c r="D468" s="140"/>
    </row>
    <row r="469" spans="4:4">
      <c r="D469" s="140"/>
    </row>
    <row r="470" spans="4:4">
      <c r="D470" s="140"/>
    </row>
    <row r="471" spans="4:4">
      <c r="D471" s="140"/>
    </row>
    <row r="472" spans="4:4">
      <c r="D472" s="140"/>
    </row>
    <row r="473" spans="4:4">
      <c r="D473" s="140"/>
    </row>
    <row r="474" spans="4:4">
      <c r="D474" s="140"/>
    </row>
    <row r="475" spans="4:4">
      <c r="D475" s="140"/>
    </row>
    <row r="476" spans="4:4">
      <c r="D476" s="140"/>
    </row>
    <row r="477" spans="4:4">
      <c r="D477" s="140"/>
    </row>
    <row r="478" spans="4:4">
      <c r="D478" s="140"/>
    </row>
    <row r="479" spans="4:4">
      <c r="D479" s="140"/>
    </row>
    <row r="480" spans="4:4">
      <c r="D480" s="140"/>
    </row>
    <row r="481" spans="4:4">
      <c r="D481" s="140"/>
    </row>
    <row r="482" spans="4:4">
      <c r="D482" s="140"/>
    </row>
    <row r="483" spans="4:4">
      <c r="D483" s="140"/>
    </row>
    <row r="484" spans="4:4">
      <c r="D484" s="140"/>
    </row>
    <row r="485" spans="4:4">
      <c r="D485" s="140"/>
    </row>
    <row r="486" spans="4:4">
      <c r="D486" s="140"/>
    </row>
    <row r="487" spans="4:4">
      <c r="D487" s="140"/>
    </row>
    <row r="488" spans="4:4">
      <c r="D488" s="140"/>
    </row>
    <row r="489" spans="4:4">
      <c r="D489" s="140"/>
    </row>
    <row r="490" spans="4:4">
      <c r="D490" s="140"/>
    </row>
    <row r="491" spans="4:4">
      <c r="D491" s="140"/>
    </row>
    <row r="492" spans="4:4">
      <c r="D492" s="140"/>
    </row>
    <row r="493" spans="4:4">
      <c r="D493" s="140"/>
    </row>
    <row r="494" spans="4:4">
      <c r="D494" s="140"/>
    </row>
    <row r="495" spans="4:4">
      <c r="D495" s="140"/>
    </row>
    <row r="496" spans="4:4">
      <c r="D496" s="140"/>
    </row>
    <row r="497" spans="4:4">
      <c r="D497" s="140"/>
    </row>
    <row r="498" spans="4:4">
      <c r="D498" s="140"/>
    </row>
    <row r="499" spans="4:4">
      <c r="D499" s="140"/>
    </row>
    <row r="500" spans="4:4">
      <c r="D500" s="140"/>
    </row>
    <row r="501" spans="4:4">
      <c r="D501" s="140"/>
    </row>
    <row r="502" spans="4:4">
      <c r="D502" s="140"/>
    </row>
    <row r="503" spans="4:4">
      <c r="D503" s="140"/>
    </row>
    <row r="504" spans="4:4">
      <c r="D504" s="140"/>
    </row>
    <row r="505" spans="4:4">
      <c r="D505" s="140"/>
    </row>
    <row r="506" spans="4:4">
      <c r="D506" s="140"/>
    </row>
    <row r="507" spans="4:4">
      <c r="D507" s="140"/>
    </row>
    <row r="508" spans="4:4">
      <c r="D508" s="140"/>
    </row>
    <row r="509" spans="4:4">
      <c r="D509" s="140"/>
    </row>
    <row r="510" spans="4:4">
      <c r="D510" s="140"/>
    </row>
    <row r="511" spans="4:4">
      <c r="D511" s="140"/>
    </row>
    <row r="512" spans="4:4">
      <c r="D512" s="140"/>
    </row>
    <row r="513" spans="4:5">
      <c r="D513" s="140"/>
      <c r="E513" s="139"/>
    </row>
    <row r="514" spans="4:5">
      <c r="D514" s="140"/>
      <c r="E514" s="139"/>
    </row>
    <row r="515" spans="4:5">
      <c r="D515" s="139"/>
      <c r="E515" s="141"/>
    </row>
  </sheetData>
  <sheetProtection sheet="1" objects="1" scenarios="1"/>
  <mergeCells count="2">
    <mergeCell ref="B6:L6"/>
    <mergeCell ref="B30:D30"/>
  </mergeCells>
  <phoneticPr fontId="5" type="noConversion"/>
  <dataValidations count="1">
    <dataValidation allowBlank="1" showInputMessage="1" showErrorMessage="1" sqref="E10 C27:D29 B29:B3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8801</v>
      </c>
    </row>
    <row r="6" spans="2:18" ht="26.25" customHeight="1">
      <c r="B6" s="184" t="s">
        <v>225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121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107</v>
      </c>
      <c r="H7" s="30" t="s">
        <v>18</v>
      </c>
      <c r="I7" s="30" t="s">
        <v>106</v>
      </c>
      <c r="J7" s="30" t="s">
        <v>17</v>
      </c>
      <c r="K7" s="30" t="s">
        <v>222</v>
      </c>
      <c r="L7" s="30" t="s">
        <v>241</v>
      </c>
      <c r="M7" s="30" t="s">
        <v>223</v>
      </c>
      <c r="N7" s="30" t="s">
        <v>59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254</v>
      </c>
      <c r="C11" s="1"/>
      <c r="D11" s="1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117</v>
      </c>
      <c r="C12" s="96"/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239</v>
      </c>
      <c r="C13" s="96"/>
      <c r="D13" s="96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175" t="s">
        <v>249</v>
      </c>
      <c r="C14" s="175"/>
      <c r="D14" s="175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2">
    <mergeCell ref="B6:P6"/>
    <mergeCell ref="B14:D14"/>
  </mergeCells>
  <dataValidations count="1">
    <dataValidation allowBlank="1" showInputMessage="1" showErrorMessage="1" sqref="B31:P1048576 C24:P30 A1:A1048576 B13:B23 AH31:XFD33 Q1:XFD30 Q34:XFD1048576 Q31:AF33 B1:B10 E1:P23 D1:D10 C5:C10 C15:D23 C11:D1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184</v>
      </c>
      <c r="C1" s="76" t="s" vm="1">
        <v>255</v>
      </c>
    </row>
    <row r="2" spans="2:18">
      <c r="B2" s="56" t="s">
        <v>183</v>
      </c>
      <c r="C2" s="76" t="s">
        <v>256</v>
      </c>
    </row>
    <row r="3" spans="2:18">
      <c r="B3" s="56" t="s">
        <v>185</v>
      </c>
      <c r="C3" s="76" t="s">
        <v>257</v>
      </c>
    </row>
    <row r="4" spans="2:18">
      <c r="B4" s="56" t="s">
        <v>186</v>
      </c>
      <c r="C4" s="76">
        <v>8801</v>
      </c>
    </row>
    <row r="6" spans="2:18" ht="26.25" customHeight="1">
      <c r="B6" s="184" t="s">
        <v>227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121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107</v>
      </c>
      <c r="H7" s="30" t="s">
        <v>18</v>
      </c>
      <c r="I7" s="30" t="s">
        <v>106</v>
      </c>
      <c r="J7" s="30" t="s">
        <v>17</v>
      </c>
      <c r="K7" s="30" t="s">
        <v>222</v>
      </c>
      <c r="L7" s="30" t="s">
        <v>241</v>
      </c>
      <c r="M7" s="30" t="s">
        <v>223</v>
      </c>
      <c r="N7" s="30" t="s">
        <v>59</v>
      </c>
      <c r="O7" s="30" t="s">
        <v>187</v>
      </c>
      <c r="P7" s="31" t="s">
        <v>189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250</v>
      </c>
      <c r="M8" s="32" t="s">
        <v>244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254</v>
      </c>
      <c r="C11" s="1"/>
      <c r="D11" s="1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117</v>
      </c>
      <c r="C12" s="96"/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239</v>
      </c>
      <c r="C13" s="96"/>
      <c r="D13" s="96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175" t="s">
        <v>249</v>
      </c>
      <c r="C14" s="175"/>
      <c r="D14" s="175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2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23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23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23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23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2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2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2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2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2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2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2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2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2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2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2"/>
      <c r="R31" s="2"/>
      <c r="S31" s="2"/>
      <c r="T31" s="2"/>
      <c r="U31" s="2"/>
      <c r="V31" s="2"/>
      <c r="W31" s="2"/>
    </row>
    <row r="32" spans="2:2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2"/>
      <c r="R32" s="2"/>
      <c r="S32" s="2"/>
      <c r="T32" s="2"/>
      <c r="U32" s="2"/>
      <c r="V32" s="2"/>
      <c r="W32" s="2"/>
    </row>
    <row r="33" spans="2:2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2"/>
      <c r="R33" s="2"/>
      <c r="S33" s="2"/>
      <c r="T33" s="2"/>
      <c r="U33" s="2"/>
      <c r="V33" s="2"/>
      <c r="W33" s="2"/>
    </row>
    <row r="34" spans="2:2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2"/>
      <c r="R34" s="2"/>
      <c r="S34" s="2"/>
      <c r="T34" s="2"/>
      <c r="U34" s="2"/>
      <c r="V34" s="2"/>
      <c r="W34" s="2"/>
    </row>
    <row r="35" spans="2:2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2"/>
      <c r="R35" s="2"/>
      <c r="S35" s="2"/>
      <c r="T35" s="2"/>
      <c r="U35" s="2"/>
      <c r="V35" s="2"/>
      <c r="W35" s="2"/>
    </row>
    <row r="36" spans="2:2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2"/>
      <c r="R36" s="2"/>
      <c r="S36" s="2"/>
      <c r="T36" s="2"/>
      <c r="U36" s="2"/>
      <c r="V36" s="2"/>
      <c r="W36" s="2"/>
    </row>
    <row r="37" spans="2:2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2"/>
      <c r="R37" s="2"/>
      <c r="S37" s="2"/>
      <c r="T37" s="2"/>
      <c r="U37" s="2"/>
      <c r="V37" s="2"/>
      <c r="W37" s="2"/>
    </row>
    <row r="38" spans="2:2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2"/>
      <c r="R38" s="2"/>
      <c r="S38" s="2"/>
      <c r="T38" s="2"/>
      <c r="U38" s="2"/>
      <c r="V38" s="2"/>
      <c r="W38" s="2"/>
    </row>
    <row r="39" spans="2:2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2"/>
      <c r="R39" s="2"/>
      <c r="S39" s="2"/>
      <c r="T39" s="2"/>
      <c r="U39" s="2"/>
      <c r="V39" s="2"/>
      <c r="W39" s="2"/>
    </row>
    <row r="40" spans="2:2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2"/>
      <c r="R40" s="2"/>
      <c r="S40" s="2"/>
      <c r="T40" s="2"/>
      <c r="U40" s="2"/>
      <c r="V40" s="2"/>
      <c r="W40" s="2"/>
    </row>
    <row r="41" spans="2:2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2"/>
      <c r="R41" s="2"/>
      <c r="S41" s="2"/>
      <c r="T41" s="2"/>
      <c r="U41" s="2"/>
      <c r="V41" s="2"/>
      <c r="W41" s="2"/>
    </row>
    <row r="42" spans="2:2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2"/>
      <c r="R42" s="2"/>
      <c r="S42" s="2"/>
      <c r="T42" s="2"/>
      <c r="U42" s="2"/>
      <c r="V42" s="2"/>
      <c r="W42" s="2"/>
    </row>
    <row r="43" spans="2:2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2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2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2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2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2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2">
    <mergeCell ref="B6:P6"/>
    <mergeCell ref="B14:D14"/>
  </mergeCells>
  <dataValidations count="1">
    <dataValidation allowBlank="1" showInputMessage="1" showErrorMessage="1" sqref="B31:P1048576 C24:P30 A1:A1048576 B13:B23 AH31:XFD33 Q1:XFD30 Q34:XFD1048576 Q31:AF33 B1:B10 E1:P23 D1:D10 C5:C10 C15:D23 C11:D1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184</v>
      </c>
      <c r="C1" s="76" t="s" vm="1">
        <v>255</v>
      </c>
    </row>
    <row r="2" spans="2:52">
      <c r="B2" s="56" t="s">
        <v>183</v>
      </c>
      <c r="C2" s="76" t="s">
        <v>256</v>
      </c>
    </row>
    <row r="3" spans="2:52">
      <c r="B3" s="56" t="s">
        <v>185</v>
      </c>
      <c r="C3" s="76" t="s">
        <v>257</v>
      </c>
    </row>
    <row r="4" spans="2:52">
      <c r="B4" s="56" t="s">
        <v>186</v>
      </c>
      <c r="C4" s="76">
        <v>8801</v>
      </c>
    </row>
    <row r="6" spans="2:52" ht="21.75" customHeight="1">
      <c r="B6" s="176" t="s">
        <v>214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2:52" ht="27.75" customHeight="1">
      <c r="B7" s="179" t="s">
        <v>91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/>
      <c r="AT7" s="3"/>
      <c r="AU7" s="3"/>
    </row>
    <row r="8" spans="2:52" s="3" customFormat="1" ht="55.5" customHeight="1">
      <c r="B8" s="22" t="s">
        <v>120</v>
      </c>
      <c r="C8" s="30" t="s">
        <v>46</v>
      </c>
      <c r="D8" s="30" t="s">
        <v>124</v>
      </c>
      <c r="E8" s="30" t="s">
        <v>15</v>
      </c>
      <c r="F8" s="30" t="s">
        <v>66</v>
      </c>
      <c r="G8" s="30" t="s">
        <v>107</v>
      </c>
      <c r="H8" s="30" t="s">
        <v>18</v>
      </c>
      <c r="I8" s="30" t="s">
        <v>106</v>
      </c>
      <c r="J8" s="30" t="s">
        <v>17</v>
      </c>
      <c r="K8" s="30" t="s">
        <v>19</v>
      </c>
      <c r="L8" s="30" t="s">
        <v>241</v>
      </c>
      <c r="M8" s="30" t="s">
        <v>240</v>
      </c>
      <c r="N8" s="30" t="s">
        <v>62</v>
      </c>
      <c r="O8" s="30" t="s">
        <v>243</v>
      </c>
      <c r="P8" s="30" t="s">
        <v>187</v>
      </c>
      <c r="Q8" s="71" t="s">
        <v>189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250</v>
      </c>
      <c r="M9" s="32"/>
      <c r="N9" s="32" t="s">
        <v>251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7" t="s">
        <v>29</v>
      </c>
      <c r="C11" s="78"/>
      <c r="D11" s="78"/>
      <c r="E11" s="78"/>
      <c r="F11" s="78"/>
      <c r="G11" s="78"/>
      <c r="H11" s="84">
        <v>3.7166956018328419</v>
      </c>
      <c r="I11" s="78"/>
      <c r="J11" s="78"/>
      <c r="K11" s="85">
        <v>4.4783997257428973E-3</v>
      </c>
      <c r="L11" s="84"/>
      <c r="M11" s="86"/>
      <c r="N11" s="84">
        <v>242730.54538999998</v>
      </c>
      <c r="O11" s="78"/>
      <c r="P11" s="85">
        <v>1</v>
      </c>
      <c r="Q11" s="85">
        <f>N11/'סכום נכסי הקרן'!$C$42</f>
        <v>0.13415748948171971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2" t="s">
        <v>236</v>
      </c>
      <c r="C12" s="80"/>
      <c r="D12" s="80"/>
      <c r="E12" s="80"/>
      <c r="F12" s="80"/>
      <c r="G12" s="80"/>
      <c r="H12" s="87">
        <v>3.7166956018328428</v>
      </c>
      <c r="I12" s="80"/>
      <c r="J12" s="80"/>
      <c r="K12" s="88">
        <v>4.4783997257428973E-3</v>
      </c>
      <c r="L12" s="87"/>
      <c r="M12" s="89"/>
      <c r="N12" s="87">
        <v>242730.54538999998</v>
      </c>
      <c r="O12" s="80"/>
      <c r="P12" s="88">
        <v>1</v>
      </c>
      <c r="Q12" s="88">
        <f>N12/'סכום נכסי הקרן'!$C$42</f>
        <v>0.13415748948171971</v>
      </c>
      <c r="AV12" s="4"/>
    </row>
    <row r="13" spans="2:52">
      <c r="B13" s="113" t="s">
        <v>27</v>
      </c>
      <c r="C13" s="114"/>
      <c r="D13" s="114"/>
      <c r="E13" s="114"/>
      <c r="F13" s="114"/>
      <c r="G13" s="114"/>
      <c r="H13" s="115">
        <v>5.0255887793340861</v>
      </c>
      <c r="I13" s="114"/>
      <c r="J13" s="114"/>
      <c r="K13" s="116">
        <v>4.0093816013030024E-3</v>
      </c>
      <c r="L13" s="115"/>
      <c r="M13" s="119"/>
      <c r="N13" s="115">
        <v>80097.818350000016</v>
      </c>
      <c r="O13" s="114"/>
      <c r="P13" s="116">
        <v>0.32998656275956229</v>
      </c>
      <c r="Q13" s="116">
        <f>N13/'סכום נכסי הקרן'!$C$42</f>
        <v>4.4270168822524818E-2</v>
      </c>
    </row>
    <row r="14" spans="2:52">
      <c r="B14" s="112" t="s">
        <v>26</v>
      </c>
      <c r="C14" s="80"/>
      <c r="D14" s="80"/>
      <c r="E14" s="80"/>
      <c r="F14" s="80"/>
      <c r="G14" s="80"/>
      <c r="H14" s="87">
        <v>5.0255887793340861</v>
      </c>
      <c r="I14" s="80"/>
      <c r="J14" s="80"/>
      <c r="K14" s="88">
        <v>4.0093816013030024E-3</v>
      </c>
      <c r="L14" s="87"/>
      <c r="M14" s="89"/>
      <c r="N14" s="87">
        <v>80097.818350000016</v>
      </c>
      <c r="O14" s="80"/>
      <c r="P14" s="88">
        <v>0.32998656275956229</v>
      </c>
      <c r="Q14" s="88">
        <f>N14/'סכום נכסי הקרן'!$C$42</f>
        <v>4.4270168822524818E-2</v>
      </c>
    </row>
    <row r="15" spans="2:52">
      <c r="B15" s="111" t="s">
        <v>258</v>
      </c>
      <c r="C15" s="82" t="s">
        <v>259</v>
      </c>
      <c r="D15" s="93" t="s">
        <v>125</v>
      </c>
      <c r="E15" s="82" t="s">
        <v>260</v>
      </c>
      <c r="F15" s="82"/>
      <c r="G15" s="82"/>
      <c r="H15" s="90">
        <v>3.75</v>
      </c>
      <c r="I15" s="93" t="s">
        <v>169</v>
      </c>
      <c r="J15" s="94">
        <v>0.04</v>
      </c>
      <c r="K15" s="91">
        <v>1E-4</v>
      </c>
      <c r="L15" s="90">
        <v>1789500</v>
      </c>
      <c r="M15" s="92">
        <v>155.85</v>
      </c>
      <c r="N15" s="90">
        <v>2788.9358199999997</v>
      </c>
      <c r="O15" s="91">
        <v>1.1509661780597097E-4</v>
      </c>
      <c r="P15" s="91">
        <v>1.1489842844125617E-2</v>
      </c>
      <c r="Q15" s="91">
        <f>N15/'סכום נכסי הקרן'!$C$42</f>
        <v>1.5414484705073949E-3</v>
      </c>
    </row>
    <row r="16" spans="2:52" ht="20.25">
      <c r="B16" s="111" t="s">
        <v>261</v>
      </c>
      <c r="C16" s="82" t="s">
        <v>262</v>
      </c>
      <c r="D16" s="93" t="s">
        <v>125</v>
      </c>
      <c r="E16" s="82" t="s">
        <v>260</v>
      </c>
      <c r="F16" s="82"/>
      <c r="G16" s="82"/>
      <c r="H16" s="90">
        <v>6.23</v>
      </c>
      <c r="I16" s="93" t="s">
        <v>169</v>
      </c>
      <c r="J16" s="94">
        <v>0.04</v>
      </c>
      <c r="K16" s="91">
        <v>3.9000000000000003E-3</v>
      </c>
      <c r="L16" s="90">
        <v>2520775</v>
      </c>
      <c r="M16" s="92">
        <v>158.44999999999999</v>
      </c>
      <c r="N16" s="90">
        <v>3994.16806</v>
      </c>
      <c r="O16" s="91">
        <v>2.3843216997181501E-4</v>
      </c>
      <c r="P16" s="91">
        <v>1.6455152167118032E-2</v>
      </c>
      <c r="Q16" s="91">
        <f>N16/'סכום נכסי הקרן'!$C$42</f>
        <v>2.2075819037802344E-3</v>
      </c>
      <c r="AT16" s="4"/>
    </row>
    <row r="17" spans="2:47" ht="20.25">
      <c r="B17" s="111" t="s">
        <v>263</v>
      </c>
      <c r="C17" s="82" t="s">
        <v>264</v>
      </c>
      <c r="D17" s="93" t="s">
        <v>125</v>
      </c>
      <c r="E17" s="82" t="s">
        <v>260</v>
      </c>
      <c r="F17" s="82"/>
      <c r="G17" s="82"/>
      <c r="H17" s="90">
        <v>14.6</v>
      </c>
      <c r="I17" s="93" t="s">
        <v>169</v>
      </c>
      <c r="J17" s="94">
        <v>0.04</v>
      </c>
      <c r="K17" s="91">
        <v>1.2699999999999999E-2</v>
      </c>
      <c r="L17" s="90">
        <v>6861927</v>
      </c>
      <c r="M17" s="92">
        <v>172.72</v>
      </c>
      <c r="N17" s="90">
        <v>11851.919830000001</v>
      </c>
      <c r="O17" s="91">
        <v>4.2301164687608248E-4</v>
      </c>
      <c r="P17" s="91">
        <v>4.8827475796081973E-2</v>
      </c>
      <c r="Q17" s="91">
        <f>N17/'סכום נכסי הקרן'!$C$42</f>
        <v>6.5505715705317909E-3</v>
      </c>
      <c r="AU17" s="4"/>
    </row>
    <row r="18" spans="2:47">
      <c r="B18" s="111" t="s">
        <v>265</v>
      </c>
      <c r="C18" s="82" t="s">
        <v>266</v>
      </c>
      <c r="D18" s="93" t="s">
        <v>125</v>
      </c>
      <c r="E18" s="82" t="s">
        <v>260</v>
      </c>
      <c r="F18" s="82"/>
      <c r="G18" s="82"/>
      <c r="H18" s="90">
        <v>18.37</v>
      </c>
      <c r="I18" s="93" t="s">
        <v>169</v>
      </c>
      <c r="J18" s="94">
        <v>2.75E-2</v>
      </c>
      <c r="K18" s="91">
        <v>1.54E-2</v>
      </c>
      <c r="L18" s="90">
        <v>2082000</v>
      </c>
      <c r="M18" s="92">
        <v>134.88999999999999</v>
      </c>
      <c r="N18" s="90">
        <v>2808.4098399999998</v>
      </c>
      <c r="O18" s="91">
        <v>1.1779304712112265E-4</v>
      </c>
      <c r="P18" s="91">
        <v>1.1570071807351942E-2</v>
      </c>
      <c r="Q18" s="91">
        <f>N18/'סכום נכסי הקרן'!$C$42</f>
        <v>1.55221178679756E-3</v>
      </c>
      <c r="AT18" s="3"/>
    </row>
    <row r="19" spans="2:47">
      <c r="B19" s="111" t="s">
        <v>267</v>
      </c>
      <c r="C19" s="82" t="s">
        <v>268</v>
      </c>
      <c r="D19" s="93" t="s">
        <v>125</v>
      </c>
      <c r="E19" s="82" t="s">
        <v>260</v>
      </c>
      <c r="F19" s="82"/>
      <c r="G19" s="82"/>
      <c r="H19" s="90">
        <v>5.9200000000000008</v>
      </c>
      <c r="I19" s="93" t="s">
        <v>169</v>
      </c>
      <c r="J19" s="94">
        <v>1.7500000000000002E-2</v>
      </c>
      <c r="K19" s="91">
        <v>2.5999999999999999E-3</v>
      </c>
      <c r="L19" s="90">
        <v>34750</v>
      </c>
      <c r="M19" s="92">
        <v>111.96</v>
      </c>
      <c r="N19" s="90">
        <v>38.906089999999999</v>
      </c>
      <c r="O19" s="91">
        <v>2.506657972110094E-6</v>
      </c>
      <c r="P19" s="91">
        <v>1.6028510106747717E-4</v>
      </c>
      <c r="Q19" s="91">
        <f>N19/'סכום נכסי הקרן'!$C$42</f>
        <v>2.1503446760536447E-5</v>
      </c>
      <c r="AU19" s="3"/>
    </row>
    <row r="20" spans="2:47">
      <c r="B20" s="111" t="s">
        <v>269</v>
      </c>
      <c r="C20" s="82" t="s">
        <v>270</v>
      </c>
      <c r="D20" s="93" t="s">
        <v>125</v>
      </c>
      <c r="E20" s="82" t="s">
        <v>260</v>
      </c>
      <c r="F20" s="82"/>
      <c r="G20" s="82"/>
      <c r="H20" s="90">
        <v>2.25</v>
      </c>
      <c r="I20" s="93" t="s">
        <v>169</v>
      </c>
      <c r="J20" s="94">
        <v>0.03</v>
      </c>
      <c r="K20" s="91">
        <v>-1E-3</v>
      </c>
      <c r="L20" s="90">
        <v>13180000</v>
      </c>
      <c r="M20" s="92">
        <v>119.79</v>
      </c>
      <c r="N20" s="90">
        <v>15788.32242</v>
      </c>
      <c r="O20" s="91">
        <v>8.5973759477905756E-4</v>
      </c>
      <c r="P20" s="91">
        <v>6.5044646089484084E-2</v>
      </c>
      <c r="Q20" s="91">
        <f>N20/'סכום נכסי הקרן'!$C$42</f>
        <v>8.7262264235921407E-3</v>
      </c>
    </row>
    <row r="21" spans="2:47">
      <c r="B21" s="111" t="s">
        <v>271</v>
      </c>
      <c r="C21" s="82" t="s">
        <v>272</v>
      </c>
      <c r="D21" s="93" t="s">
        <v>125</v>
      </c>
      <c r="E21" s="82" t="s">
        <v>260</v>
      </c>
      <c r="F21" s="82"/>
      <c r="G21" s="82"/>
      <c r="H21" s="90">
        <v>3.3300000000000005</v>
      </c>
      <c r="I21" s="93" t="s">
        <v>169</v>
      </c>
      <c r="J21" s="94">
        <v>1E-3</v>
      </c>
      <c r="K21" s="91">
        <v>-2.0000000000000001E-4</v>
      </c>
      <c r="L21" s="90">
        <v>20517929</v>
      </c>
      <c r="M21" s="92">
        <v>100.85</v>
      </c>
      <c r="N21" s="90">
        <v>20692.333269999999</v>
      </c>
      <c r="O21" s="91">
        <v>1.6519926676971997E-3</v>
      </c>
      <c r="P21" s="91">
        <v>8.5248163706604027E-2</v>
      </c>
      <c r="Q21" s="91">
        <f>N21/'סכום נכסי הקרן'!$C$42</f>
        <v>1.1436679625804649E-2</v>
      </c>
    </row>
    <row r="22" spans="2:47">
      <c r="B22" s="111" t="s">
        <v>273</v>
      </c>
      <c r="C22" s="82" t="s">
        <v>274</v>
      </c>
      <c r="D22" s="93" t="s">
        <v>125</v>
      </c>
      <c r="E22" s="82" t="s">
        <v>260</v>
      </c>
      <c r="F22" s="82"/>
      <c r="G22" s="82"/>
      <c r="H22" s="90">
        <v>0.83</v>
      </c>
      <c r="I22" s="93" t="s">
        <v>169</v>
      </c>
      <c r="J22" s="94">
        <v>3.5000000000000003E-2</v>
      </c>
      <c r="K22" s="91">
        <v>7.3000000000000001E-3</v>
      </c>
      <c r="L22" s="90">
        <v>14408345</v>
      </c>
      <c r="M22" s="92">
        <v>120.31</v>
      </c>
      <c r="N22" s="90">
        <v>17334.680479999999</v>
      </c>
      <c r="O22" s="91">
        <v>7.3231476521736568E-4</v>
      </c>
      <c r="P22" s="91">
        <v>7.1415323737472031E-2</v>
      </c>
      <c r="Q22" s="91">
        <f>N22/'סכום נכסי הקרן'!$C$42</f>
        <v>9.5809005431435126E-3</v>
      </c>
    </row>
    <row r="23" spans="2:47">
      <c r="B23" s="111" t="s">
        <v>275</v>
      </c>
      <c r="C23" s="82" t="s">
        <v>276</v>
      </c>
      <c r="D23" s="93" t="s">
        <v>125</v>
      </c>
      <c r="E23" s="82" t="s">
        <v>260</v>
      </c>
      <c r="F23" s="82"/>
      <c r="G23" s="82"/>
      <c r="H23" s="90">
        <v>4.8999999999999995</v>
      </c>
      <c r="I23" s="93" t="s">
        <v>169</v>
      </c>
      <c r="J23" s="94">
        <v>2.75E-2</v>
      </c>
      <c r="K23" s="91">
        <v>1E-3</v>
      </c>
      <c r="L23" s="90">
        <v>4012826</v>
      </c>
      <c r="M23" s="92">
        <v>119.62</v>
      </c>
      <c r="N23" s="90">
        <v>4800.1425399999998</v>
      </c>
      <c r="O23" s="91">
        <v>2.4744649793450603E-4</v>
      </c>
      <c r="P23" s="91">
        <v>1.9775601510257045E-2</v>
      </c>
      <c r="Q23" s="91">
        <f>N23/'סכום נכסי הקרן'!$C$42</f>
        <v>2.6530450516069897E-3</v>
      </c>
    </row>
    <row r="24" spans="2:47">
      <c r="B24" s="111"/>
      <c r="C24" s="82"/>
      <c r="D24" s="82"/>
      <c r="E24" s="82"/>
      <c r="F24" s="82"/>
      <c r="G24" s="82"/>
      <c r="H24" s="82"/>
      <c r="I24" s="82"/>
      <c r="J24" s="82"/>
      <c r="K24" s="91"/>
      <c r="L24" s="90"/>
      <c r="M24" s="92"/>
      <c r="N24" s="82"/>
      <c r="O24" s="82"/>
      <c r="P24" s="91"/>
      <c r="Q24" s="82"/>
    </row>
    <row r="25" spans="2:47">
      <c r="B25" s="111" t="s">
        <v>47</v>
      </c>
      <c r="C25" s="82"/>
      <c r="D25" s="82"/>
      <c r="E25" s="82"/>
      <c r="F25" s="82"/>
      <c r="G25" s="82"/>
      <c r="H25" s="90">
        <v>3.0720560518530675</v>
      </c>
      <c r="I25" s="82"/>
      <c r="J25" s="82"/>
      <c r="K25" s="91">
        <v>4.7093946135369439E-3</v>
      </c>
      <c r="L25" s="90"/>
      <c r="M25" s="92"/>
      <c r="N25" s="90">
        <v>162632.72704</v>
      </c>
      <c r="O25" s="82"/>
      <c r="P25" s="91">
        <v>0.67001343724043783</v>
      </c>
      <c r="Q25" s="91">
        <f>N25/'סכום נכסי הקרן'!$C$42</f>
        <v>8.98873206591949E-2</v>
      </c>
    </row>
    <row r="26" spans="2:47">
      <c r="B26" s="112" t="s">
        <v>23</v>
      </c>
      <c r="C26" s="80"/>
      <c r="D26" s="80"/>
      <c r="E26" s="80"/>
      <c r="F26" s="80"/>
      <c r="G26" s="80"/>
      <c r="H26" s="87">
        <v>0.91405964780985582</v>
      </c>
      <c r="I26" s="80"/>
      <c r="J26" s="80"/>
      <c r="K26" s="88">
        <v>1.2999999999999999E-3</v>
      </c>
      <c r="L26" s="87"/>
      <c r="M26" s="89"/>
      <c r="N26" s="87">
        <v>79905.7</v>
      </c>
      <c r="O26" s="80"/>
      <c r="P26" s="88">
        <v>0.32919507461087738</v>
      </c>
      <c r="Q26" s="88">
        <f>N26/'סכום נכסי הקרן'!$C$42</f>
        <v>4.416398475954271E-2</v>
      </c>
    </row>
    <row r="27" spans="2:47">
      <c r="B27" s="111" t="s">
        <v>277</v>
      </c>
      <c r="C27" s="82" t="s">
        <v>278</v>
      </c>
      <c r="D27" s="93" t="s">
        <v>125</v>
      </c>
      <c r="E27" s="82" t="s">
        <v>260</v>
      </c>
      <c r="F27" s="82"/>
      <c r="G27" s="82"/>
      <c r="H27" s="90">
        <v>0.78</v>
      </c>
      <c r="I27" s="93" t="s">
        <v>169</v>
      </c>
      <c r="J27" s="94">
        <v>0</v>
      </c>
      <c r="K27" s="91">
        <v>1.2999999999999999E-3</v>
      </c>
      <c r="L27" s="90">
        <v>8500000</v>
      </c>
      <c r="M27" s="92">
        <v>99.9</v>
      </c>
      <c r="N27" s="90">
        <v>8491.5</v>
      </c>
      <c r="O27" s="91">
        <v>1.2142857142857142E-3</v>
      </c>
      <c r="P27" s="91">
        <v>3.4983236190387734E-2</v>
      </c>
      <c r="Q27" s="91">
        <f>N27/'סכום נכסי הקרן'!$C$42</f>
        <v>4.6932631412484587E-3</v>
      </c>
    </row>
    <row r="28" spans="2:47">
      <c r="B28" s="111" t="s">
        <v>279</v>
      </c>
      <c r="C28" s="82" t="s">
        <v>280</v>
      </c>
      <c r="D28" s="93" t="s">
        <v>125</v>
      </c>
      <c r="E28" s="82" t="s">
        <v>260</v>
      </c>
      <c r="F28" s="82"/>
      <c r="G28" s="82"/>
      <c r="H28" s="90">
        <v>0.93</v>
      </c>
      <c r="I28" s="93" t="s">
        <v>169</v>
      </c>
      <c r="J28" s="94">
        <v>0</v>
      </c>
      <c r="K28" s="91">
        <v>1.2999999999999999E-3</v>
      </c>
      <c r="L28" s="90">
        <v>71500000</v>
      </c>
      <c r="M28" s="92">
        <v>99.88</v>
      </c>
      <c r="N28" s="90">
        <v>71414.2</v>
      </c>
      <c r="O28" s="91">
        <v>1.0214285714285714E-2</v>
      </c>
      <c r="P28" s="91">
        <v>0.29421183842048965</v>
      </c>
      <c r="Q28" s="91">
        <f>N28/'סכום נכסי הקרן'!$C$42</f>
        <v>3.9470721618294256E-2</v>
      </c>
    </row>
    <row r="29" spans="2:47">
      <c r="B29" s="111"/>
      <c r="C29" s="82"/>
      <c r="D29" s="82"/>
      <c r="E29" s="82"/>
      <c r="F29" s="82"/>
      <c r="G29" s="82"/>
      <c r="H29" s="82"/>
      <c r="I29" s="82"/>
      <c r="J29" s="82"/>
      <c r="K29" s="91"/>
      <c r="L29" s="90"/>
      <c r="M29" s="92"/>
      <c r="N29" s="82"/>
      <c r="O29" s="82"/>
      <c r="P29" s="91"/>
      <c r="Q29" s="82"/>
    </row>
    <row r="30" spans="2:47">
      <c r="B30" s="112" t="s">
        <v>24</v>
      </c>
      <c r="C30" s="80"/>
      <c r="D30" s="80"/>
      <c r="E30" s="80"/>
      <c r="F30" s="80"/>
      <c r="G30" s="80"/>
      <c r="H30" s="87">
        <v>4.41</v>
      </c>
      <c r="I30" s="80"/>
      <c r="J30" s="80"/>
      <c r="K30" s="88">
        <v>2.5000000000000001E-3</v>
      </c>
      <c r="L30" s="87"/>
      <c r="M30" s="89"/>
      <c r="N30" s="87">
        <v>30139.40899</v>
      </c>
      <c r="O30" s="80"/>
      <c r="P30" s="88">
        <v>0.12416817562690519</v>
      </c>
      <c r="Q30" s="88">
        <f>N30/'סכום נכסי הקרן'!$C$42</f>
        <v>1.6658090715630857E-2</v>
      </c>
    </row>
    <row r="31" spans="2:47">
      <c r="B31" s="111" t="s">
        <v>281</v>
      </c>
      <c r="C31" s="82" t="s">
        <v>282</v>
      </c>
      <c r="D31" s="93" t="s">
        <v>125</v>
      </c>
      <c r="E31" s="82" t="s">
        <v>260</v>
      </c>
      <c r="F31" s="82"/>
      <c r="G31" s="82"/>
      <c r="H31" s="90">
        <v>4.41</v>
      </c>
      <c r="I31" s="93" t="s">
        <v>169</v>
      </c>
      <c r="J31" s="94">
        <v>1.1000000000000001E-3</v>
      </c>
      <c r="K31" s="91">
        <v>2.5000000000000001E-3</v>
      </c>
      <c r="L31" s="90">
        <v>30300000</v>
      </c>
      <c r="M31" s="92">
        <v>99.47</v>
      </c>
      <c r="N31" s="90">
        <v>30139.40899</v>
      </c>
      <c r="O31" s="91">
        <v>2.2980236312445646E-3</v>
      </c>
      <c r="P31" s="91">
        <v>0.12416817562690519</v>
      </c>
      <c r="Q31" s="91">
        <f>N31/'סכום נכסי הקרן'!$C$42</f>
        <v>1.6658090715630857E-2</v>
      </c>
    </row>
    <row r="32" spans="2:47">
      <c r="B32" s="111"/>
      <c r="C32" s="82"/>
      <c r="D32" s="82"/>
      <c r="E32" s="82"/>
      <c r="F32" s="82"/>
      <c r="G32" s="82"/>
      <c r="H32" s="82"/>
      <c r="I32" s="82"/>
      <c r="J32" s="82"/>
      <c r="K32" s="91"/>
      <c r="L32" s="90"/>
      <c r="M32" s="92"/>
      <c r="N32" s="82"/>
      <c r="O32" s="82"/>
      <c r="P32" s="91"/>
      <c r="Q32" s="82"/>
    </row>
    <row r="33" spans="2:17">
      <c r="B33" s="112" t="s">
        <v>25</v>
      </c>
      <c r="C33" s="80"/>
      <c r="D33" s="80"/>
      <c r="E33" s="80"/>
      <c r="F33" s="80"/>
      <c r="G33" s="80"/>
      <c r="H33" s="87">
        <v>5.5842704913443004</v>
      </c>
      <c r="I33" s="80"/>
      <c r="J33" s="80"/>
      <c r="K33" s="88">
        <v>1.1156157627717459E-2</v>
      </c>
      <c r="L33" s="87"/>
      <c r="M33" s="89"/>
      <c r="N33" s="87">
        <v>52587.618050000012</v>
      </c>
      <c r="O33" s="80"/>
      <c r="P33" s="88">
        <v>0.21665018700265531</v>
      </c>
      <c r="Q33" s="88">
        <f>N33/'סכום נכסי הקרן'!$C$42</f>
        <v>2.906524518402134E-2</v>
      </c>
    </row>
    <row r="34" spans="2:17">
      <c r="B34" s="111" t="s">
        <v>283</v>
      </c>
      <c r="C34" s="82" t="s">
        <v>284</v>
      </c>
      <c r="D34" s="93" t="s">
        <v>125</v>
      </c>
      <c r="E34" s="82" t="s">
        <v>260</v>
      </c>
      <c r="F34" s="82"/>
      <c r="G34" s="82"/>
      <c r="H34" s="90">
        <v>7.45</v>
      </c>
      <c r="I34" s="93" t="s">
        <v>169</v>
      </c>
      <c r="J34" s="94">
        <v>6.25E-2</v>
      </c>
      <c r="K34" s="91">
        <v>1.9199999999999998E-2</v>
      </c>
      <c r="L34" s="90">
        <v>66728</v>
      </c>
      <c r="M34" s="92">
        <v>140.86000000000001</v>
      </c>
      <c r="N34" s="90">
        <v>93.99306</v>
      </c>
      <c r="O34" s="91">
        <v>3.8886562696044878E-6</v>
      </c>
      <c r="P34" s="91">
        <v>3.8723210483863695E-4</v>
      </c>
      <c r="Q34" s="91">
        <f>N34/'סכום נכסי הקרן'!$C$42</f>
        <v>5.195008703187362E-5</v>
      </c>
    </row>
    <row r="35" spans="2:17">
      <c r="B35" s="111" t="s">
        <v>285</v>
      </c>
      <c r="C35" s="82" t="s">
        <v>286</v>
      </c>
      <c r="D35" s="93" t="s">
        <v>125</v>
      </c>
      <c r="E35" s="82" t="s">
        <v>260</v>
      </c>
      <c r="F35" s="82"/>
      <c r="G35" s="82"/>
      <c r="H35" s="90">
        <v>6.1</v>
      </c>
      <c r="I35" s="93" t="s">
        <v>169</v>
      </c>
      <c r="J35" s="94">
        <v>3.7499999999999999E-2</v>
      </c>
      <c r="K35" s="91">
        <v>1.4599999999999997E-2</v>
      </c>
      <c r="L35" s="90">
        <v>4042700</v>
      </c>
      <c r="M35" s="92">
        <v>115.55</v>
      </c>
      <c r="N35" s="90">
        <v>4671.3398999999999</v>
      </c>
      <c r="O35" s="91">
        <v>2.6489043022629989E-4</v>
      </c>
      <c r="P35" s="91">
        <v>1.9244961084293966E-2</v>
      </c>
      <c r="Q35" s="91">
        <f>N35/'סכום נכסי הקרן'!$C$42</f>
        <v>2.5818556642422728E-3</v>
      </c>
    </row>
    <row r="36" spans="2:17">
      <c r="B36" s="111" t="s">
        <v>287</v>
      </c>
      <c r="C36" s="82" t="s">
        <v>288</v>
      </c>
      <c r="D36" s="93" t="s">
        <v>125</v>
      </c>
      <c r="E36" s="82" t="s">
        <v>260</v>
      </c>
      <c r="F36" s="82"/>
      <c r="G36" s="82"/>
      <c r="H36" s="90">
        <v>18.61</v>
      </c>
      <c r="I36" s="93" t="s">
        <v>169</v>
      </c>
      <c r="J36" s="94">
        <v>3.7499999999999999E-2</v>
      </c>
      <c r="K36" s="91">
        <v>3.4200000000000001E-2</v>
      </c>
      <c r="L36" s="90">
        <v>2500000</v>
      </c>
      <c r="M36" s="92">
        <v>107</v>
      </c>
      <c r="N36" s="90">
        <v>2675.0000399999999</v>
      </c>
      <c r="O36" s="91">
        <v>1.7662227560139884E-3</v>
      </c>
      <c r="P36" s="91">
        <v>1.1020450828312623E-2</v>
      </c>
      <c r="Q36" s="91">
        <f>N36/'סכום נכסי הקרן'!$C$42</f>
        <v>1.4784760160831598E-3</v>
      </c>
    </row>
    <row r="37" spans="2:17">
      <c r="B37" s="111" t="s">
        <v>289</v>
      </c>
      <c r="C37" s="82" t="s">
        <v>290</v>
      </c>
      <c r="D37" s="93" t="s">
        <v>125</v>
      </c>
      <c r="E37" s="82" t="s">
        <v>260</v>
      </c>
      <c r="F37" s="82"/>
      <c r="G37" s="82"/>
      <c r="H37" s="90">
        <v>1.9000000000000001</v>
      </c>
      <c r="I37" s="93" t="s">
        <v>169</v>
      </c>
      <c r="J37" s="94">
        <v>2.2499999999999999E-2</v>
      </c>
      <c r="K37" s="91">
        <v>2.5999999999999999E-3</v>
      </c>
      <c r="L37" s="90">
        <v>3135631</v>
      </c>
      <c r="M37" s="92">
        <v>103.99</v>
      </c>
      <c r="N37" s="90">
        <v>3260.7425499999999</v>
      </c>
      <c r="O37" s="91">
        <v>1.8007332304642964E-4</v>
      </c>
      <c r="P37" s="91">
        <v>1.3433589681763785E-2</v>
      </c>
      <c r="Q37" s="91">
        <f>N37/'סכום נכסי הקרן'!$C$42</f>
        <v>1.8022166664329634E-3</v>
      </c>
    </row>
    <row r="38" spans="2:17">
      <c r="B38" s="111" t="s">
        <v>291</v>
      </c>
      <c r="C38" s="82" t="s">
        <v>292</v>
      </c>
      <c r="D38" s="93" t="s">
        <v>125</v>
      </c>
      <c r="E38" s="82" t="s">
        <v>260</v>
      </c>
      <c r="F38" s="82"/>
      <c r="G38" s="82"/>
      <c r="H38" s="90">
        <v>1.33</v>
      </c>
      <c r="I38" s="93" t="s">
        <v>169</v>
      </c>
      <c r="J38" s="94">
        <v>5.0000000000000001E-3</v>
      </c>
      <c r="K38" s="91">
        <v>1.6000000000000001E-3</v>
      </c>
      <c r="L38" s="90">
        <v>16695500</v>
      </c>
      <c r="M38" s="92">
        <v>100.79</v>
      </c>
      <c r="N38" s="90">
        <v>16827.393929999998</v>
      </c>
      <c r="O38" s="91">
        <v>1.0936967743626026E-3</v>
      </c>
      <c r="P38" s="91">
        <v>6.9325407327549535E-2</v>
      </c>
      <c r="Q38" s="91">
        <f>N38/'סכום נכסי הקרן'!$C$42</f>
        <v>9.30052260436166E-3</v>
      </c>
    </row>
    <row r="39" spans="2:17">
      <c r="B39" s="111" t="s">
        <v>293</v>
      </c>
      <c r="C39" s="82" t="s">
        <v>294</v>
      </c>
      <c r="D39" s="93" t="s">
        <v>125</v>
      </c>
      <c r="E39" s="82" t="s">
        <v>260</v>
      </c>
      <c r="F39" s="82"/>
      <c r="G39" s="82"/>
      <c r="H39" s="90">
        <v>4.1499999999999995</v>
      </c>
      <c r="I39" s="93" t="s">
        <v>169</v>
      </c>
      <c r="J39" s="94">
        <v>5.5E-2</v>
      </c>
      <c r="K39" s="91">
        <v>8.8000000000000005E-3</v>
      </c>
      <c r="L39" s="90">
        <v>1050000</v>
      </c>
      <c r="M39" s="92">
        <v>122.95</v>
      </c>
      <c r="N39" s="90">
        <v>1290.97505</v>
      </c>
      <c r="O39" s="91">
        <v>5.8472028989344506E-5</v>
      </c>
      <c r="P39" s="91">
        <v>5.3185520920976991E-3</v>
      </c>
      <c r="Q39" s="91">
        <f>N39/'סכום נכסי הקרן'!$C$42</f>
        <v>7.1352359635357544E-4</v>
      </c>
    </row>
    <row r="40" spans="2:17">
      <c r="B40" s="111" t="s">
        <v>295</v>
      </c>
      <c r="C40" s="82" t="s">
        <v>296</v>
      </c>
      <c r="D40" s="93" t="s">
        <v>125</v>
      </c>
      <c r="E40" s="82" t="s">
        <v>260</v>
      </c>
      <c r="F40" s="82"/>
      <c r="G40" s="82"/>
      <c r="H40" s="90">
        <v>15.440000000000001</v>
      </c>
      <c r="I40" s="93" t="s">
        <v>169</v>
      </c>
      <c r="J40" s="94">
        <v>5.5E-2</v>
      </c>
      <c r="K40" s="91">
        <v>3.1799999999999995E-2</v>
      </c>
      <c r="L40" s="90">
        <v>4648215</v>
      </c>
      <c r="M40" s="92">
        <v>141.47</v>
      </c>
      <c r="N40" s="90">
        <v>6575.8298800000002</v>
      </c>
      <c r="O40" s="91">
        <v>2.6726741938907838E-4</v>
      </c>
      <c r="P40" s="91">
        <v>2.7091068696914449E-2</v>
      </c>
      <c r="Q40" s="91">
        <f>N40/'סכום נכסי הקרן'!$C$42</f>
        <v>3.6344697637548462E-3</v>
      </c>
    </row>
    <row r="41" spans="2:17">
      <c r="B41" s="111" t="s">
        <v>297</v>
      </c>
      <c r="C41" s="82" t="s">
        <v>298</v>
      </c>
      <c r="D41" s="93" t="s">
        <v>125</v>
      </c>
      <c r="E41" s="82" t="s">
        <v>260</v>
      </c>
      <c r="F41" s="82"/>
      <c r="G41" s="82"/>
      <c r="H41" s="90">
        <v>5.2299999999999986</v>
      </c>
      <c r="I41" s="93" t="s">
        <v>169</v>
      </c>
      <c r="J41" s="94">
        <v>4.2500000000000003E-2</v>
      </c>
      <c r="K41" s="91">
        <v>1.2E-2</v>
      </c>
      <c r="L41" s="90">
        <v>8203030</v>
      </c>
      <c r="M41" s="92">
        <v>117.91</v>
      </c>
      <c r="N41" s="90">
        <v>9672.1929099999998</v>
      </c>
      <c r="O41" s="91">
        <v>4.4459570774817489E-4</v>
      </c>
      <c r="P41" s="91">
        <v>3.9847448513163006E-2</v>
      </c>
      <c r="Q41" s="91">
        <f>N41/'סכום נכסי הקרן'!$C$42</f>
        <v>5.3458336547780334E-3</v>
      </c>
    </row>
    <row r="42" spans="2:17">
      <c r="B42" s="111" t="s">
        <v>299</v>
      </c>
      <c r="C42" s="82" t="s">
        <v>300</v>
      </c>
      <c r="D42" s="93" t="s">
        <v>125</v>
      </c>
      <c r="E42" s="82" t="s">
        <v>260</v>
      </c>
      <c r="F42" s="82"/>
      <c r="G42" s="82"/>
      <c r="H42" s="90">
        <v>3.7799999999999989</v>
      </c>
      <c r="I42" s="93" t="s">
        <v>169</v>
      </c>
      <c r="J42" s="94">
        <v>0.01</v>
      </c>
      <c r="K42" s="91">
        <v>6.9999999999999993E-3</v>
      </c>
      <c r="L42" s="90">
        <v>7369721</v>
      </c>
      <c r="M42" s="92">
        <v>101.29</v>
      </c>
      <c r="N42" s="90">
        <v>7464.7907300000006</v>
      </c>
      <c r="O42" s="91">
        <v>5.5948567578938677E-4</v>
      </c>
      <c r="P42" s="91">
        <v>3.0753404842419702E-2</v>
      </c>
      <c r="Q42" s="91">
        <f>N42/'סכום נכסי הקרן'!$C$42</f>
        <v>4.1257995866739892E-3</v>
      </c>
    </row>
    <row r="43" spans="2:17">
      <c r="B43" s="111" t="s">
        <v>301</v>
      </c>
      <c r="C43" s="82" t="s">
        <v>302</v>
      </c>
      <c r="D43" s="93" t="s">
        <v>125</v>
      </c>
      <c r="E43" s="82" t="s">
        <v>260</v>
      </c>
      <c r="F43" s="82"/>
      <c r="G43" s="82"/>
      <c r="H43" s="90">
        <v>7.58</v>
      </c>
      <c r="I43" s="93" t="s">
        <v>169</v>
      </c>
      <c r="J43" s="94">
        <v>1.7500000000000002E-2</v>
      </c>
      <c r="K43" s="91">
        <v>1.7899999999999999E-2</v>
      </c>
      <c r="L43" s="90">
        <v>54736</v>
      </c>
      <c r="M43" s="92">
        <v>101.14</v>
      </c>
      <c r="N43" s="90">
        <v>55.36</v>
      </c>
      <c r="O43" s="91">
        <v>3.6094669639737796E-6</v>
      </c>
      <c r="P43" s="91">
        <v>2.2807183130187423E-4</v>
      </c>
      <c r="Q43" s="91">
        <f>N43/'סכום נכסי הקרן'!$C$42</f>
        <v>3.0597544308957741E-5</v>
      </c>
    </row>
    <row r="44" spans="2:17">
      <c r="B44" s="118"/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B47" s="95" t="s">
        <v>254</v>
      </c>
      <c r="C47" s="1"/>
      <c r="D47" s="1"/>
    </row>
    <row r="48" spans="2:17">
      <c r="B48" s="95" t="s">
        <v>117</v>
      </c>
      <c r="C48" s="96"/>
      <c r="D48" s="96"/>
    </row>
    <row r="49" spans="2:4">
      <c r="B49" s="95" t="s">
        <v>239</v>
      </c>
      <c r="C49" s="96"/>
      <c r="D49" s="96"/>
    </row>
    <row r="50" spans="2:4">
      <c r="B50" s="175" t="s">
        <v>249</v>
      </c>
      <c r="C50" s="175"/>
      <c r="D50" s="175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50:D50"/>
  </mergeCells>
  <phoneticPr fontId="5" type="noConversion"/>
  <dataValidations count="1">
    <dataValidation allowBlank="1" showInputMessage="1" showErrorMessage="1" sqref="A1:A1048576 C5:C29 B31:D46 B1:B30 D1:D29 E1:AF1048576 AJ1:XFD1048576 AG1:AI27 AG31:AI1048576 B51:D1048576 C47:D49 B49:B5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184</v>
      </c>
      <c r="C1" s="76" t="s" vm="1">
        <v>255</v>
      </c>
    </row>
    <row r="2" spans="2:67">
      <c r="B2" s="56" t="s">
        <v>183</v>
      </c>
      <c r="C2" s="76" t="s">
        <v>256</v>
      </c>
    </row>
    <row r="3" spans="2:67">
      <c r="B3" s="56" t="s">
        <v>185</v>
      </c>
      <c r="C3" s="76" t="s">
        <v>257</v>
      </c>
    </row>
    <row r="4" spans="2:67">
      <c r="B4" s="56" t="s">
        <v>186</v>
      </c>
      <c r="C4" s="76">
        <v>8801</v>
      </c>
    </row>
    <row r="6" spans="2:67" ht="26.25" customHeight="1">
      <c r="B6" s="179" t="s">
        <v>214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  <c r="BO6" s="3"/>
    </row>
    <row r="7" spans="2:67" ht="26.25" customHeight="1">
      <c r="B7" s="179" t="s">
        <v>92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3"/>
      <c r="AZ7" s="43"/>
      <c r="BJ7" s="3"/>
      <c r="BO7" s="3"/>
    </row>
    <row r="8" spans="2:67" s="3" customFormat="1" ht="78.75">
      <c r="B8" s="37" t="s">
        <v>120</v>
      </c>
      <c r="C8" s="13" t="s">
        <v>46</v>
      </c>
      <c r="D8" s="13" t="s">
        <v>124</v>
      </c>
      <c r="E8" s="13" t="s">
        <v>230</v>
      </c>
      <c r="F8" s="13" t="s">
        <v>122</v>
      </c>
      <c r="G8" s="13" t="s">
        <v>65</v>
      </c>
      <c r="H8" s="13" t="s">
        <v>15</v>
      </c>
      <c r="I8" s="13" t="s">
        <v>66</v>
      </c>
      <c r="J8" s="13" t="s">
        <v>107</v>
      </c>
      <c r="K8" s="13" t="s">
        <v>18</v>
      </c>
      <c r="L8" s="13" t="s">
        <v>106</v>
      </c>
      <c r="M8" s="13" t="s">
        <v>17</v>
      </c>
      <c r="N8" s="13" t="s">
        <v>19</v>
      </c>
      <c r="O8" s="13" t="s">
        <v>241</v>
      </c>
      <c r="P8" s="13" t="s">
        <v>240</v>
      </c>
      <c r="Q8" s="13" t="s">
        <v>62</v>
      </c>
      <c r="R8" s="13" t="s">
        <v>59</v>
      </c>
      <c r="S8" s="13" t="s">
        <v>187</v>
      </c>
      <c r="T8" s="38" t="s">
        <v>189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250</v>
      </c>
      <c r="P9" s="16"/>
      <c r="Q9" s="16" t="s">
        <v>244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118</v>
      </c>
      <c r="R10" s="19" t="s">
        <v>119</v>
      </c>
      <c r="S10" s="45" t="s">
        <v>190</v>
      </c>
      <c r="T10" s="72" t="s">
        <v>231</v>
      </c>
      <c r="U10" s="5"/>
      <c r="BJ10" s="1"/>
      <c r="BK10" s="3"/>
      <c r="BL10" s="1"/>
      <c r="BO10" s="1"/>
    </row>
    <row r="11" spans="2:67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5"/>
      <c r="BJ11" s="1"/>
      <c r="BK11" s="3"/>
      <c r="BL11" s="1"/>
      <c r="BO11" s="1"/>
    </row>
    <row r="12" spans="2:67" ht="20.25">
      <c r="B12" s="95" t="s">
        <v>254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BK12" s="4"/>
    </row>
    <row r="13" spans="2:67">
      <c r="B13" s="95" t="s">
        <v>117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</row>
    <row r="14" spans="2:67">
      <c r="B14" s="95" t="s">
        <v>239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2:67">
      <c r="B15" s="95" t="s">
        <v>249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2:67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BJ16" s="4"/>
    </row>
    <row r="17" spans="2:20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2:20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</row>
    <row r="23" spans="2:20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</row>
    <row r="24" spans="2:20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2:20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2:20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2:20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2:20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2:20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2:20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pans="2:20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2:20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2:20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2:20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2:20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2:20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spans="2:20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2:20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2:20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</row>
    <row r="41" spans="2:20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pans="2:20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2:20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2:20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2:20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2:20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2:20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2:20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2:20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2:20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2:20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2:20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2:20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</row>
    <row r="54" spans="2:20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2:20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2:20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2:20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2:20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</row>
    <row r="59" spans="2:20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2:20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2:20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2:20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2:20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2:20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2:20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2:20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7" spans="2:20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2:20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2:20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2:20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</row>
    <row r="71" spans="2:20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2:20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2:20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2:20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2:20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2:20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</row>
    <row r="77" spans="2:20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</row>
    <row r="78" spans="2:20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2:20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2:20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</row>
    <row r="100" spans="2:20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S83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31" width="5.7109375" style="1" customWidth="1"/>
    <col min="32" max="16384" width="9.140625" style="1"/>
  </cols>
  <sheetData>
    <row r="1" spans="2:45">
      <c r="B1" s="56" t="s">
        <v>184</v>
      </c>
      <c r="C1" s="76" t="s" vm="1">
        <v>255</v>
      </c>
    </row>
    <row r="2" spans="2:45">
      <c r="B2" s="56" t="s">
        <v>183</v>
      </c>
      <c r="C2" s="76" t="s">
        <v>256</v>
      </c>
    </row>
    <row r="3" spans="2:45">
      <c r="B3" s="56" t="s">
        <v>185</v>
      </c>
      <c r="C3" s="76" t="s">
        <v>257</v>
      </c>
    </row>
    <row r="4" spans="2:45">
      <c r="B4" s="56" t="s">
        <v>186</v>
      </c>
      <c r="C4" s="76">
        <v>8801</v>
      </c>
    </row>
    <row r="6" spans="2:45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6"/>
    </row>
    <row r="7" spans="2:45" ht="26.25" customHeight="1">
      <c r="B7" s="184" t="s">
        <v>93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6"/>
      <c r="AS7" s="3"/>
    </row>
    <row r="8" spans="2:45" s="3" customFormat="1" ht="78.75">
      <c r="B8" s="22" t="s">
        <v>120</v>
      </c>
      <c r="C8" s="30" t="s">
        <v>46</v>
      </c>
      <c r="D8" s="30" t="s">
        <v>124</v>
      </c>
      <c r="E8" s="30" t="s">
        <v>230</v>
      </c>
      <c r="F8" s="30" t="s">
        <v>122</v>
      </c>
      <c r="G8" s="30" t="s">
        <v>65</v>
      </c>
      <c r="H8" s="30" t="s">
        <v>15</v>
      </c>
      <c r="I8" s="30" t="s">
        <v>66</v>
      </c>
      <c r="J8" s="30" t="s">
        <v>107</v>
      </c>
      <c r="K8" s="30" t="s">
        <v>18</v>
      </c>
      <c r="L8" s="30" t="s">
        <v>106</v>
      </c>
      <c r="M8" s="30" t="s">
        <v>17</v>
      </c>
      <c r="N8" s="30" t="s">
        <v>19</v>
      </c>
      <c r="O8" s="13" t="s">
        <v>241</v>
      </c>
      <c r="P8" s="30" t="s">
        <v>240</v>
      </c>
      <c r="Q8" s="30" t="s">
        <v>248</v>
      </c>
      <c r="R8" s="30" t="s">
        <v>62</v>
      </c>
      <c r="S8" s="13" t="s">
        <v>59</v>
      </c>
      <c r="T8" s="30" t="s">
        <v>187</v>
      </c>
      <c r="U8" s="30" t="s">
        <v>189</v>
      </c>
      <c r="AO8" s="1"/>
      <c r="AP8" s="1"/>
    </row>
    <row r="9" spans="2:4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250</v>
      </c>
      <c r="P9" s="32"/>
      <c r="Q9" s="16" t="s">
        <v>244</v>
      </c>
      <c r="R9" s="32" t="s">
        <v>244</v>
      </c>
      <c r="S9" s="16" t="s">
        <v>20</v>
      </c>
      <c r="T9" s="32" t="s">
        <v>244</v>
      </c>
      <c r="U9" s="17" t="s">
        <v>20</v>
      </c>
      <c r="AN9" s="1"/>
      <c r="AO9" s="1"/>
      <c r="AP9" s="1"/>
      <c r="AS9" s="4"/>
    </row>
    <row r="10" spans="2:4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118</v>
      </c>
      <c r="R10" s="19" t="s">
        <v>119</v>
      </c>
      <c r="S10" s="19" t="s">
        <v>190</v>
      </c>
      <c r="T10" s="20" t="s">
        <v>231</v>
      </c>
      <c r="U10" s="20" t="s">
        <v>252</v>
      </c>
      <c r="AN10" s="1"/>
      <c r="AO10" s="3"/>
      <c r="AP10" s="1"/>
    </row>
    <row r="11" spans="2:45" s="130" customFormat="1" ht="18" customHeight="1">
      <c r="B11" s="117" t="s">
        <v>36</v>
      </c>
      <c r="C11" s="78"/>
      <c r="D11" s="78"/>
      <c r="E11" s="78"/>
      <c r="F11" s="78"/>
      <c r="G11" s="78"/>
      <c r="H11" s="78"/>
      <c r="I11" s="78"/>
      <c r="J11" s="78"/>
      <c r="K11" s="84">
        <v>4.6082351883802772</v>
      </c>
      <c r="L11" s="78"/>
      <c r="M11" s="78"/>
      <c r="N11" s="99">
        <v>1.3102281296441446E-2</v>
      </c>
      <c r="O11" s="84"/>
      <c r="P11" s="86"/>
      <c r="Q11" s="84">
        <v>354.41518999999988</v>
      </c>
      <c r="R11" s="84">
        <v>159930.94206000009</v>
      </c>
      <c r="S11" s="78"/>
      <c r="T11" s="85">
        <v>1</v>
      </c>
      <c r="U11" s="85">
        <f>R11/'סכום נכסי הקרן'!$C$42</f>
        <v>8.8394040571788401E-2</v>
      </c>
      <c r="AN11" s="131"/>
      <c r="AO11" s="132"/>
      <c r="AP11" s="131"/>
      <c r="AS11" s="131"/>
    </row>
    <row r="12" spans="2:45" s="131" customFormat="1">
      <c r="B12" s="112" t="s">
        <v>236</v>
      </c>
      <c r="C12" s="80"/>
      <c r="D12" s="80"/>
      <c r="E12" s="80"/>
      <c r="F12" s="80"/>
      <c r="G12" s="80"/>
      <c r="H12" s="80"/>
      <c r="I12" s="80"/>
      <c r="J12" s="80"/>
      <c r="K12" s="87">
        <v>4.6082351883802772</v>
      </c>
      <c r="L12" s="80"/>
      <c r="M12" s="80"/>
      <c r="N12" s="100">
        <v>1.310228129644145E-2</v>
      </c>
      <c r="O12" s="87"/>
      <c r="P12" s="89"/>
      <c r="Q12" s="87">
        <v>354.41518999999988</v>
      </c>
      <c r="R12" s="87">
        <v>159930.94206000009</v>
      </c>
      <c r="S12" s="80"/>
      <c r="T12" s="88">
        <v>1</v>
      </c>
      <c r="U12" s="88">
        <f>R12/'סכום נכסי הקרן'!$C$42</f>
        <v>8.8394040571788401E-2</v>
      </c>
      <c r="AO12" s="132"/>
    </row>
    <row r="13" spans="2:45" s="131" customFormat="1" ht="20.25">
      <c r="B13" s="112" t="s">
        <v>35</v>
      </c>
      <c r="C13" s="80"/>
      <c r="D13" s="80"/>
      <c r="E13" s="80"/>
      <c r="F13" s="80"/>
      <c r="G13" s="80"/>
      <c r="H13" s="80"/>
      <c r="I13" s="80"/>
      <c r="J13" s="80"/>
      <c r="K13" s="87">
        <v>4.8263846698343311</v>
      </c>
      <c r="L13" s="80"/>
      <c r="M13" s="80"/>
      <c r="N13" s="100">
        <v>1.2071647855185561E-2</v>
      </c>
      <c r="O13" s="87"/>
      <c r="P13" s="89"/>
      <c r="Q13" s="87">
        <f>SUM(Q14:Q84)</f>
        <v>354.41519000000005</v>
      </c>
      <c r="R13" s="87">
        <v>124083.98376999998</v>
      </c>
      <c r="S13" s="80"/>
      <c r="T13" s="88">
        <v>0.77585976904611942</v>
      </c>
      <c r="U13" s="88">
        <f>R13/'סכום נכסי הקרן'!$C$42</f>
        <v>6.8581379903081066E-2</v>
      </c>
      <c r="AO13" s="130"/>
    </row>
    <row r="14" spans="2:45" s="131" customFormat="1">
      <c r="B14" s="111" t="s">
        <v>303</v>
      </c>
      <c r="C14" s="82" t="s">
        <v>304</v>
      </c>
      <c r="D14" s="93" t="s">
        <v>125</v>
      </c>
      <c r="E14" s="93" t="s">
        <v>305</v>
      </c>
      <c r="F14" s="82" t="s">
        <v>306</v>
      </c>
      <c r="G14" s="93" t="s">
        <v>307</v>
      </c>
      <c r="H14" s="82" t="s">
        <v>308</v>
      </c>
      <c r="I14" s="82" t="s">
        <v>165</v>
      </c>
      <c r="J14" s="82"/>
      <c r="K14" s="90">
        <v>2.98</v>
      </c>
      <c r="L14" s="93" t="s">
        <v>169</v>
      </c>
      <c r="M14" s="94">
        <v>5.8999999999999999E-3</v>
      </c>
      <c r="N14" s="94">
        <v>5.4999999999999997E-3</v>
      </c>
      <c r="O14" s="90">
        <v>1776586</v>
      </c>
      <c r="P14" s="92">
        <v>99.8</v>
      </c>
      <c r="Q14" s="82"/>
      <c r="R14" s="90">
        <v>1773.0328300000001</v>
      </c>
      <c r="S14" s="91">
        <v>3.3280924424955384E-4</v>
      </c>
      <c r="T14" s="91">
        <v>1.1086240143166446E-2</v>
      </c>
      <c r="U14" s="91">
        <f>R14/'סכום נכסי הקרן'!$C$42</f>
        <v>9.799575610036442E-4</v>
      </c>
    </row>
    <row r="15" spans="2:45" s="131" customFormat="1">
      <c r="B15" s="111" t="s">
        <v>309</v>
      </c>
      <c r="C15" s="82" t="s">
        <v>310</v>
      </c>
      <c r="D15" s="93" t="s">
        <v>125</v>
      </c>
      <c r="E15" s="93" t="s">
        <v>305</v>
      </c>
      <c r="F15" s="82" t="s">
        <v>311</v>
      </c>
      <c r="G15" s="93" t="s">
        <v>307</v>
      </c>
      <c r="H15" s="82" t="s">
        <v>308</v>
      </c>
      <c r="I15" s="82" t="s">
        <v>167</v>
      </c>
      <c r="J15" s="82"/>
      <c r="K15" s="90">
        <v>3.7500000000000004</v>
      </c>
      <c r="L15" s="93" t="s">
        <v>169</v>
      </c>
      <c r="M15" s="94">
        <v>0.04</v>
      </c>
      <c r="N15" s="94">
        <v>6.8000000000000005E-3</v>
      </c>
      <c r="O15" s="90">
        <v>4270345</v>
      </c>
      <c r="P15" s="92">
        <v>118.17</v>
      </c>
      <c r="Q15" s="82"/>
      <c r="R15" s="90">
        <v>5046.2665999999999</v>
      </c>
      <c r="S15" s="91">
        <v>2.0612797437461867E-3</v>
      </c>
      <c r="T15" s="91">
        <v>3.1552784814503437E-2</v>
      </c>
      <c r="U15" s="91">
        <f>R15/'סכום נכסי הקרן'!$C$42</f>
        <v>2.7890781410461261E-3</v>
      </c>
    </row>
    <row r="16" spans="2:45" s="131" customFormat="1">
      <c r="B16" s="111" t="s">
        <v>312</v>
      </c>
      <c r="C16" s="82" t="s">
        <v>313</v>
      </c>
      <c r="D16" s="93" t="s">
        <v>125</v>
      </c>
      <c r="E16" s="93" t="s">
        <v>305</v>
      </c>
      <c r="F16" s="82" t="s">
        <v>311</v>
      </c>
      <c r="G16" s="93" t="s">
        <v>307</v>
      </c>
      <c r="H16" s="82" t="s">
        <v>308</v>
      </c>
      <c r="I16" s="82" t="s">
        <v>167</v>
      </c>
      <c r="J16" s="82"/>
      <c r="K16" s="90">
        <v>5.0999999999999996</v>
      </c>
      <c r="L16" s="93" t="s">
        <v>169</v>
      </c>
      <c r="M16" s="94">
        <v>9.8999999999999991E-3</v>
      </c>
      <c r="N16" s="94">
        <v>8.0000000000000002E-3</v>
      </c>
      <c r="O16" s="90">
        <v>7589828</v>
      </c>
      <c r="P16" s="92">
        <v>102.13</v>
      </c>
      <c r="Q16" s="82"/>
      <c r="R16" s="90">
        <v>7751.4912400000003</v>
      </c>
      <c r="S16" s="91">
        <v>2.5182963853167054E-3</v>
      </c>
      <c r="T16" s="91">
        <v>4.846773951404558E-2</v>
      </c>
      <c r="U16" s="91">
        <f>R16/'סכום נכסי הקרן'!$C$42</f>
        <v>4.2842593330274167E-3</v>
      </c>
    </row>
    <row r="17" spans="2:40" s="131" customFormat="1" ht="20.25">
      <c r="B17" s="111" t="s">
        <v>314</v>
      </c>
      <c r="C17" s="82" t="s">
        <v>315</v>
      </c>
      <c r="D17" s="93" t="s">
        <v>125</v>
      </c>
      <c r="E17" s="93" t="s">
        <v>305</v>
      </c>
      <c r="F17" s="82" t="s">
        <v>311</v>
      </c>
      <c r="G17" s="93" t="s">
        <v>307</v>
      </c>
      <c r="H17" s="82" t="s">
        <v>308</v>
      </c>
      <c r="I17" s="82" t="s">
        <v>167</v>
      </c>
      <c r="J17" s="82"/>
      <c r="K17" s="90">
        <v>12.299999999999999</v>
      </c>
      <c r="L17" s="93" t="s">
        <v>169</v>
      </c>
      <c r="M17" s="94">
        <v>1.1699999999999999E-2</v>
      </c>
      <c r="N17" s="94">
        <v>9.7999999999999997E-3</v>
      </c>
      <c r="O17" s="90">
        <v>787122</v>
      </c>
      <c r="P17" s="92">
        <v>100.51</v>
      </c>
      <c r="Q17" s="82"/>
      <c r="R17" s="90">
        <v>791.13630000000001</v>
      </c>
      <c r="S17" s="91">
        <v>1.6539303649849761E-3</v>
      </c>
      <c r="T17" s="91">
        <v>4.9467369466453552E-3</v>
      </c>
      <c r="U17" s="91">
        <f>R17/'סכום נכסי הקרן'!$C$42</f>
        <v>4.3726206635973422E-4</v>
      </c>
      <c r="AN17" s="130"/>
    </row>
    <row r="18" spans="2:40" s="131" customFormat="1">
      <c r="B18" s="111" t="s">
        <v>316</v>
      </c>
      <c r="C18" s="82" t="s">
        <v>317</v>
      </c>
      <c r="D18" s="93" t="s">
        <v>125</v>
      </c>
      <c r="E18" s="93" t="s">
        <v>305</v>
      </c>
      <c r="F18" s="82" t="s">
        <v>311</v>
      </c>
      <c r="G18" s="93" t="s">
        <v>307</v>
      </c>
      <c r="H18" s="82" t="s">
        <v>308</v>
      </c>
      <c r="I18" s="82" t="s">
        <v>167</v>
      </c>
      <c r="J18" s="82"/>
      <c r="K18" s="90">
        <v>1.54</v>
      </c>
      <c r="L18" s="93" t="s">
        <v>169</v>
      </c>
      <c r="M18" s="94">
        <v>2.58E-2</v>
      </c>
      <c r="N18" s="94">
        <v>5.8000000000000005E-3</v>
      </c>
      <c r="O18" s="90">
        <v>211735</v>
      </c>
      <c r="P18" s="92">
        <v>107.1</v>
      </c>
      <c r="Q18" s="82"/>
      <c r="R18" s="90">
        <v>226.76818</v>
      </c>
      <c r="S18" s="91">
        <v>7.7741171667237608E-5</v>
      </c>
      <c r="T18" s="91">
        <v>1.4179131134919789E-3</v>
      </c>
      <c r="U18" s="91">
        <f>R18/'סכום נכסי הקרן'!$C$42</f>
        <v>1.2533506928128079E-4</v>
      </c>
    </row>
    <row r="19" spans="2:40" s="131" customFormat="1">
      <c r="B19" s="111" t="s">
        <v>318</v>
      </c>
      <c r="C19" s="82" t="s">
        <v>319</v>
      </c>
      <c r="D19" s="93" t="s">
        <v>125</v>
      </c>
      <c r="E19" s="93" t="s">
        <v>305</v>
      </c>
      <c r="F19" s="82" t="s">
        <v>311</v>
      </c>
      <c r="G19" s="93" t="s">
        <v>307</v>
      </c>
      <c r="H19" s="82" t="s">
        <v>308</v>
      </c>
      <c r="I19" s="82" t="s">
        <v>167</v>
      </c>
      <c r="J19" s="82"/>
      <c r="K19" s="90">
        <v>2.19</v>
      </c>
      <c r="L19" s="93" t="s">
        <v>169</v>
      </c>
      <c r="M19" s="94">
        <v>4.0999999999999995E-3</v>
      </c>
      <c r="N19" s="94">
        <v>2.7999999999999995E-3</v>
      </c>
      <c r="O19" s="90">
        <v>2100000</v>
      </c>
      <c r="P19" s="92">
        <v>99.8</v>
      </c>
      <c r="Q19" s="82"/>
      <c r="R19" s="90">
        <v>2095.8000700000002</v>
      </c>
      <c r="S19" s="91">
        <v>1.0220805806081174E-3</v>
      </c>
      <c r="T19" s="91">
        <v>1.3104406458218289E-2</v>
      </c>
      <c r="U19" s="91">
        <f>R19/'סכום נכסי הקרן'!$C$42</f>
        <v>1.1583514361369535E-3</v>
      </c>
      <c r="AN19" s="132"/>
    </row>
    <row r="20" spans="2:40" s="131" customFormat="1">
      <c r="B20" s="111" t="s">
        <v>320</v>
      </c>
      <c r="C20" s="82" t="s">
        <v>321</v>
      </c>
      <c r="D20" s="93" t="s">
        <v>125</v>
      </c>
      <c r="E20" s="93" t="s">
        <v>305</v>
      </c>
      <c r="F20" s="82" t="s">
        <v>311</v>
      </c>
      <c r="G20" s="93" t="s">
        <v>307</v>
      </c>
      <c r="H20" s="82" t="s">
        <v>308</v>
      </c>
      <c r="I20" s="82" t="s">
        <v>167</v>
      </c>
      <c r="J20" s="82"/>
      <c r="K20" s="90">
        <v>2.58</v>
      </c>
      <c r="L20" s="93" t="s">
        <v>169</v>
      </c>
      <c r="M20" s="94">
        <v>6.4000000000000003E-3</v>
      </c>
      <c r="N20" s="94">
        <v>4.899999999999999E-3</v>
      </c>
      <c r="O20" s="90">
        <v>1359515</v>
      </c>
      <c r="P20" s="92">
        <v>100.14</v>
      </c>
      <c r="Q20" s="82"/>
      <c r="R20" s="90">
        <v>1361.41832</v>
      </c>
      <c r="S20" s="91">
        <v>4.3157904761602426E-4</v>
      </c>
      <c r="T20" s="91">
        <v>8.5125386148807089E-3</v>
      </c>
      <c r="U20" s="91">
        <f>R20/'סכום נכסי הקרן'!$C$42</f>
        <v>7.5245768369268081E-4</v>
      </c>
    </row>
    <row r="21" spans="2:40" s="131" customFormat="1">
      <c r="B21" s="111" t="s">
        <v>322</v>
      </c>
      <c r="C21" s="82" t="s">
        <v>323</v>
      </c>
      <c r="D21" s="93" t="s">
        <v>125</v>
      </c>
      <c r="E21" s="93" t="s">
        <v>305</v>
      </c>
      <c r="F21" s="82" t="s">
        <v>324</v>
      </c>
      <c r="G21" s="93" t="s">
        <v>307</v>
      </c>
      <c r="H21" s="82" t="s">
        <v>308</v>
      </c>
      <c r="I21" s="82" t="s">
        <v>165</v>
      </c>
      <c r="J21" s="82"/>
      <c r="K21" s="90">
        <v>4.57</v>
      </c>
      <c r="L21" s="93" t="s">
        <v>169</v>
      </c>
      <c r="M21" s="94">
        <v>0.05</v>
      </c>
      <c r="N21" s="94">
        <v>7.6999999999999994E-3</v>
      </c>
      <c r="O21" s="90">
        <v>6346286</v>
      </c>
      <c r="P21" s="92">
        <v>126.52</v>
      </c>
      <c r="Q21" s="82"/>
      <c r="R21" s="90">
        <v>8029.3212800000001</v>
      </c>
      <c r="S21" s="91">
        <v>2.0136666786182414E-3</v>
      </c>
      <c r="T21" s="91">
        <v>5.0204927055251758E-2</v>
      </c>
      <c r="U21" s="91">
        <f>R21/'סכום נכסי הקרן'!$C$42</f>
        <v>4.4378163590256016E-3</v>
      </c>
    </row>
    <row r="22" spans="2:40" s="131" customFormat="1">
      <c r="B22" s="111" t="s">
        <v>325</v>
      </c>
      <c r="C22" s="82" t="s">
        <v>326</v>
      </c>
      <c r="D22" s="93" t="s">
        <v>125</v>
      </c>
      <c r="E22" s="93" t="s">
        <v>305</v>
      </c>
      <c r="F22" s="82" t="s">
        <v>324</v>
      </c>
      <c r="G22" s="93" t="s">
        <v>307</v>
      </c>
      <c r="H22" s="82" t="s">
        <v>308</v>
      </c>
      <c r="I22" s="82" t="s">
        <v>165</v>
      </c>
      <c r="J22" s="82"/>
      <c r="K22" s="90">
        <v>3.2</v>
      </c>
      <c r="L22" s="93" t="s">
        <v>169</v>
      </c>
      <c r="M22" s="94">
        <v>6.9999999999999993E-3</v>
      </c>
      <c r="N22" s="94">
        <v>5.7999999999999996E-3</v>
      </c>
      <c r="O22" s="90">
        <v>4060912.12</v>
      </c>
      <c r="P22" s="92">
        <v>101.69</v>
      </c>
      <c r="Q22" s="82"/>
      <c r="R22" s="90">
        <v>4129.5415599999997</v>
      </c>
      <c r="S22" s="91">
        <v>9.5196458162781343E-4</v>
      </c>
      <c r="T22" s="91">
        <v>2.5820779311427743E-2</v>
      </c>
      <c r="U22" s="91">
        <f>R22/'סכום נכסי הקרן'!$C$42</f>
        <v>2.282403014049539E-3</v>
      </c>
    </row>
    <row r="23" spans="2:40" s="131" customFormat="1">
      <c r="B23" s="111" t="s">
        <v>327</v>
      </c>
      <c r="C23" s="82" t="s">
        <v>328</v>
      </c>
      <c r="D23" s="93" t="s">
        <v>125</v>
      </c>
      <c r="E23" s="93" t="s">
        <v>305</v>
      </c>
      <c r="F23" s="82" t="s">
        <v>329</v>
      </c>
      <c r="G23" s="93" t="s">
        <v>307</v>
      </c>
      <c r="H23" s="82" t="s">
        <v>330</v>
      </c>
      <c r="I23" s="82" t="s">
        <v>165</v>
      </c>
      <c r="J23" s="82"/>
      <c r="K23" s="90">
        <v>2.73</v>
      </c>
      <c r="L23" s="93" t="s">
        <v>169</v>
      </c>
      <c r="M23" s="94">
        <v>8.0000000000000002E-3</v>
      </c>
      <c r="N23" s="94">
        <v>5.1999999999999998E-3</v>
      </c>
      <c r="O23" s="90">
        <v>2701149</v>
      </c>
      <c r="P23" s="92">
        <v>102.07</v>
      </c>
      <c r="Q23" s="82"/>
      <c r="R23" s="90">
        <v>2757.0628999999999</v>
      </c>
      <c r="S23" s="91">
        <v>4.1908167064883487E-3</v>
      </c>
      <c r="T23" s="91">
        <v>1.7239083722558536E-2</v>
      </c>
      <c r="U23" s="91">
        <f>R23/'סכום נכסי הקרן'!$C$42</f>
        <v>1.5238322659922963E-3</v>
      </c>
    </row>
    <row r="24" spans="2:40" s="131" customFormat="1">
      <c r="B24" s="111" t="s">
        <v>331</v>
      </c>
      <c r="C24" s="82" t="s">
        <v>332</v>
      </c>
      <c r="D24" s="93" t="s">
        <v>125</v>
      </c>
      <c r="E24" s="93" t="s">
        <v>305</v>
      </c>
      <c r="F24" s="82" t="s">
        <v>306</v>
      </c>
      <c r="G24" s="93" t="s">
        <v>307</v>
      </c>
      <c r="H24" s="82" t="s">
        <v>330</v>
      </c>
      <c r="I24" s="82" t="s">
        <v>165</v>
      </c>
      <c r="J24" s="82"/>
      <c r="K24" s="90">
        <v>3.1899999999999991</v>
      </c>
      <c r="L24" s="93" t="s">
        <v>169</v>
      </c>
      <c r="M24" s="94">
        <v>3.4000000000000002E-2</v>
      </c>
      <c r="N24" s="94">
        <v>5.8999999999999999E-3</v>
      </c>
      <c r="O24" s="90">
        <v>7804211</v>
      </c>
      <c r="P24" s="92">
        <v>114.56</v>
      </c>
      <c r="Q24" s="82"/>
      <c r="R24" s="90">
        <v>8940.5034600000017</v>
      </c>
      <c r="S24" s="91">
        <v>4.1717128737481591E-3</v>
      </c>
      <c r="T24" s="91">
        <v>5.5902274724586191E-2</v>
      </c>
      <c r="U24" s="91">
        <f>R24/'סכום נכסי הקרן'!$C$42</f>
        <v>4.9414279400603334E-3</v>
      </c>
    </row>
    <row r="25" spans="2:40" s="131" customFormat="1">
      <c r="B25" s="111" t="s">
        <v>333</v>
      </c>
      <c r="C25" s="82" t="s">
        <v>334</v>
      </c>
      <c r="D25" s="93" t="s">
        <v>125</v>
      </c>
      <c r="E25" s="93" t="s">
        <v>305</v>
      </c>
      <c r="F25" s="82" t="s">
        <v>335</v>
      </c>
      <c r="G25" s="93" t="s">
        <v>336</v>
      </c>
      <c r="H25" s="82" t="s">
        <v>330</v>
      </c>
      <c r="I25" s="82" t="s">
        <v>165</v>
      </c>
      <c r="J25" s="82"/>
      <c r="K25" s="90">
        <v>6.6099999999999994</v>
      </c>
      <c r="L25" s="93" t="s">
        <v>169</v>
      </c>
      <c r="M25" s="94">
        <v>1.34E-2</v>
      </c>
      <c r="N25" s="94">
        <v>1.6099999999999996E-2</v>
      </c>
      <c r="O25" s="90">
        <v>9204260</v>
      </c>
      <c r="P25" s="92">
        <v>99.05</v>
      </c>
      <c r="Q25" s="90">
        <v>62.163050000000005</v>
      </c>
      <c r="R25" s="90">
        <v>9178.9827100000002</v>
      </c>
      <c r="S25" s="91">
        <v>2.8964826226965919E-3</v>
      </c>
      <c r="T25" s="91">
        <v>5.7393413630718128E-2</v>
      </c>
      <c r="U25" s="91">
        <f>R25/'סכום נכסי הקרן'!$C$42</f>
        <v>5.0732357330271318E-3</v>
      </c>
    </row>
    <row r="26" spans="2:40" s="131" customFormat="1">
      <c r="B26" s="111" t="s">
        <v>337</v>
      </c>
      <c r="C26" s="82" t="s">
        <v>338</v>
      </c>
      <c r="D26" s="93" t="s">
        <v>125</v>
      </c>
      <c r="E26" s="93" t="s">
        <v>305</v>
      </c>
      <c r="F26" s="82" t="s">
        <v>324</v>
      </c>
      <c r="G26" s="93" t="s">
        <v>307</v>
      </c>
      <c r="H26" s="82" t="s">
        <v>330</v>
      </c>
      <c r="I26" s="82" t="s">
        <v>165</v>
      </c>
      <c r="J26" s="82"/>
      <c r="K26" s="90">
        <v>2.19</v>
      </c>
      <c r="L26" s="93" t="s">
        <v>169</v>
      </c>
      <c r="M26" s="94">
        <v>4.0999999999999995E-2</v>
      </c>
      <c r="N26" s="94">
        <v>6.3E-3</v>
      </c>
      <c r="O26" s="90">
        <v>2575073.6</v>
      </c>
      <c r="P26" s="92">
        <v>131.30000000000001</v>
      </c>
      <c r="Q26" s="82"/>
      <c r="R26" s="90">
        <v>3381.07168</v>
      </c>
      <c r="S26" s="91">
        <v>8.2628543235280607E-4</v>
      </c>
      <c r="T26" s="91">
        <v>2.1140822635381893E-2</v>
      </c>
      <c r="U26" s="91">
        <f>R26/'סכום נכסי הקרן'!$C$42</f>
        <v>1.8687227337529299E-3</v>
      </c>
    </row>
    <row r="27" spans="2:40" s="131" customFormat="1">
      <c r="B27" s="111" t="s">
        <v>339</v>
      </c>
      <c r="C27" s="82" t="s">
        <v>340</v>
      </c>
      <c r="D27" s="93" t="s">
        <v>125</v>
      </c>
      <c r="E27" s="93" t="s">
        <v>305</v>
      </c>
      <c r="F27" s="82" t="s">
        <v>324</v>
      </c>
      <c r="G27" s="93" t="s">
        <v>307</v>
      </c>
      <c r="H27" s="82" t="s">
        <v>330</v>
      </c>
      <c r="I27" s="82" t="s">
        <v>165</v>
      </c>
      <c r="J27" s="82"/>
      <c r="K27" s="90">
        <v>3.7099999999999995</v>
      </c>
      <c r="L27" s="93" t="s">
        <v>169</v>
      </c>
      <c r="M27" s="94">
        <v>0.04</v>
      </c>
      <c r="N27" s="94">
        <v>7.0999999999999995E-3</v>
      </c>
      <c r="O27" s="90">
        <v>2853000</v>
      </c>
      <c r="P27" s="92">
        <v>119.19</v>
      </c>
      <c r="Q27" s="82"/>
      <c r="R27" s="90">
        <v>3400.4905899999999</v>
      </c>
      <c r="S27" s="91">
        <v>9.8221309514178053E-4</v>
      </c>
      <c r="T27" s="91">
        <v>2.126224322948253E-2</v>
      </c>
      <c r="U27" s="91">
        <f>R27/'סכום נכסי הקרן'!$C$42</f>
        <v>1.8794555906741122E-3</v>
      </c>
    </row>
    <row r="28" spans="2:40" s="131" customFormat="1">
      <c r="B28" s="111" t="s">
        <v>341</v>
      </c>
      <c r="C28" s="82" t="s">
        <v>342</v>
      </c>
      <c r="D28" s="93" t="s">
        <v>125</v>
      </c>
      <c r="E28" s="93" t="s">
        <v>305</v>
      </c>
      <c r="F28" s="82" t="s">
        <v>343</v>
      </c>
      <c r="G28" s="93" t="s">
        <v>336</v>
      </c>
      <c r="H28" s="82" t="s">
        <v>344</v>
      </c>
      <c r="I28" s="82" t="s">
        <v>167</v>
      </c>
      <c r="J28" s="82"/>
      <c r="K28" s="90">
        <v>6.53</v>
      </c>
      <c r="L28" s="93" t="s">
        <v>169</v>
      </c>
      <c r="M28" s="94">
        <v>2.3399999999999997E-2</v>
      </c>
      <c r="N28" s="94">
        <v>1.6899999999999998E-2</v>
      </c>
      <c r="O28" s="90">
        <v>3187767.69</v>
      </c>
      <c r="P28" s="92">
        <v>104.32</v>
      </c>
      <c r="Q28" s="82"/>
      <c r="R28" s="90">
        <v>3325.47919</v>
      </c>
      <c r="S28" s="91">
        <v>1.8541579534013765E-3</v>
      </c>
      <c r="T28" s="91">
        <v>2.0793219543172609E-2</v>
      </c>
      <c r="U28" s="91">
        <f>R28/'סכום נכסי הקרן'!$C$42</f>
        <v>1.8379966919173031E-3</v>
      </c>
    </row>
    <row r="29" spans="2:40" s="131" customFormat="1">
      <c r="B29" s="111" t="s">
        <v>345</v>
      </c>
      <c r="C29" s="82" t="s">
        <v>346</v>
      </c>
      <c r="D29" s="93" t="s">
        <v>125</v>
      </c>
      <c r="E29" s="93" t="s">
        <v>305</v>
      </c>
      <c r="F29" s="82" t="s">
        <v>347</v>
      </c>
      <c r="G29" s="93" t="s">
        <v>348</v>
      </c>
      <c r="H29" s="82" t="s">
        <v>344</v>
      </c>
      <c r="I29" s="82" t="s">
        <v>165</v>
      </c>
      <c r="J29" s="82"/>
      <c r="K29" s="90">
        <v>3.2599999999999993</v>
      </c>
      <c r="L29" s="93" t="s">
        <v>169</v>
      </c>
      <c r="M29" s="94">
        <v>3.7000000000000005E-2</v>
      </c>
      <c r="N29" s="94">
        <v>0.01</v>
      </c>
      <c r="O29" s="90">
        <v>3200000</v>
      </c>
      <c r="P29" s="92">
        <v>112.78</v>
      </c>
      <c r="Q29" s="82"/>
      <c r="R29" s="90">
        <v>3608.96018</v>
      </c>
      <c r="S29" s="91">
        <v>1.0666732057289755E-3</v>
      </c>
      <c r="T29" s="91">
        <v>2.2565740772326932E-2</v>
      </c>
      <c r="U29" s="91">
        <f>R29/'סכום נכסי הקרן'!$C$42</f>
        <v>1.9946770053615266E-3</v>
      </c>
    </row>
    <row r="30" spans="2:40" s="131" customFormat="1">
      <c r="B30" s="111" t="s">
        <v>349</v>
      </c>
      <c r="C30" s="82" t="s">
        <v>350</v>
      </c>
      <c r="D30" s="93" t="s">
        <v>125</v>
      </c>
      <c r="E30" s="93" t="s">
        <v>305</v>
      </c>
      <c r="F30" s="82" t="s">
        <v>329</v>
      </c>
      <c r="G30" s="93" t="s">
        <v>307</v>
      </c>
      <c r="H30" s="82" t="s">
        <v>344</v>
      </c>
      <c r="I30" s="82" t="s">
        <v>165</v>
      </c>
      <c r="J30" s="82"/>
      <c r="K30" s="90">
        <v>2.04</v>
      </c>
      <c r="L30" s="93" t="s">
        <v>169</v>
      </c>
      <c r="M30" s="94">
        <v>3.1E-2</v>
      </c>
      <c r="N30" s="94">
        <v>5.7999999999999996E-3</v>
      </c>
      <c r="O30" s="90">
        <v>2954578.6</v>
      </c>
      <c r="P30" s="92">
        <v>112.2</v>
      </c>
      <c r="Q30" s="82"/>
      <c r="R30" s="90">
        <v>3315.0372200000002</v>
      </c>
      <c r="S30" s="91">
        <v>4.2940112453740149E-3</v>
      </c>
      <c r="T30" s="91">
        <v>2.0727929050504326E-2</v>
      </c>
      <c r="U30" s="91">
        <f>R30/'סכום נכסי הקרן'!$C$42</f>
        <v>1.8322254014594311E-3</v>
      </c>
    </row>
    <row r="31" spans="2:40" s="131" customFormat="1">
      <c r="B31" s="111" t="s">
        <v>351</v>
      </c>
      <c r="C31" s="82" t="s">
        <v>352</v>
      </c>
      <c r="D31" s="93" t="s">
        <v>125</v>
      </c>
      <c r="E31" s="93" t="s">
        <v>305</v>
      </c>
      <c r="F31" s="82" t="s">
        <v>329</v>
      </c>
      <c r="G31" s="93" t="s">
        <v>307</v>
      </c>
      <c r="H31" s="82" t="s">
        <v>344</v>
      </c>
      <c r="I31" s="82" t="s">
        <v>165</v>
      </c>
      <c r="J31" s="82"/>
      <c r="K31" s="90">
        <v>2</v>
      </c>
      <c r="L31" s="93" t="s">
        <v>169</v>
      </c>
      <c r="M31" s="94">
        <v>2.7999999999999997E-2</v>
      </c>
      <c r="N31" s="94">
        <v>6.9000000000000008E-3</v>
      </c>
      <c r="O31" s="90">
        <v>2409800</v>
      </c>
      <c r="P31" s="92">
        <v>105.71</v>
      </c>
      <c r="Q31" s="90">
        <v>68.478189999999998</v>
      </c>
      <c r="R31" s="90">
        <v>2615.87779</v>
      </c>
      <c r="S31" s="91">
        <v>2.4501465634605042E-3</v>
      </c>
      <c r="T31" s="91">
        <v>1.6356295763071418E-2</v>
      </c>
      <c r="U31" s="91">
        <f>R31/'סכום נכסי הקרן'!$C$42</f>
        <v>1.4457990712851059E-3</v>
      </c>
    </row>
    <row r="32" spans="2:40" s="131" customFormat="1">
      <c r="B32" s="111" t="s">
        <v>353</v>
      </c>
      <c r="C32" s="82" t="s">
        <v>354</v>
      </c>
      <c r="D32" s="93" t="s">
        <v>125</v>
      </c>
      <c r="E32" s="93" t="s">
        <v>305</v>
      </c>
      <c r="F32" s="82" t="s">
        <v>355</v>
      </c>
      <c r="G32" s="93" t="s">
        <v>307</v>
      </c>
      <c r="H32" s="82" t="s">
        <v>344</v>
      </c>
      <c r="I32" s="82" t="s">
        <v>167</v>
      </c>
      <c r="J32" s="82"/>
      <c r="K32" s="90">
        <v>3.28</v>
      </c>
      <c r="L32" s="93" t="s">
        <v>169</v>
      </c>
      <c r="M32" s="94">
        <v>3.85E-2</v>
      </c>
      <c r="N32" s="94">
        <v>6.5000000000000006E-3</v>
      </c>
      <c r="O32" s="90">
        <v>549485</v>
      </c>
      <c r="P32" s="92">
        <v>119.28</v>
      </c>
      <c r="Q32" s="82"/>
      <c r="R32" s="90">
        <v>655.42570999999998</v>
      </c>
      <c r="S32" s="91">
        <v>1.2900737909483416E-3</v>
      </c>
      <c r="T32" s="91">
        <v>4.0981795114675736E-3</v>
      </c>
      <c r="U32" s="91">
        <f>R32/'סכום נכסי הקרן'!$C$42</f>
        <v>3.6225464600713668E-4</v>
      </c>
    </row>
    <row r="33" spans="2:21" s="131" customFormat="1">
      <c r="B33" s="111" t="s">
        <v>356</v>
      </c>
      <c r="C33" s="82" t="s">
        <v>357</v>
      </c>
      <c r="D33" s="93" t="s">
        <v>125</v>
      </c>
      <c r="E33" s="93" t="s">
        <v>305</v>
      </c>
      <c r="F33" s="82" t="s">
        <v>358</v>
      </c>
      <c r="G33" s="93" t="s">
        <v>359</v>
      </c>
      <c r="H33" s="82" t="s">
        <v>344</v>
      </c>
      <c r="I33" s="82" t="s">
        <v>165</v>
      </c>
      <c r="J33" s="82"/>
      <c r="K33" s="90">
        <v>8.75</v>
      </c>
      <c r="L33" s="93" t="s">
        <v>169</v>
      </c>
      <c r="M33" s="94">
        <v>3.85E-2</v>
      </c>
      <c r="N33" s="94">
        <v>2.1499999999999998E-2</v>
      </c>
      <c r="O33" s="90">
        <v>1667347.11</v>
      </c>
      <c r="P33" s="92">
        <v>116.86</v>
      </c>
      <c r="Q33" s="82"/>
      <c r="R33" s="90">
        <v>1948.4619299999999</v>
      </c>
      <c r="S33" s="91">
        <v>6.0647283079758431E-4</v>
      </c>
      <c r="T33" s="91">
        <v>1.2183145455799354E-2</v>
      </c>
      <c r="U33" s="91">
        <f>R33/'סכום נכסי הקרן'!$C$42</f>
        <v>1.0769174537119278E-3</v>
      </c>
    </row>
    <row r="34" spans="2:21" s="131" customFormat="1">
      <c r="B34" s="111" t="s">
        <v>360</v>
      </c>
      <c r="C34" s="82" t="s">
        <v>361</v>
      </c>
      <c r="D34" s="93" t="s">
        <v>125</v>
      </c>
      <c r="E34" s="93" t="s">
        <v>305</v>
      </c>
      <c r="F34" s="82" t="s">
        <v>358</v>
      </c>
      <c r="G34" s="93" t="s">
        <v>359</v>
      </c>
      <c r="H34" s="82" t="s">
        <v>344</v>
      </c>
      <c r="I34" s="82" t="s">
        <v>165</v>
      </c>
      <c r="J34" s="82"/>
      <c r="K34" s="90">
        <v>6.9999999999999991</v>
      </c>
      <c r="L34" s="93" t="s">
        <v>169</v>
      </c>
      <c r="M34" s="94">
        <v>4.4999999999999998E-2</v>
      </c>
      <c r="N34" s="94">
        <v>1.7799999999999996E-2</v>
      </c>
      <c r="O34" s="90">
        <v>3622000</v>
      </c>
      <c r="P34" s="92">
        <v>122.88</v>
      </c>
      <c r="Q34" s="82"/>
      <c r="R34" s="90">
        <v>4450.7137300000004</v>
      </c>
      <c r="S34" s="91">
        <v>3.9649568747995353E-3</v>
      </c>
      <c r="T34" s="91">
        <v>2.7828972134299437E-2</v>
      </c>
      <c r="U34" s="91">
        <f>R34/'סכום נכסי הקרן'!$C$42</f>
        <v>2.4599152919104333E-3</v>
      </c>
    </row>
    <row r="35" spans="2:21" s="131" customFormat="1">
      <c r="B35" s="111" t="s">
        <v>362</v>
      </c>
      <c r="C35" s="82" t="s">
        <v>363</v>
      </c>
      <c r="D35" s="93" t="s">
        <v>125</v>
      </c>
      <c r="E35" s="93" t="s">
        <v>305</v>
      </c>
      <c r="F35" s="82" t="s">
        <v>306</v>
      </c>
      <c r="G35" s="93" t="s">
        <v>307</v>
      </c>
      <c r="H35" s="82" t="s">
        <v>344</v>
      </c>
      <c r="I35" s="82" t="s">
        <v>165</v>
      </c>
      <c r="J35" s="82"/>
      <c r="K35" s="90">
        <v>2.9</v>
      </c>
      <c r="L35" s="93" t="s">
        <v>169</v>
      </c>
      <c r="M35" s="94">
        <v>0.05</v>
      </c>
      <c r="N35" s="94">
        <v>8.0999999999999996E-3</v>
      </c>
      <c r="O35" s="90">
        <v>653884</v>
      </c>
      <c r="P35" s="92">
        <v>124.51</v>
      </c>
      <c r="Q35" s="82"/>
      <c r="R35" s="90">
        <v>814.15102000000002</v>
      </c>
      <c r="S35" s="91">
        <v>6.5388465388465386E-4</v>
      </c>
      <c r="T35" s="91">
        <v>5.0906410574043963E-3</v>
      </c>
      <c r="U35" s="91">
        <f>R35/'סכום נכסי הקרן'!$C$42</f>
        <v>4.4998233216461599E-4</v>
      </c>
    </row>
    <row r="36" spans="2:21" s="131" customFormat="1">
      <c r="B36" s="111" t="s">
        <v>364</v>
      </c>
      <c r="C36" s="82" t="s">
        <v>365</v>
      </c>
      <c r="D36" s="93" t="s">
        <v>125</v>
      </c>
      <c r="E36" s="93" t="s">
        <v>305</v>
      </c>
      <c r="F36" s="82" t="s">
        <v>324</v>
      </c>
      <c r="G36" s="93" t="s">
        <v>307</v>
      </c>
      <c r="H36" s="82" t="s">
        <v>344</v>
      </c>
      <c r="I36" s="82" t="s">
        <v>167</v>
      </c>
      <c r="J36" s="82"/>
      <c r="K36" s="90">
        <v>2.78</v>
      </c>
      <c r="L36" s="93" t="s">
        <v>169</v>
      </c>
      <c r="M36" s="94">
        <v>6.5000000000000002E-2</v>
      </c>
      <c r="N36" s="94">
        <v>7.7999999999999988E-3</v>
      </c>
      <c r="O36" s="90">
        <v>1206788</v>
      </c>
      <c r="P36" s="92">
        <v>129.38</v>
      </c>
      <c r="Q36" s="90">
        <v>21.692900000000002</v>
      </c>
      <c r="R36" s="90">
        <v>1583.0353</v>
      </c>
      <c r="S36" s="91">
        <v>7.6621460317460313E-4</v>
      </c>
      <c r="T36" s="91">
        <v>9.8982428266201575E-3</v>
      </c>
      <c r="U36" s="91">
        <f>R36/'סכום נכסי הקרן'!$C$42</f>
        <v>8.7494567800567582E-4</v>
      </c>
    </row>
    <row r="37" spans="2:21" s="131" customFormat="1">
      <c r="B37" s="111" t="s">
        <v>366</v>
      </c>
      <c r="C37" s="82" t="s">
        <v>367</v>
      </c>
      <c r="D37" s="93" t="s">
        <v>125</v>
      </c>
      <c r="E37" s="93" t="s">
        <v>305</v>
      </c>
      <c r="F37" s="82" t="s">
        <v>368</v>
      </c>
      <c r="G37" s="93" t="s">
        <v>369</v>
      </c>
      <c r="H37" s="82" t="s">
        <v>370</v>
      </c>
      <c r="I37" s="82" t="s">
        <v>167</v>
      </c>
      <c r="J37" s="82"/>
      <c r="K37" s="90">
        <v>8.85</v>
      </c>
      <c r="L37" s="93" t="s">
        <v>169</v>
      </c>
      <c r="M37" s="94">
        <v>5.1500000000000004E-2</v>
      </c>
      <c r="N37" s="94">
        <v>3.4099999999999998E-2</v>
      </c>
      <c r="O37" s="90">
        <v>2629853</v>
      </c>
      <c r="P37" s="92">
        <v>139.80000000000001</v>
      </c>
      <c r="Q37" s="82"/>
      <c r="R37" s="90">
        <v>3676.5342799999999</v>
      </c>
      <c r="S37" s="91">
        <v>7.4059045536749703E-4</v>
      </c>
      <c r="T37" s="91">
        <v>2.2988261262293461E-2</v>
      </c>
      <c r="U37" s="91">
        <f>R37/'סכום נכסי הקרן'!$C$42</f>
        <v>2.0320252986940398E-3</v>
      </c>
    </row>
    <row r="38" spans="2:21" s="131" customFormat="1">
      <c r="B38" s="111" t="s">
        <v>371</v>
      </c>
      <c r="C38" s="82" t="s">
        <v>372</v>
      </c>
      <c r="D38" s="93" t="s">
        <v>125</v>
      </c>
      <c r="E38" s="93" t="s">
        <v>305</v>
      </c>
      <c r="F38" s="82" t="s">
        <v>373</v>
      </c>
      <c r="G38" s="93" t="s">
        <v>336</v>
      </c>
      <c r="H38" s="82" t="s">
        <v>370</v>
      </c>
      <c r="I38" s="82" t="s">
        <v>165</v>
      </c>
      <c r="J38" s="82"/>
      <c r="K38" s="90">
        <v>3.6</v>
      </c>
      <c r="L38" s="93" t="s">
        <v>169</v>
      </c>
      <c r="M38" s="94">
        <v>4.8000000000000001E-2</v>
      </c>
      <c r="N38" s="94">
        <v>1.01E-2</v>
      </c>
      <c r="O38" s="90">
        <v>2287710</v>
      </c>
      <c r="P38" s="92">
        <v>115.71</v>
      </c>
      <c r="Q38" s="90">
        <v>111.44367</v>
      </c>
      <c r="R38" s="90">
        <v>2758.5528599999998</v>
      </c>
      <c r="S38" s="91">
        <v>1.6827014312130668E-3</v>
      </c>
      <c r="T38" s="91">
        <v>1.7248399993574064E-2</v>
      </c>
      <c r="U38" s="91">
        <f>R38/'סכום נכסי הקרן'!$C$42</f>
        <v>1.5246557688304207E-3</v>
      </c>
    </row>
    <row r="39" spans="2:21" s="131" customFormat="1">
      <c r="B39" s="111" t="s">
        <v>374</v>
      </c>
      <c r="C39" s="82" t="s">
        <v>375</v>
      </c>
      <c r="D39" s="93" t="s">
        <v>125</v>
      </c>
      <c r="E39" s="93" t="s">
        <v>305</v>
      </c>
      <c r="F39" s="82" t="s">
        <v>373</v>
      </c>
      <c r="G39" s="93" t="s">
        <v>336</v>
      </c>
      <c r="H39" s="82" t="s">
        <v>370</v>
      </c>
      <c r="I39" s="82" t="s">
        <v>165</v>
      </c>
      <c r="J39" s="82"/>
      <c r="K39" s="90">
        <v>7.4700000000000006</v>
      </c>
      <c r="L39" s="93" t="s">
        <v>169</v>
      </c>
      <c r="M39" s="94">
        <v>3.2000000000000001E-2</v>
      </c>
      <c r="N39" s="94">
        <v>1.89E-2</v>
      </c>
      <c r="O39" s="90">
        <v>1794013</v>
      </c>
      <c r="P39" s="92">
        <v>109.18</v>
      </c>
      <c r="Q39" s="90">
        <v>57.40842</v>
      </c>
      <c r="R39" s="90">
        <v>2016.1118700000002</v>
      </c>
      <c r="S39" s="91">
        <v>3.9537999400543035E-3</v>
      </c>
      <c r="T39" s="91">
        <v>1.2606140150438372E-2</v>
      </c>
      <c r="U39" s="91">
        <f>R39/'סכום נכסי הקרן'!$C$42</f>
        <v>1.1143076639115004E-3</v>
      </c>
    </row>
    <row r="40" spans="2:21" s="131" customFormat="1">
      <c r="B40" s="111" t="s">
        <v>376</v>
      </c>
      <c r="C40" s="82" t="s">
        <v>377</v>
      </c>
      <c r="D40" s="93" t="s">
        <v>125</v>
      </c>
      <c r="E40" s="93" t="s">
        <v>305</v>
      </c>
      <c r="F40" s="82" t="s">
        <v>373</v>
      </c>
      <c r="G40" s="93" t="s">
        <v>336</v>
      </c>
      <c r="H40" s="82" t="s">
        <v>370</v>
      </c>
      <c r="I40" s="82" t="s">
        <v>165</v>
      </c>
      <c r="J40" s="82"/>
      <c r="K40" s="90">
        <v>1.94</v>
      </c>
      <c r="L40" s="93" t="s">
        <v>169</v>
      </c>
      <c r="M40" s="94">
        <v>4.9000000000000002E-2</v>
      </c>
      <c r="N40" s="94">
        <v>8.1000000000000013E-3</v>
      </c>
      <c r="O40" s="90">
        <v>417937</v>
      </c>
      <c r="P40" s="92">
        <v>119.11</v>
      </c>
      <c r="Q40" s="82"/>
      <c r="R40" s="90">
        <v>497.80475999999999</v>
      </c>
      <c r="S40" s="91">
        <v>1.0548438277031358E-3</v>
      </c>
      <c r="T40" s="91">
        <v>3.1126231959119101E-3</v>
      </c>
      <c r="U40" s="91">
        <f>R40/'סכום נכסי הקרן'!$C$42</f>
        <v>2.7513734106412709E-4</v>
      </c>
    </row>
    <row r="41" spans="2:21" s="131" customFormat="1">
      <c r="B41" s="111" t="s">
        <v>378</v>
      </c>
      <c r="C41" s="82" t="s">
        <v>379</v>
      </c>
      <c r="D41" s="93" t="s">
        <v>125</v>
      </c>
      <c r="E41" s="93" t="s">
        <v>305</v>
      </c>
      <c r="F41" s="82" t="s">
        <v>380</v>
      </c>
      <c r="G41" s="93" t="s">
        <v>336</v>
      </c>
      <c r="H41" s="82" t="s">
        <v>370</v>
      </c>
      <c r="I41" s="82" t="s">
        <v>165</v>
      </c>
      <c r="J41" s="82"/>
      <c r="K41" s="90">
        <v>0.74</v>
      </c>
      <c r="L41" s="93" t="s">
        <v>169</v>
      </c>
      <c r="M41" s="94">
        <v>4.5499999999999999E-2</v>
      </c>
      <c r="N41" s="94">
        <v>1.04E-2</v>
      </c>
      <c r="O41" s="90">
        <v>322709</v>
      </c>
      <c r="P41" s="92">
        <v>125.27</v>
      </c>
      <c r="Q41" s="82"/>
      <c r="R41" s="90">
        <v>404.25754999999998</v>
      </c>
      <c r="S41" s="91">
        <v>2.2818868351458755E-3</v>
      </c>
      <c r="T41" s="91">
        <v>2.5277006737591634E-3</v>
      </c>
      <c r="U41" s="91">
        <f>R41/'סכום נכסי הקרן'!$C$42</f>
        <v>2.234336759096044E-4</v>
      </c>
    </row>
    <row r="42" spans="2:21" s="131" customFormat="1">
      <c r="B42" s="111" t="s">
        <v>381</v>
      </c>
      <c r="C42" s="82" t="s">
        <v>382</v>
      </c>
      <c r="D42" s="93" t="s">
        <v>125</v>
      </c>
      <c r="E42" s="93" t="s">
        <v>305</v>
      </c>
      <c r="F42" s="82" t="s">
        <v>380</v>
      </c>
      <c r="G42" s="93" t="s">
        <v>336</v>
      </c>
      <c r="H42" s="82" t="s">
        <v>370</v>
      </c>
      <c r="I42" s="82" t="s">
        <v>165</v>
      </c>
      <c r="J42" s="82"/>
      <c r="K42" s="90">
        <v>5.5299999999999994</v>
      </c>
      <c r="L42" s="93" t="s">
        <v>169</v>
      </c>
      <c r="M42" s="94">
        <v>4.7500000000000001E-2</v>
      </c>
      <c r="N42" s="94">
        <v>1.5599999999999998E-2</v>
      </c>
      <c r="O42" s="90">
        <v>2524441</v>
      </c>
      <c r="P42" s="92">
        <v>144.94999999999999</v>
      </c>
      <c r="Q42" s="82"/>
      <c r="R42" s="90">
        <v>3659.1772099999998</v>
      </c>
      <c r="S42" s="91">
        <v>1.3375939172362635E-3</v>
      </c>
      <c r="T42" s="91">
        <v>2.287973273256412E-2</v>
      </c>
      <c r="U42" s="91">
        <f>R42/'סכום נכסי הקרן'!$C$42</f>
        <v>2.0224320234339481E-3</v>
      </c>
    </row>
    <row r="43" spans="2:21" s="131" customFormat="1">
      <c r="B43" s="111" t="s">
        <v>383</v>
      </c>
      <c r="C43" s="82" t="s">
        <v>384</v>
      </c>
      <c r="D43" s="93" t="s">
        <v>125</v>
      </c>
      <c r="E43" s="93" t="s">
        <v>305</v>
      </c>
      <c r="F43" s="82" t="s">
        <v>385</v>
      </c>
      <c r="G43" s="93" t="s">
        <v>336</v>
      </c>
      <c r="H43" s="82" t="s">
        <v>370</v>
      </c>
      <c r="I43" s="82" t="s">
        <v>165</v>
      </c>
      <c r="J43" s="82"/>
      <c r="K43" s="90">
        <v>0.99</v>
      </c>
      <c r="L43" s="93" t="s">
        <v>169</v>
      </c>
      <c r="M43" s="94">
        <v>5.2999999999999999E-2</v>
      </c>
      <c r="N43" s="94">
        <v>1.0599999999999998E-2</v>
      </c>
      <c r="O43" s="90">
        <v>7974</v>
      </c>
      <c r="P43" s="92">
        <v>121.87</v>
      </c>
      <c r="Q43" s="82"/>
      <c r="R43" s="90">
        <v>9.7179199999999994</v>
      </c>
      <c r="S43" s="91">
        <v>1.6700216250626909E-5</v>
      </c>
      <c r="T43" s="91">
        <v>6.0763226145158332E-5</v>
      </c>
      <c r="U43" s="91">
        <f>R43/'סכום נכסי הקרן'!$C$42</f>
        <v>5.3711070771478795E-6</v>
      </c>
    </row>
    <row r="44" spans="2:21" s="131" customFormat="1">
      <c r="B44" s="111" t="s">
        <v>386</v>
      </c>
      <c r="C44" s="82" t="s">
        <v>387</v>
      </c>
      <c r="D44" s="93" t="s">
        <v>125</v>
      </c>
      <c r="E44" s="93" t="s">
        <v>305</v>
      </c>
      <c r="F44" s="82" t="s">
        <v>388</v>
      </c>
      <c r="G44" s="93" t="s">
        <v>336</v>
      </c>
      <c r="H44" s="82" t="s">
        <v>370</v>
      </c>
      <c r="I44" s="82" t="s">
        <v>165</v>
      </c>
      <c r="J44" s="82"/>
      <c r="K44" s="90">
        <v>2.5199999999999996</v>
      </c>
      <c r="L44" s="93" t="s">
        <v>169</v>
      </c>
      <c r="M44" s="94">
        <v>4.9500000000000002E-2</v>
      </c>
      <c r="N44" s="94">
        <v>1.4800000000000001E-2</v>
      </c>
      <c r="O44" s="90">
        <v>25004</v>
      </c>
      <c r="P44" s="92">
        <v>112.06</v>
      </c>
      <c r="Q44" s="82"/>
      <c r="R44" s="90">
        <v>28.019490000000001</v>
      </c>
      <c r="S44" s="91">
        <v>8.7499999999999999E-5</v>
      </c>
      <c r="T44" s="91">
        <v>1.7519742983498551E-4</v>
      </c>
      <c r="U44" s="91">
        <f>R44/'סכום נכסי הקרן'!$C$42</f>
        <v>1.5486408720906763E-5</v>
      </c>
    </row>
    <row r="45" spans="2:21" s="131" customFormat="1">
      <c r="B45" s="111" t="s">
        <v>389</v>
      </c>
      <c r="C45" s="82" t="s">
        <v>390</v>
      </c>
      <c r="D45" s="93" t="s">
        <v>125</v>
      </c>
      <c r="E45" s="93" t="s">
        <v>305</v>
      </c>
      <c r="F45" s="82" t="s">
        <v>391</v>
      </c>
      <c r="G45" s="93" t="s">
        <v>307</v>
      </c>
      <c r="H45" s="82" t="s">
        <v>370</v>
      </c>
      <c r="I45" s="82" t="s">
        <v>167</v>
      </c>
      <c r="J45" s="82"/>
      <c r="K45" s="90">
        <v>2.94</v>
      </c>
      <c r="L45" s="93" t="s">
        <v>169</v>
      </c>
      <c r="M45" s="94">
        <v>3.5499999999999997E-2</v>
      </c>
      <c r="N45" s="94">
        <v>7.1999999999999998E-3</v>
      </c>
      <c r="O45" s="90">
        <v>1136213.25</v>
      </c>
      <c r="P45" s="92">
        <v>120.06</v>
      </c>
      <c r="Q45" s="82"/>
      <c r="R45" s="90">
        <v>1364.1375399999999</v>
      </c>
      <c r="S45" s="91">
        <v>2.277374665805128E-3</v>
      </c>
      <c r="T45" s="91">
        <v>8.5295410783500971E-3</v>
      </c>
      <c r="U45" s="91">
        <f>R45/'סכום נכסי הקרן'!$C$42</f>
        <v>7.5396060013841425E-4</v>
      </c>
    </row>
    <row r="46" spans="2:21" s="131" customFormat="1">
      <c r="B46" s="111" t="s">
        <v>392</v>
      </c>
      <c r="C46" s="82" t="s">
        <v>393</v>
      </c>
      <c r="D46" s="93" t="s">
        <v>125</v>
      </c>
      <c r="E46" s="93" t="s">
        <v>305</v>
      </c>
      <c r="F46" s="82" t="s">
        <v>391</v>
      </c>
      <c r="G46" s="93" t="s">
        <v>307</v>
      </c>
      <c r="H46" s="82" t="s">
        <v>370</v>
      </c>
      <c r="I46" s="82" t="s">
        <v>167</v>
      </c>
      <c r="J46" s="82"/>
      <c r="K46" s="90">
        <v>1.8800000000000001</v>
      </c>
      <c r="L46" s="93" t="s">
        <v>169</v>
      </c>
      <c r="M46" s="94">
        <v>4.6500000000000007E-2</v>
      </c>
      <c r="N46" s="94">
        <v>6.6E-3</v>
      </c>
      <c r="O46" s="90">
        <v>194542</v>
      </c>
      <c r="P46" s="92">
        <v>132.02000000000001</v>
      </c>
      <c r="Q46" s="82"/>
      <c r="R46" s="90">
        <v>256.83431000000002</v>
      </c>
      <c r="S46" s="91">
        <v>3.7080605230758567E-4</v>
      </c>
      <c r="T46" s="91">
        <v>1.6059075666774063E-3</v>
      </c>
      <c r="U46" s="91">
        <f>R46/'סכום נכסי הקרן'!$C$42</f>
        <v>1.4195265860342466E-4</v>
      </c>
    </row>
    <row r="47" spans="2:21" s="131" customFormat="1">
      <c r="B47" s="111" t="s">
        <v>394</v>
      </c>
      <c r="C47" s="82" t="s">
        <v>395</v>
      </c>
      <c r="D47" s="93" t="s">
        <v>125</v>
      </c>
      <c r="E47" s="93" t="s">
        <v>305</v>
      </c>
      <c r="F47" s="82" t="s">
        <v>391</v>
      </c>
      <c r="G47" s="93" t="s">
        <v>307</v>
      </c>
      <c r="H47" s="82" t="s">
        <v>370</v>
      </c>
      <c r="I47" s="82" t="s">
        <v>167</v>
      </c>
      <c r="J47" s="82"/>
      <c r="K47" s="90">
        <v>6.25</v>
      </c>
      <c r="L47" s="93" t="s">
        <v>169</v>
      </c>
      <c r="M47" s="94">
        <v>1.4999999999999999E-2</v>
      </c>
      <c r="N47" s="94">
        <v>1.1300000000000001E-2</v>
      </c>
      <c r="O47" s="90">
        <v>655350.84</v>
      </c>
      <c r="P47" s="92">
        <v>102.39</v>
      </c>
      <c r="Q47" s="82"/>
      <c r="R47" s="90">
        <v>671.01370999999995</v>
      </c>
      <c r="S47" s="91">
        <v>1.0850348800310913E-3</v>
      </c>
      <c r="T47" s="91">
        <v>4.1956465794358968E-3</v>
      </c>
      <c r="U47" s="91">
        <f>R47/'סכום נכסי הקרן'!$C$42</f>
        <v>3.7087015396754187E-4</v>
      </c>
    </row>
    <row r="48" spans="2:21" s="131" customFormat="1">
      <c r="B48" s="111" t="s">
        <v>396</v>
      </c>
      <c r="C48" s="82" t="s">
        <v>397</v>
      </c>
      <c r="D48" s="93" t="s">
        <v>125</v>
      </c>
      <c r="E48" s="93" t="s">
        <v>305</v>
      </c>
      <c r="F48" s="82" t="s">
        <v>398</v>
      </c>
      <c r="G48" s="93" t="s">
        <v>399</v>
      </c>
      <c r="H48" s="82" t="s">
        <v>370</v>
      </c>
      <c r="I48" s="82" t="s">
        <v>167</v>
      </c>
      <c r="J48" s="82"/>
      <c r="K48" s="90">
        <v>5.38</v>
      </c>
      <c r="L48" s="93" t="s">
        <v>169</v>
      </c>
      <c r="M48" s="94">
        <v>3.85E-2</v>
      </c>
      <c r="N48" s="94">
        <v>1.3300000000000001E-2</v>
      </c>
      <c r="O48" s="90">
        <v>49341</v>
      </c>
      <c r="P48" s="92">
        <v>117.82</v>
      </c>
      <c r="Q48" s="82"/>
      <c r="R48" s="90">
        <v>58.133569999999999</v>
      </c>
      <c r="S48" s="91">
        <v>2.0597638341188164E-4</v>
      </c>
      <c r="T48" s="91">
        <v>3.6349169992502432E-4</v>
      </c>
      <c r="U48" s="91">
        <f>R48/'סכום נכסי הקרן'!$C$42</f>
        <v>3.2130500070680935E-5</v>
      </c>
    </row>
    <row r="49" spans="2:21" s="131" customFormat="1">
      <c r="B49" s="111" t="s">
        <v>400</v>
      </c>
      <c r="C49" s="82" t="s">
        <v>401</v>
      </c>
      <c r="D49" s="93" t="s">
        <v>125</v>
      </c>
      <c r="E49" s="93" t="s">
        <v>305</v>
      </c>
      <c r="F49" s="82" t="s">
        <v>398</v>
      </c>
      <c r="G49" s="93" t="s">
        <v>399</v>
      </c>
      <c r="H49" s="82" t="s">
        <v>370</v>
      </c>
      <c r="I49" s="82" t="s">
        <v>167</v>
      </c>
      <c r="J49" s="82"/>
      <c r="K49" s="90">
        <v>3.68</v>
      </c>
      <c r="L49" s="93" t="s">
        <v>169</v>
      </c>
      <c r="M49" s="94">
        <v>3.9E-2</v>
      </c>
      <c r="N49" s="94">
        <v>9.3999999999999986E-3</v>
      </c>
      <c r="O49" s="90">
        <v>35639</v>
      </c>
      <c r="P49" s="92">
        <v>120.37</v>
      </c>
      <c r="Q49" s="82"/>
      <c r="R49" s="90">
        <v>42.898669999999996</v>
      </c>
      <c r="S49" s="91">
        <v>8.9313527093657787E-5</v>
      </c>
      <c r="T49" s="91">
        <v>2.6823245988200349E-4</v>
      </c>
      <c r="U49" s="91">
        <f>R49/'סכום נכסי הקרן'!$C$42</f>
        <v>2.371015094148042E-5</v>
      </c>
    </row>
    <row r="50" spans="2:21" s="131" customFormat="1">
      <c r="B50" s="111" t="s">
        <v>402</v>
      </c>
      <c r="C50" s="82" t="s">
        <v>403</v>
      </c>
      <c r="D50" s="93" t="s">
        <v>125</v>
      </c>
      <c r="E50" s="93" t="s">
        <v>305</v>
      </c>
      <c r="F50" s="82" t="s">
        <v>398</v>
      </c>
      <c r="G50" s="93" t="s">
        <v>399</v>
      </c>
      <c r="H50" s="82" t="s">
        <v>370</v>
      </c>
      <c r="I50" s="82" t="s">
        <v>167</v>
      </c>
      <c r="J50" s="82"/>
      <c r="K50" s="90">
        <v>6.19</v>
      </c>
      <c r="L50" s="93" t="s">
        <v>169</v>
      </c>
      <c r="M50" s="94">
        <v>3.85E-2</v>
      </c>
      <c r="N50" s="94">
        <v>1.5699999999999999E-2</v>
      </c>
      <c r="O50" s="90">
        <v>33206</v>
      </c>
      <c r="P50" s="92">
        <v>118.43</v>
      </c>
      <c r="Q50" s="82"/>
      <c r="R50" s="90">
        <v>39.325890000000001</v>
      </c>
      <c r="S50" s="91">
        <v>1.32824E-4</v>
      </c>
      <c r="T50" s="91">
        <v>2.4589294287559693E-4</v>
      </c>
      <c r="U50" s="91">
        <f>R50/'סכום נכסי הקרן'!$C$42</f>
        <v>2.1735470768861961E-5</v>
      </c>
    </row>
    <row r="51" spans="2:21" s="131" customFormat="1">
      <c r="B51" s="111" t="s">
        <v>404</v>
      </c>
      <c r="C51" s="82" t="s">
        <v>405</v>
      </c>
      <c r="D51" s="93" t="s">
        <v>125</v>
      </c>
      <c r="E51" s="93" t="s">
        <v>305</v>
      </c>
      <c r="F51" s="82" t="s">
        <v>406</v>
      </c>
      <c r="G51" s="93" t="s">
        <v>399</v>
      </c>
      <c r="H51" s="82" t="s">
        <v>370</v>
      </c>
      <c r="I51" s="82" t="s">
        <v>165</v>
      </c>
      <c r="J51" s="82"/>
      <c r="K51" s="90">
        <v>3.79</v>
      </c>
      <c r="L51" s="93" t="s">
        <v>169</v>
      </c>
      <c r="M51" s="94">
        <v>3.7499999999999999E-2</v>
      </c>
      <c r="N51" s="94">
        <v>1.1600000000000001E-2</v>
      </c>
      <c r="O51" s="90">
        <v>356487</v>
      </c>
      <c r="P51" s="92">
        <v>119.79</v>
      </c>
      <c r="Q51" s="82"/>
      <c r="R51" s="90">
        <v>427.03578999999996</v>
      </c>
      <c r="S51" s="91">
        <v>4.6016057763062631E-4</v>
      </c>
      <c r="T51" s="91">
        <v>2.6701261463200295E-3</v>
      </c>
      <c r="U51" s="91">
        <f>R51/'סכום נכסי הקרן'!$C$42</f>
        <v>2.3602323890960572E-4</v>
      </c>
    </row>
    <row r="52" spans="2:21" s="131" customFormat="1">
      <c r="B52" s="111" t="s">
        <v>407</v>
      </c>
      <c r="C52" s="82" t="s">
        <v>408</v>
      </c>
      <c r="D52" s="93" t="s">
        <v>125</v>
      </c>
      <c r="E52" s="93" t="s">
        <v>305</v>
      </c>
      <c r="F52" s="82" t="s">
        <v>406</v>
      </c>
      <c r="G52" s="93" t="s">
        <v>399</v>
      </c>
      <c r="H52" s="82" t="s">
        <v>370</v>
      </c>
      <c r="I52" s="82" t="s">
        <v>165</v>
      </c>
      <c r="J52" s="82"/>
      <c r="K52" s="90">
        <v>7.33</v>
      </c>
      <c r="L52" s="93" t="s">
        <v>169</v>
      </c>
      <c r="M52" s="94">
        <v>2.4799999999999999E-2</v>
      </c>
      <c r="N52" s="94">
        <v>1.7600000000000001E-2</v>
      </c>
      <c r="O52" s="90">
        <v>47820</v>
      </c>
      <c r="P52" s="92">
        <v>106.15</v>
      </c>
      <c r="Q52" s="82"/>
      <c r="R52" s="90">
        <v>50.760930000000002</v>
      </c>
      <c r="S52" s="91">
        <v>1.1291985136205532E-4</v>
      </c>
      <c r="T52" s="91">
        <v>3.1739280308219786E-4</v>
      </c>
      <c r="U52" s="91">
        <f>R52/'סכום נכסי הקרן'!$C$42</f>
        <v>2.8055632312841445E-5</v>
      </c>
    </row>
    <row r="53" spans="2:21" s="131" customFormat="1">
      <c r="B53" s="111" t="s">
        <v>409</v>
      </c>
      <c r="C53" s="82" t="s">
        <v>410</v>
      </c>
      <c r="D53" s="93" t="s">
        <v>125</v>
      </c>
      <c r="E53" s="93" t="s">
        <v>305</v>
      </c>
      <c r="F53" s="82" t="s">
        <v>411</v>
      </c>
      <c r="G53" s="93" t="s">
        <v>336</v>
      </c>
      <c r="H53" s="82" t="s">
        <v>370</v>
      </c>
      <c r="I53" s="82" t="s">
        <v>167</v>
      </c>
      <c r="J53" s="82"/>
      <c r="K53" s="90">
        <v>3.0999999999999992</v>
      </c>
      <c r="L53" s="93" t="s">
        <v>169</v>
      </c>
      <c r="M53" s="94">
        <v>4.9000000000000002E-2</v>
      </c>
      <c r="N53" s="94">
        <v>1.26E-2</v>
      </c>
      <c r="O53" s="90">
        <v>202538.55</v>
      </c>
      <c r="P53" s="92">
        <v>115.53</v>
      </c>
      <c r="Q53" s="82"/>
      <c r="R53" s="90">
        <v>233.99279000000001</v>
      </c>
      <c r="S53" s="91">
        <v>2.1754511905073775E-4</v>
      </c>
      <c r="T53" s="91">
        <v>1.4630864233402359E-3</v>
      </c>
      <c r="U53" s="91">
        <f>R53/'סכום נכסי הקרן'!$C$42</f>
        <v>1.2932812066476958E-4</v>
      </c>
    </row>
    <row r="54" spans="2:21" s="131" customFormat="1">
      <c r="B54" s="111" t="s">
        <v>412</v>
      </c>
      <c r="C54" s="82" t="s">
        <v>413</v>
      </c>
      <c r="D54" s="93" t="s">
        <v>125</v>
      </c>
      <c r="E54" s="93" t="s">
        <v>305</v>
      </c>
      <c r="F54" s="82" t="s">
        <v>411</v>
      </c>
      <c r="G54" s="93" t="s">
        <v>336</v>
      </c>
      <c r="H54" s="82" t="s">
        <v>370</v>
      </c>
      <c r="I54" s="82" t="s">
        <v>167</v>
      </c>
      <c r="J54" s="82"/>
      <c r="K54" s="90">
        <v>7.91</v>
      </c>
      <c r="L54" s="93" t="s">
        <v>169</v>
      </c>
      <c r="M54" s="94">
        <v>2.35E-2</v>
      </c>
      <c r="N54" s="94">
        <v>2.23E-2</v>
      </c>
      <c r="O54" s="90">
        <v>410850</v>
      </c>
      <c r="P54" s="92">
        <v>102.3</v>
      </c>
      <c r="Q54" s="82"/>
      <c r="R54" s="90">
        <v>420.29957000000002</v>
      </c>
      <c r="S54" s="91">
        <v>1.6213154142167875E-3</v>
      </c>
      <c r="T54" s="91">
        <v>2.62800659200969E-3</v>
      </c>
      <c r="U54" s="91">
        <f>R54/'סכום נכסי הקרן'!$C$42</f>
        <v>2.3230012131703192E-4</v>
      </c>
    </row>
    <row r="55" spans="2:21" s="131" customFormat="1">
      <c r="B55" s="111" t="s">
        <v>414</v>
      </c>
      <c r="C55" s="82" t="s">
        <v>415</v>
      </c>
      <c r="D55" s="93" t="s">
        <v>125</v>
      </c>
      <c r="E55" s="93" t="s">
        <v>305</v>
      </c>
      <c r="F55" s="82" t="s">
        <v>411</v>
      </c>
      <c r="G55" s="93" t="s">
        <v>336</v>
      </c>
      <c r="H55" s="82" t="s">
        <v>370</v>
      </c>
      <c r="I55" s="82" t="s">
        <v>167</v>
      </c>
      <c r="J55" s="82"/>
      <c r="K55" s="90">
        <v>6.83</v>
      </c>
      <c r="L55" s="93" t="s">
        <v>169</v>
      </c>
      <c r="M55" s="94">
        <v>2.3E-2</v>
      </c>
      <c r="N55" s="94">
        <v>2.3000000000000003E-2</v>
      </c>
      <c r="O55" s="90">
        <v>336.94</v>
      </c>
      <c r="P55" s="92">
        <v>101.15</v>
      </c>
      <c r="Q55" s="90">
        <v>7.5100000000000002E-3</v>
      </c>
      <c r="R55" s="90">
        <v>0.34831000000000001</v>
      </c>
      <c r="S55" s="91">
        <v>2.3636139718029635E-7</v>
      </c>
      <c r="T55" s="91">
        <v>2.177877498335045E-6</v>
      </c>
      <c r="U55" s="91">
        <f>R55/'סכום נכסי הקרן'!$C$42</f>
        <v>1.92511391948213E-7</v>
      </c>
    </row>
    <row r="56" spans="2:21" s="131" customFormat="1">
      <c r="B56" s="111" t="s">
        <v>416</v>
      </c>
      <c r="C56" s="82" t="s">
        <v>417</v>
      </c>
      <c r="D56" s="93" t="s">
        <v>125</v>
      </c>
      <c r="E56" s="93" t="s">
        <v>305</v>
      </c>
      <c r="F56" s="82" t="s">
        <v>411</v>
      </c>
      <c r="G56" s="93" t="s">
        <v>336</v>
      </c>
      <c r="H56" s="82" t="s">
        <v>370</v>
      </c>
      <c r="I56" s="82" t="s">
        <v>167</v>
      </c>
      <c r="J56" s="82"/>
      <c r="K56" s="90">
        <v>2.9900000000000007</v>
      </c>
      <c r="L56" s="93" t="s">
        <v>169</v>
      </c>
      <c r="M56" s="94">
        <v>5.8499999999999996E-2</v>
      </c>
      <c r="N56" s="94">
        <v>1.2E-2</v>
      </c>
      <c r="O56" s="90">
        <v>776225.81</v>
      </c>
      <c r="P56" s="92">
        <v>123.77</v>
      </c>
      <c r="Q56" s="82"/>
      <c r="R56" s="90">
        <v>960.73467000000005</v>
      </c>
      <c r="S56" s="91">
        <v>5.4935336118406121E-4</v>
      </c>
      <c r="T56" s="91">
        <v>6.007184461150541E-3</v>
      </c>
      <c r="U56" s="91">
        <f>R56/'סכום נכסי הקרן'!$C$42</f>
        <v>5.3099930698115782E-4</v>
      </c>
    </row>
    <row r="57" spans="2:21" s="131" customFormat="1">
      <c r="B57" s="111" t="s">
        <v>418</v>
      </c>
      <c r="C57" s="82" t="s">
        <v>419</v>
      </c>
      <c r="D57" s="93" t="s">
        <v>125</v>
      </c>
      <c r="E57" s="93" t="s">
        <v>305</v>
      </c>
      <c r="F57" s="82" t="s">
        <v>411</v>
      </c>
      <c r="G57" s="93" t="s">
        <v>336</v>
      </c>
      <c r="H57" s="82" t="s">
        <v>370</v>
      </c>
      <c r="I57" s="82" t="s">
        <v>167</v>
      </c>
      <c r="J57" s="82"/>
      <c r="K57" s="90">
        <v>7.3800000000000017</v>
      </c>
      <c r="L57" s="93" t="s">
        <v>169</v>
      </c>
      <c r="M57" s="94">
        <v>2.1499999999999998E-2</v>
      </c>
      <c r="N57" s="94">
        <v>2.0900000000000002E-2</v>
      </c>
      <c r="O57" s="90">
        <v>6431937.8799999999</v>
      </c>
      <c r="P57" s="92">
        <v>102.2</v>
      </c>
      <c r="Q57" s="82"/>
      <c r="R57" s="90">
        <v>6573.4409599999999</v>
      </c>
      <c r="S57" s="91">
        <v>1.2051395275380227E-2</v>
      </c>
      <c r="T57" s="91">
        <v>4.1101746011937397E-2</v>
      </c>
      <c r="U57" s="91">
        <f>R57/'סכום נכסי הקרן'!$C$42</f>
        <v>3.6331494045505367E-3</v>
      </c>
    </row>
    <row r="58" spans="2:21" s="131" customFormat="1">
      <c r="B58" s="111" t="s">
        <v>420</v>
      </c>
      <c r="C58" s="82" t="s">
        <v>421</v>
      </c>
      <c r="D58" s="93" t="s">
        <v>125</v>
      </c>
      <c r="E58" s="93" t="s">
        <v>305</v>
      </c>
      <c r="F58" s="82" t="s">
        <v>422</v>
      </c>
      <c r="G58" s="93" t="s">
        <v>423</v>
      </c>
      <c r="H58" s="82" t="s">
        <v>370</v>
      </c>
      <c r="I58" s="82" t="s">
        <v>167</v>
      </c>
      <c r="J58" s="82"/>
      <c r="K58" s="90">
        <v>5.59</v>
      </c>
      <c r="L58" s="93" t="s">
        <v>169</v>
      </c>
      <c r="M58" s="94">
        <v>1.9400000000000001E-2</v>
      </c>
      <c r="N58" s="94">
        <v>1.3300000000000001E-2</v>
      </c>
      <c r="O58" s="90">
        <v>1006936</v>
      </c>
      <c r="P58" s="92">
        <v>103.89</v>
      </c>
      <c r="Q58" s="82"/>
      <c r="R58" s="90">
        <v>1046.10572</v>
      </c>
      <c r="S58" s="91">
        <v>1.3934824606561824E-3</v>
      </c>
      <c r="T58" s="91">
        <v>6.540983917968422E-3</v>
      </c>
      <c r="U58" s="91">
        <f>R58/'סכום נכסי הקרן'!$C$42</f>
        <v>5.7818399782431614E-4</v>
      </c>
    </row>
    <row r="59" spans="2:21" s="131" customFormat="1">
      <c r="B59" s="111" t="s">
        <v>424</v>
      </c>
      <c r="C59" s="82" t="s">
        <v>425</v>
      </c>
      <c r="D59" s="93" t="s">
        <v>125</v>
      </c>
      <c r="E59" s="93" t="s">
        <v>305</v>
      </c>
      <c r="F59" s="82" t="s">
        <v>426</v>
      </c>
      <c r="G59" s="93" t="s">
        <v>399</v>
      </c>
      <c r="H59" s="82" t="s">
        <v>370</v>
      </c>
      <c r="I59" s="82" t="s">
        <v>165</v>
      </c>
      <c r="J59" s="82"/>
      <c r="K59" s="90">
        <v>2.17</v>
      </c>
      <c r="L59" s="93" t="s">
        <v>169</v>
      </c>
      <c r="M59" s="94">
        <v>3.6000000000000004E-2</v>
      </c>
      <c r="N59" s="94">
        <v>7.6E-3</v>
      </c>
      <c r="O59" s="90">
        <v>400000</v>
      </c>
      <c r="P59" s="92">
        <v>113.73</v>
      </c>
      <c r="Q59" s="82"/>
      <c r="R59" s="90">
        <v>454.92</v>
      </c>
      <c r="S59" s="91">
        <v>9.6685617047607996E-4</v>
      </c>
      <c r="T59" s="91">
        <v>2.8444777110693885E-3</v>
      </c>
      <c r="U59" s="91">
        <f>R59/'סכום נכסי הקרן'!$C$42</f>
        <v>2.5143487819781534E-4</v>
      </c>
    </row>
    <row r="60" spans="2:21" s="131" customFormat="1">
      <c r="B60" s="111" t="s">
        <v>427</v>
      </c>
      <c r="C60" s="82" t="s">
        <v>428</v>
      </c>
      <c r="D60" s="93" t="s">
        <v>125</v>
      </c>
      <c r="E60" s="93" t="s">
        <v>305</v>
      </c>
      <c r="F60" s="82" t="s">
        <v>426</v>
      </c>
      <c r="G60" s="93" t="s">
        <v>399</v>
      </c>
      <c r="H60" s="82" t="s">
        <v>370</v>
      </c>
      <c r="I60" s="82" t="s">
        <v>165</v>
      </c>
      <c r="J60" s="82"/>
      <c r="K60" s="90">
        <v>8.4599999999999991</v>
      </c>
      <c r="L60" s="93" t="s">
        <v>169</v>
      </c>
      <c r="M60" s="94">
        <v>2.2499999999999999E-2</v>
      </c>
      <c r="N60" s="94">
        <v>1.9500000000000003E-2</v>
      </c>
      <c r="O60" s="90">
        <v>1165145</v>
      </c>
      <c r="P60" s="92">
        <v>103.82</v>
      </c>
      <c r="Q60" s="82"/>
      <c r="R60" s="90">
        <v>1209.6535100000001</v>
      </c>
      <c r="S60" s="91">
        <v>2.8479566077246011E-3</v>
      </c>
      <c r="T60" s="91">
        <v>7.563598978527767E-3</v>
      </c>
      <c r="U60" s="91">
        <f>R60/'סכום נכסי הקרן'!$C$42</f>
        <v>6.6857707497672075E-4</v>
      </c>
    </row>
    <row r="61" spans="2:21" s="131" customFormat="1">
      <c r="B61" s="111" t="s">
        <v>429</v>
      </c>
      <c r="C61" s="82" t="s">
        <v>430</v>
      </c>
      <c r="D61" s="93" t="s">
        <v>125</v>
      </c>
      <c r="E61" s="93" t="s">
        <v>305</v>
      </c>
      <c r="F61" s="82" t="s">
        <v>431</v>
      </c>
      <c r="G61" s="93" t="s">
        <v>336</v>
      </c>
      <c r="H61" s="82" t="s">
        <v>370</v>
      </c>
      <c r="I61" s="82" t="s">
        <v>167</v>
      </c>
      <c r="J61" s="82"/>
      <c r="K61" s="90">
        <v>8.5900000000000016</v>
      </c>
      <c r="L61" s="93" t="s">
        <v>169</v>
      </c>
      <c r="M61" s="94">
        <v>3.5000000000000003E-2</v>
      </c>
      <c r="N61" s="94">
        <v>2.1400000000000002E-2</v>
      </c>
      <c r="O61" s="90">
        <v>2245620.0499999998</v>
      </c>
      <c r="P61" s="92">
        <v>114.46</v>
      </c>
      <c r="Q61" s="82"/>
      <c r="R61" s="90">
        <v>2570.3367799999996</v>
      </c>
      <c r="S61" s="91">
        <v>1.2613919000556936E-2</v>
      </c>
      <c r="T61" s="91">
        <v>1.6071541547199201E-2</v>
      </c>
      <c r="U61" s="91">
        <f>R61/'סכום נכסי הקרן'!$C$42</f>
        <v>1.4206284955743092E-3</v>
      </c>
    </row>
    <row r="62" spans="2:21" s="131" customFormat="1">
      <c r="B62" s="111" t="s">
        <v>432</v>
      </c>
      <c r="C62" s="82" t="s">
        <v>433</v>
      </c>
      <c r="D62" s="93" t="s">
        <v>125</v>
      </c>
      <c r="E62" s="93" t="s">
        <v>305</v>
      </c>
      <c r="F62" s="82" t="s">
        <v>431</v>
      </c>
      <c r="G62" s="93" t="s">
        <v>336</v>
      </c>
      <c r="H62" s="82" t="s">
        <v>370</v>
      </c>
      <c r="I62" s="82" t="s">
        <v>167</v>
      </c>
      <c r="J62" s="82"/>
      <c r="K62" s="90">
        <v>7.2399999999999993</v>
      </c>
      <c r="L62" s="93" t="s">
        <v>169</v>
      </c>
      <c r="M62" s="94">
        <v>0.04</v>
      </c>
      <c r="N62" s="94">
        <v>1.72E-2</v>
      </c>
      <c r="O62" s="90">
        <v>98152.17</v>
      </c>
      <c r="P62" s="92">
        <v>118.75</v>
      </c>
      <c r="Q62" s="82"/>
      <c r="R62" s="90">
        <v>116.55569</v>
      </c>
      <c r="S62" s="91">
        <v>4.987409698503191E-4</v>
      </c>
      <c r="T62" s="91">
        <v>7.287876160716459E-4</v>
      </c>
      <c r="U62" s="91">
        <f>R62/'סכום נכסי הקרן'!$C$42</f>
        <v>6.442048210325403E-5</v>
      </c>
    </row>
    <row r="63" spans="2:21" s="131" customFormat="1">
      <c r="B63" s="111" t="s">
        <v>434</v>
      </c>
      <c r="C63" s="82" t="s">
        <v>435</v>
      </c>
      <c r="D63" s="93" t="s">
        <v>125</v>
      </c>
      <c r="E63" s="93" t="s">
        <v>305</v>
      </c>
      <c r="F63" s="82" t="s">
        <v>436</v>
      </c>
      <c r="G63" s="93" t="s">
        <v>336</v>
      </c>
      <c r="H63" s="82" t="s">
        <v>437</v>
      </c>
      <c r="I63" s="82" t="s">
        <v>165</v>
      </c>
      <c r="J63" s="82"/>
      <c r="K63" s="90">
        <v>1.22</v>
      </c>
      <c r="L63" s="93" t="s">
        <v>169</v>
      </c>
      <c r="M63" s="94">
        <v>4.8499999999999995E-2</v>
      </c>
      <c r="N63" s="94">
        <v>1.0700000000000001E-2</v>
      </c>
      <c r="O63" s="90">
        <v>9832</v>
      </c>
      <c r="P63" s="92">
        <v>127.85</v>
      </c>
      <c r="Q63" s="82"/>
      <c r="R63" s="90">
        <v>12.570209999999999</v>
      </c>
      <c r="S63" s="91">
        <v>3.9254940902269387E-5</v>
      </c>
      <c r="T63" s="91">
        <v>7.8597736235956945E-5</v>
      </c>
      <c r="U63" s="91">
        <f>R63/'סכום נכסי הקרן'!$C$42</f>
        <v>6.9475714856919022E-6</v>
      </c>
    </row>
    <row r="64" spans="2:21" s="131" customFormat="1">
      <c r="B64" s="111" t="s">
        <v>438</v>
      </c>
      <c r="C64" s="82" t="s">
        <v>439</v>
      </c>
      <c r="D64" s="93" t="s">
        <v>125</v>
      </c>
      <c r="E64" s="93" t="s">
        <v>305</v>
      </c>
      <c r="F64" s="82" t="s">
        <v>436</v>
      </c>
      <c r="G64" s="93" t="s">
        <v>336</v>
      </c>
      <c r="H64" s="82" t="s">
        <v>437</v>
      </c>
      <c r="I64" s="82" t="s">
        <v>165</v>
      </c>
      <c r="J64" s="82"/>
      <c r="K64" s="90">
        <v>5.79</v>
      </c>
      <c r="L64" s="93" t="s">
        <v>169</v>
      </c>
      <c r="M64" s="94">
        <v>2.5000000000000001E-2</v>
      </c>
      <c r="N64" s="94">
        <v>1.7299999999999999E-2</v>
      </c>
      <c r="O64" s="90">
        <v>1013149.44</v>
      </c>
      <c r="P64" s="92">
        <v>104.57</v>
      </c>
      <c r="Q64" s="82"/>
      <c r="R64" s="90">
        <v>1059.4503400000001</v>
      </c>
      <c r="S64" s="91">
        <v>2.0955449517040792E-3</v>
      </c>
      <c r="T64" s="91">
        <v>6.6244238066360799E-3</v>
      </c>
      <c r="U64" s="91">
        <f>R64/'סכום נכסי הקרן'!$C$42</f>
        <v>5.8555958672851065E-4</v>
      </c>
    </row>
    <row r="65" spans="2:21" s="131" customFormat="1">
      <c r="B65" s="111" t="s">
        <v>440</v>
      </c>
      <c r="C65" s="82" t="s">
        <v>441</v>
      </c>
      <c r="D65" s="93" t="s">
        <v>125</v>
      </c>
      <c r="E65" s="93" t="s">
        <v>305</v>
      </c>
      <c r="F65" s="82" t="s">
        <v>436</v>
      </c>
      <c r="G65" s="93" t="s">
        <v>336</v>
      </c>
      <c r="H65" s="82" t="s">
        <v>437</v>
      </c>
      <c r="I65" s="82" t="s">
        <v>165</v>
      </c>
      <c r="J65" s="82"/>
      <c r="K65" s="90">
        <v>6.52</v>
      </c>
      <c r="L65" s="93" t="s">
        <v>169</v>
      </c>
      <c r="M65" s="94">
        <v>1.34E-2</v>
      </c>
      <c r="N65" s="94">
        <v>1.6000000000000004E-2</v>
      </c>
      <c r="O65" s="90">
        <v>1179799.8</v>
      </c>
      <c r="P65" s="92">
        <v>99.13</v>
      </c>
      <c r="Q65" s="82"/>
      <c r="R65" s="90">
        <v>1169.5355099999999</v>
      </c>
      <c r="S65" s="91">
        <v>3.2646640457296553E-3</v>
      </c>
      <c r="T65" s="91">
        <v>7.3127532104527593E-3</v>
      </c>
      <c r="U65" s="91">
        <f>R65/'סכום נכסי הקרן'!$C$42</f>
        <v>6.4640380397623719E-4</v>
      </c>
    </row>
    <row r="66" spans="2:21" s="131" customFormat="1">
      <c r="B66" s="111" t="s">
        <v>442</v>
      </c>
      <c r="C66" s="82" t="s">
        <v>443</v>
      </c>
      <c r="D66" s="93" t="s">
        <v>125</v>
      </c>
      <c r="E66" s="93" t="s">
        <v>305</v>
      </c>
      <c r="F66" s="82" t="s">
        <v>329</v>
      </c>
      <c r="G66" s="93" t="s">
        <v>307</v>
      </c>
      <c r="H66" s="82" t="s">
        <v>437</v>
      </c>
      <c r="I66" s="82" t="s">
        <v>167</v>
      </c>
      <c r="J66" s="82"/>
      <c r="K66" s="90">
        <v>3.84</v>
      </c>
      <c r="L66" s="93" t="s">
        <v>169</v>
      </c>
      <c r="M66" s="94">
        <v>2.7999999999999997E-2</v>
      </c>
      <c r="N66" s="94">
        <v>1.6300000000000002E-2</v>
      </c>
      <c r="O66" s="90">
        <f>1450000/50000</f>
        <v>29</v>
      </c>
      <c r="P66" s="92">
        <f>105.36*50000</f>
        <v>5268000</v>
      </c>
      <c r="Q66" s="82"/>
      <c r="R66" s="90">
        <v>1527.72002</v>
      </c>
      <c r="S66" s="91">
        <f>8198.11160739526%/50000</f>
        <v>1.6396223214790518E-3</v>
      </c>
      <c r="T66" s="91">
        <v>9.5523730450287527E-3</v>
      </c>
      <c r="U66" s="91">
        <f>R66/'סכום נכסי הקרן'!$C$42</f>
        <v>8.4437285049912948E-4</v>
      </c>
    </row>
    <row r="67" spans="2:21" s="131" customFormat="1">
      <c r="B67" s="111" t="s">
        <v>444</v>
      </c>
      <c r="C67" s="82" t="s">
        <v>445</v>
      </c>
      <c r="D67" s="93" t="s">
        <v>125</v>
      </c>
      <c r="E67" s="93" t="s">
        <v>305</v>
      </c>
      <c r="F67" s="82" t="s">
        <v>355</v>
      </c>
      <c r="G67" s="93" t="s">
        <v>307</v>
      </c>
      <c r="H67" s="82" t="s">
        <v>437</v>
      </c>
      <c r="I67" s="82" t="s">
        <v>167</v>
      </c>
      <c r="J67" s="82"/>
      <c r="K67" s="90">
        <v>2.58</v>
      </c>
      <c r="L67" s="93" t="s">
        <v>169</v>
      </c>
      <c r="M67" s="94">
        <v>6.4000000000000001E-2</v>
      </c>
      <c r="N67" s="94">
        <v>8.7999999999999988E-3</v>
      </c>
      <c r="O67" s="90">
        <v>591394</v>
      </c>
      <c r="P67" s="92">
        <v>131.34</v>
      </c>
      <c r="Q67" s="82"/>
      <c r="R67" s="90">
        <v>776.73688000000004</v>
      </c>
      <c r="S67" s="91">
        <v>4.7236678207048752E-4</v>
      </c>
      <c r="T67" s="91">
        <v>4.8567017113461232E-3</v>
      </c>
      <c r="U67" s="91">
        <f>R67/'סכום נכסי הקרן'!$C$42</f>
        <v>4.2930348811780336E-4</v>
      </c>
    </row>
    <row r="68" spans="2:21" s="131" customFormat="1">
      <c r="B68" s="111" t="s">
        <v>446</v>
      </c>
      <c r="C68" s="82" t="s">
        <v>447</v>
      </c>
      <c r="D68" s="93" t="s">
        <v>125</v>
      </c>
      <c r="E68" s="93" t="s">
        <v>305</v>
      </c>
      <c r="F68" s="82" t="s">
        <v>448</v>
      </c>
      <c r="G68" s="93" t="s">
        <v>307</v>
      </c>
      <c r="H68" s="82" t="s">
        <v>437</v>
      </c>
      <c r="I68" s="82" t="s">
        <v>167</v>
      </c>
      <c r="J68" s="82"/>
      <c r="K68" s="90">
        <v>2.4599999999999995</v>
      </c>
      <c r="L68" s="93" t="s">
        <v>169</v>
      </c>
      <c r="M68" s="94">
        <v>0.02</v>
      </c>
      <c r="N68" s="94">
        <v>7.7000000000000002E-3</v>
      </c>
      <c r="O68" s="90">
        <v>346876</v>
      </c>
      <c r="P68" s="92">
        <v>105.37</v>
      </c>
      <c r="Q68" s="82"/>
      <c r="R68" s="90">
        <v>365.50326000000001</v>
      </c>
      <c r="S68" s="91">
        <v>4.8771489271357807E-4</v>
      </c>
      <c r="T68" s="91">
        <v>2.2853817734836885E-3</v>
      </c>
      <c r="U68" s="91">
        <f>R68/'סכום נכסי הקרן'!$C$42</f>
        <v>2.0201412920734288E-4</v>
      </c>
    </row>
    <row r="69" spans="2:21" s="131" customFormat="1">
      <c r="B69" s="111" t="s">
        <v>449</v>
      </c>
      <c r="C69" s="82" t="s">
        <v>450</v>
      </c>
      <c r="D69" s="93" t="s">
        <v>125</v>
      </c>
      <c r="E69" s="93" t="s">
        <v>305</v>
      </c>
      <c r="F69" s="82" t="s">
        <v>451</v>
      </c>
      <c r="G69" s="93" t="s">
        <v>336</v>
      </c>
      <c r="H69" s="82" t="s">
        <v>437</v>
      </c>
      <c r="I69" s="82" t="s">
        <v>165</v>
      </c>
      <c r="J69" s="82"/>
      <c r="K69" s="90">
        <v>7.0100000000000007</v>
      </c>
      <c r="L69" s="93" t="s">
        <v>169</v>
      </c>
      <c r="M69" s="94">
        <v>1.5800000000000002E-2</v>
      </c>
      <c r="N69" s="94">
        <v>1.7800000000000003E-2</v>
      </c>
      <c r="O69" s="90">
        <v>410628</v>
      </c>
      <c r="P69" s="92">
        <v>99.36</v>
      </c>
      <c r="Q69" s="82"/>
      <c r="R69" s="90">
        <v>407.99997999999999</v>
      </c>
      <c r="S69" s="91">
        <v>9.6232968207320331E-4</v>
      </c>
      <c r="T69" s="91">
        <v>2.5511009611069117E-3</v>
      </c>
      <c r="U69" s="91">
        <f>R69/'סכום נכסי הקרן'!$C$42</f>
        <v>2.2550212185881274E-4</v>
      </c>
    </row>
    <row r="70" spans="2:21" s="131" customFormat="1">
      <c r="B70" s="111" t="s">
        <v>452</v>
      </c>
      <c r="C70" s="82" t="s">
        <v>453</v>
      </c>
      <c r="D70" s="93" t="s">
        <v>125</v>
      </c>
      <c r="E70" s="93" t="s">
        <v>305</v>
      </c>
      <c r="F70" s="82" t="s">
        <v>311</v>
      </c>
      <c r="G70" s="93" t="s">
        <v>307</v>
      </c>
      <c r="H70" s="82" t="s">
        <v>437</v>
      </c>
      <c r="I70" s="82" t="s">
        <v>167</v>
      </c>
      <c r="J70" s="82"/>
      <c r="K70" s="90">
        <v>4.1399999999999997</v>
      </c>
      <c r="L70" s="93" t="s">
        <v>169</v>
      </c>
      <c r="M70" s="94">
        <v>4.4999999999999998E-2</v>
      </c>
      <c r="N70" s="94">
        <v>1.2699999999999999E-2</v>
      </c>
      <c r="O70" s="90">
        <v>1416876</v>
      </c>
      <c r="P70" s="92">
        <v>136.91999999999999</v>
      </c>
      <c r="Q70" s="90">
        <v>19.124189999999999</v>
      </c>
      <c r="R70" s="90">
        <v>1959.1108300000001</v>
      </c>
      <c r="S70" s="91">
        <v>8.3248476401047325E-4</v>
      </c>
      <c r="T70" s="91">
        <v>1.2249729819418029E-2</v>
      </c>
      <c r="U70" s="91">
        <f>R70/'סכום נכסי הקרן'!$C$42</f>
        <v>1.0828031146510836E-3</v>
      </c>
    </row>
    <row r="71" spans="2:21" s="131" customFormat="1">
      <c r="B71" s="111" t="s">
        <v>454</v>
      </c>
      <c r="C71" s="82" t="s">
        <v>455</v>
      </c>
      <c r="D71" s="93" t="s">
        <v>125</v>
      </c>
      <c r="E71" s="93" t="s">
        <v>305</v>
      </c>
      <c r="F71" s="82" t="s">
        <v>456</v>
      </c>
      <c r="G71" s="93" t="s">
        <v>336</v>
      </c>
      <c r="H71" s="82" t="s">
        <v>437</v>
      </c>
      <c r="I71" s="82" t="s">
        <v>165</v>
      </c>
      <c r="J71" s="82"/>
      <c r="K71" s="90">
        <v>6.8900000000000006</v>
      </c>
      <c r="L71" s="93" t="s">
        <v>169</v>
      </c>
      <c r="M71" s="94">
        <v>1.9599999999999999E-2</v>
      </c>
      <c r="N71" s="94">
        <v>2.06E-2</v>
      </c>
      <c r="O71" s="90">
        <v>123000</v>
      </c>
      <c r="P71" s="92">
        <v>99.9</v>
      </c>
      <c r="Q71" s="82"/>
      <c r="R71" s="90">
        <v>122.877</v>
      </c>
      <c r="S71" s="91">
        <v>2.4224233687046535E-4</v>
      </c>
      <c r="T71" s="91">
        <v>7.6831286314752746E-4</v>
      </c>
      <c r="U71" s="91">
        <f>R71/'סכום נכסי הקרן'!$C$42</f>
        <v>6.7914278396889459E-5</v>
      </c>
    </row>
    <row r="72" spans="2:21" s="131" customFormat="1">
      <c r="B72" s="111" t="s">
        <v>457</v>
      </c>
      <c r="C72" s="82" t="s">
        <v>458</v>
      </c>
      <c r="D72" s="93" t="s">
        <v>125</v>
      </c>
      <c r="E72" s="93" t="s">
        <v>305</v>
      </c>
      <c r="F72" s="82" t="s">
        <v>456</v>
      </c>
      <c r="G72" s="93" t="s">
        <v>336</v>
      </c>
      <c r="H72" s="82" t="s">
        <v>437</v>
      </c>
      <c r="I72" s="82" t="s">
        <v>165</v>
      </c>
      <c r="J72" s="82"/>
      <c r="K72" s="90">
        <v>4.87</v>
      </c>
      <c r="L72" s="93" t="s">
        <v>169</v>
      </c>
      <c r="M72" s="94">
        <v>2.75E-2</v>
      </c>
      <c r="N72" s="94">
        <v>1.4199999999999999E-2</v>
      </c>
      <c r="O72" s="90">
        <v>116413.04</v>
      </c>
      <c r="P72" s="92">
        <v>107.19</v>
      </c>
      <c r="Q72" s="82"/>
      <c r="R72" s="90">
        <v>124.78314</v>
      </c>
      <c r="S72" s="91">
        <v>2.3357217586420821E-4</v>
      </c>
      <c r="T72" s="91">
        <v>7.8023138232491656E-4</v>
      </c>
      <c r="U72" s="91">
        <f>R72/'סכום נכסי הקרן'!$C$42</f>
        <v>6.8967804464611224E-5</v>
      </c>
    </row>
    <row r="73" spans="2:21" s="131" customFormat="1">
      <c r="B73" s="111" t="s">
        <v>459</v>
      </c>
      <c r="C73" s="82" t="s">
        <v>460</v>
      </c>
      <c r="D73" s="93" t="s">
        <v>125</v>
      </c>
      <c r="E73" s="93" t="s">
        <v>305</v>
      </c>
      <c r="F73" s="82" t="s">
        <v>426</v>
      </c>
      <c r="G73" s="93" t="s">
        <v>399</v>
      </c>
      <c r="H73" s="82" t="s">
        <v>437</v>
      </c>
      <c r="I73" s="82" t="s">
        <v>167</v>
      </c>
      <c r="J73" s="82"/>
      <c r="K73" s="90">
        <v>1.2200000000000002</v>
      </c>
      <c r="L73" s="93" t="s">
        <v>169</v>
      </c>
      <c r="M73" s="94">
        <v>4.4999999999999998E-2</v>
      </c>
      <c r="N73" s="94">
        <v>1.0800000000000001E-2</v>
      </c>
      <c r="O73" s="90">
        <v>120824</v>
      </c>
      <c r="P73" s="92">
        <v>127.2</v>
      </c>
      <c r="Q73" s="82"/>
      <c r="R73" s="90">
        <v>153.68812</v>
      </c>
      <c r="S73" s="91">
        <v>1.1580843178241756E-3</v>
      </c>
      <c r="T73" s="91">
        <v>9.6096551436770743E-4</v>
      </c>
      <c r="U73" s="91">
        <f>R73/'סכום נכסי הקרן'!$C$42</f>
        <v>8.4943624665108637E-5</v>
      </c>
    </row>
    <row r="74" spans="2:21" s="131" customFormat="1">
      <c r="B74" s="111" t="s">
        <v>461</v>
      </c>
      <c r="C74" s="82" t="s">
        <v>462</v>
      </c>
      <c r="D74" s="93" t="s">
        <v>125</v>
      </c>
      <c r="E74" s="93" t="s">
        <v>305</v>
      </c>
      <c r="F74" s="82" t="s">
        <v>463</v>
      </c>
      <c r="G74" s="93" t="s">
        <v>336</v>
      </c>
      <c r="H74" s="82" t="s">
        <v>437</v>
      </c>
      <c r="I74" s="82" t="s">
        <v>165</v>
      </c>
      <c r="J74" s="82"/>
      <c r="K74" s="90">
        <v>1.9500000000000002</v>
      </c>
      <c r="L74" s="93" t="s">
        <v>169</v>
      </c>
      <c r="M74" s="94">
        <v>4.4999999999999998E-2</v>
      </c>
      <c r="N74" s="94">
        <v>1.1800000000000001E-2</v>
      </c>
      <c r="O74" s="90">
        <v>562500</v>
      </c>
      <c r="P74" s="92">
        <v>114.4</v>
      </c>
      <c r="Q74" s="82"/>
      <c r="R74" s="90">
        <v>643.49999000000003</v>
      </c>
      <c r="S74" s="91">
        <v>1.079136690647482E-3</v>
      </c>
      <c r="T74" s="91">
        <v>4.0236115770429402E-3</v>
      </c>
      <c r="U74" s="91">
        <f>R74/'סכום נכסי הקרן'!$C$42</f>
        <v>3.5566328498625116E-4</v>
      </c>
    </row>
    <row r="75" spans="2:21" s="131" customFormat="1">
      <c r="B75" s="111" t="s">
        <v>464</v>
      </c>
      <c r="C75" s="82" t="s">
        <v>465</v>
      </c>
      <c r="D75" s="93" t="s">
        <v>125</v>
      </c>
      <c r="E75" s="93" t="s">
        <v>305</v>
      </c>
      <c r="F75" s="82" t="s">
        <v>463</v>
      </c>
      <c r="G75" s="93" t="s">
        <v>336</v>
      </c>
      <c r="H75" s="82" t="s">
        <v>437</v>
      </c>
      <c r="I75" s="82" t="s">
        <v>165</v>
      </c>
      <c r="J75" s="82"/>
      <c r="K75" s="90">
        <v>6.46</v>
      </c>
      <c r="L75" s="93" t="s">
        <v>169</v>
      </c>
      <c r="M75" s="94">
        <v>1.6E-2</v>
      </c>
      <c r="N75" s="94">
        <v>1.6400000000000001E-2</v>
      </c>
      <c r="O75" s="90">
        <v>199000</v>
      </c>
      <c r="P75" s="92">
        <v>100.83</v>
      </c>
      <c r="Q75" s="82"/>
      <c r="R75" s="90">
        <v>200.65170999999998</v>
      </c>
      <c r="S75" s="91">
        <v>1.4455380815748375E-3</v>
      </c>
      <c r="T75" s="91">
        <v>1.2546146944143115E-3</v>
      </c>
      <c r="U75" s="91">
        <f>R75/'סכום נכסי הקרן'!$C$42</f>
        <v>1.1090046220002056E-4</v>
      </c>
    </row>
    <row r="76" spans="2:21" s="131" customFormat="1">
      <c r="B76" s="111" t="s">
        <v>466</v>
      </c>
      <c r="C76" s="82" t="s">
        <v>467</v>
      </c>
      <c r="D76" s="93" t="s">
        <v>125</v>
      </c>
      <c r="E76" s="93" t="s">
        <v>305</v>
      </c>
      <c r="F76" s="82" t="s">
        <v>468</v>
      </c>
      <c r="G76" s="93" t="s">
        <v>336</v>
      </c>
      <c r="H76" s="82" t="s">
        <v>469</v>
      </c>
      <c r="I76" s="82" t="s">
        <v>167</v>
      </c>
      <c r="J76" s="82"/>
      <c r="K76" s="90">
        <v>2.79</v>
      </c>
      <c r="L76" s="93" t="s">
        <v>169</v>
      </c>
      <c r="M76" s="94">
        <v>4.5999999999999999E-2</v>
      </c>
      <c r="N76" s="94">
        <v>1.2299999999999998E-2</v>
      </c>
      <c r="O76" s="90">
        <v>295076.83</v>
      </c>
      <c r="P76" s="92">
        <v>110.85</v>
      </c>
      <c r="Q76" s="82"/>
      <c r="R76" s="90">
        <v>327.09269</v>
      </c>
      <c r="S76" s="91">
        <v>6.8377862612224629E-4</v>
      </c>
      <c r="T76" s="91">
        <v>2.0452120508193286E-3</v>
      </c>
      <c r="U76" s="91">
        <f>R76/'סכום נכסי הקרן'!$C$42</f>
        <v>1.8078455699803431E-4</v>
      </c>
    </row>
    <row r="77" spans="2:21" s="131" customFormat="1">
      <c r="B77" s="111" t="s">
        <v>470</v>
      </c>
      <c r="C77" s="82" t="s">
        <v>471</v>
      </c>
      <c r="D77" s="93" t="s">
        <v>125</v>
      </c>
      <c r="E77" s="93" t="s">
        <v>305</v>
      </c>
      <c r="F77" s="82" t="s">
        <v>468</v>
      </c>
      <c r="G77" s="93" t="s">
        <v>336</v>
      </c>
      <c r="H77" s="82" t="s">
        <v>469</v>
      </c>
      <c r="I77" s="82" t="s">
        <v>167</v>
      </c>
      <c r="J77" s="82"/>
      <c r="K77" s="90">
        <v>6.29</v>
      </c>
      <c r="L77" s="93" t="s">
        <v>169</v>
      </c>
      <c r="M77" s="94">
        <v>3.0600000000000002E-2</v>
      </c>
      <c r="N77" s="94">
        <v>2.3099999999999999E-2</v>
      </c>
      <c r="O77" s="90">
        <v>143000</v>
      </c>
      <c r="P77" s="92">
        <v>105.19</v>
      </c>
      <c r="Q77" s="90">
        <v>2.1965500000000002</v>
      </c>
      <c r="R77" s="90">
        <v>152.61826000000002</v>
      </c>
      <c r="S77" s="91">
        <v>1.1578009877742693E-3</v>
      </c>
      <c r="T77" s="91">
        <v>9.5427600209309956E-4</v>
      </c>
      <c r="U77" s="91">
        <f>R77/'סכום נכסי הקרן'!$C$42</f>
        <v>8.4352311645701482E-5</v>
      </c>
    </row>
    <row r="78" spans="2:21" s="131" customFormat="1">
      <c r="B78" s="111" t="s">
        <v>472</v>
      </c>
      <c r="C78" s="82" t="s">
        <v>473</v>
      </c>
      <c r="D78" s="93" t="s">
        <v>125</v>
      </c>
      <c r="E78" s="93" t="s">
        <v>305</v>
      </c>
      <c r="F78" s="82" t="s">
        <v>355</v>
      </c>
      <c r="G78" s="93" t="s">
        <v>307</v>
      </c>
      <c r="H78" s="82" t="s">
        <v>469</v>
      </c>
      <c r="I78" s="82" t="s">
        <v>167</v>
      </c>
      <c r="J78" s="82"/>
      <c r="K78" s="90">
        <v>4.1000000000000005</v>
      </c>
      <c r="L78" s="93" t="s">
        <v>169</v>
      </c>
      <c r="M78" s="94">
        <v>5.0999999999999997E-2</v>
      </c>
      <c r="N78" s="94">
        <v>1.34E-2</v>
      </c>
      <c r="O78" s="90">
        <v>513059</v>
      </c>
      <c r="P78" s="92">
        <v>139.94</v>
      </c>
      <c r="Q78" s="90">
        <v>7.8635600000000005</v>
      </c>
      <c r="R78" s="90">
        <v>725.83832999999993</v>
      </c>
      <c r="S78" s="91">
        <v>4.4721063736775858E-4</v>
      </c>
      <c r="T78" s="91">
        <v>4.5384484118632445E-3</v>
      </c>
      <c r="U78" s="91">
        <f>R78/'סכום נכסי הקרן'!$C$42</f>
        <v>4.0117179305120828E-4</v>
      </c>
    </row>
    <row r="79" spans="2:21" s="131" customFormat="1">
      <c r="B79" s="111" t="s">
        <v>474</v>
      </c>
      <c r="C79" s="82" t="s">
        <v>475</v>
      </c>
      <c r="D79" s="93" t="s">
        <v>125</v>
      </c>
      <c r="E79" s="93" t="s">
        <v>305</v>
      </c>
      <c r="F79" s="82" t="s">
        <v>476</v>
      </c>
      <c r="G79" s="93" t="s">
        <v>336</v>
      </c>
      <c r="H79" s="82" t="s">
        <v>469</v>
      </c>
      <c r="I79" s="82" t="s">
        <v>167</v>
      </c>
      <c r="J79" s="82"/>
      <c r="K79" s="90">
        <v>2.3500000000000005</v>
      </c>
      <c r="L79" s="93" t="s">
        <v>169</v>
      </c>
      <c r="M79" s="94">
        <v>4.7500000000000001E-2</v>
      </c>
      <c r="N79" s="94">
        <v>8.6999999999999994E-3</v>
      </c>
      <c r="O79" s="90">
        <v>770286.92</v>
      </c>
      <c r="P79" s="92">
        <v>110.21</v>
      </c>
      <c r="Q79" s="82"/>
      <c r="R79" s="90">
        <v>848.93322000000001</v>
      </c>
      <c r="S79" s="91">
        <v>4.3535932873380798E-3</v>
      </c>
      <c r="T79" s="91">
        <v>5.3081236755393594E-3</v>
      </c>
      <c r="U79" s="91">
        <f>R79/'סכום נכסי הקרן'!$C$42</f>
        <v>4.6920649953569672E-4</v>
      </c>
    </row>
    <row r="80" spans="2:21" s="131" customFormat="1">
      <c r="B80" s="111" t="s">
        <v>477</v>
      </c>
      <c r="C80" s="82" t="s">
        <v>478</v>
      </c>
      <c r="D80" s="93" t="s">
        <v>125</v>
      </c>
      <c r="E80" s="93" t="s">
        <v>305</v>
      </c>
      <c r="F80" s="82" t="s">
        <v>479</v>
      </c>
      <c r="G80" s="93" t="s">
        <v>336</v>
      </c>
      <c r="H80" s="82" t="s">
        <v>480</v>
      </c>
      <c r="I80" s="82" t="s">
        <v>165</v>
      </c>
      <c r="J80" s="82"/>
      <c r="K80" s="90">
        <v>1.4800000000000002</v>
      </c>
      <c r="L80" s="93" t="s">
        <v>169</v>
      </c>
      <c r="M80" s="94">
        <v>5.5999999999999994E-2</v>
      </c>
      <c r="N80" s="94">
        <v>1.1399999999999999E-2</v>
      </c>
      <c r="O80" s="90">
        <v>136827</v>
      </c>
      <c r="P80" s="92">
        <v>112.32</v>
      </c>
      <c r="Q80" s="90">
        <v>4.0371500000000005</v>
      </c>
      <c r="R80" s="90">
        <v>157.72123999999999</v>
      </c>
      <c r="S80" s="91">
        <v>7.204302773741075E-4</v>
      </c>
      <c r="T80" s="91">
        <v>9.8618339871235747E-4</v>
      </c>
      <c r="U80" s="91">
        <f>R80/'סכום נכסי הקרן'!$C$42</f>
        <v>8.7172735357004305E-5</v>
      </c>
    </row>
    <row r="81" spans="2:21" s="131" customFormat="1">
      <c r="B81" s="111" t="s">
        <v>481</v>
      </c>
      <c r="C81" s="82" t="s">
        <v>482</v>
      </c>
      <c r="D81" s="93" t="s">
        <v>125</v>
      </c>
      <c r="E81" s="93" t="s">
        <v>305</v>
      </c>
      <c r="F81" s="82" t="s">
        <v>448</v>
      </c>
      <c r="G81" s="93" t="s">
        <v>307</v>
      </c>
      <c r="H81" s="82" t="s">
        <v>480</v>
      </c>
      <c r="I81" s="82" t="s">
        <v>167</v>
      </c>
      <c r="J81" s="82"/>
      <c r="K81" s="90">
        <v>2.9200000000000004</v>
      </c>
      <c r="L81" s="93" t="s">
        <v>169</v>
      </c>
      <c r="M81" s="94">
        <v>2.4E-2</v>
      </c>
      <c r="N81" s="94">
        <v>1.04E-2</v>
      </c>
      <c r="O81" s="90">
        <v>41124</v>
      </c>
      <c r="P81" s="92">
        <v>105.35</v>
      </c>
      <c r="Q81" s="82"/>
      <c r="R81" s="90">
        <v>43.324129999999997</v>
      </c>
      <c r="S81" s="91">
        <v>3.1500333203116022E-4</v>
      </c>
      <c r="T81" s="91">
        <v>2.7089273308817508E-4</v>
      </c>
      <c r="U81" s="91">
        <f>R81/'סכום נכסי הקרן'!$C$42</f>
        <v>2.3945303239198795E-5</v>
      </c>
    </row>
    <row r="82" spans="2:21" s="131" customFormat="1">
      <c r="B82" s="111" t="s">
        <v>483</v>
      </c>
      <c r="C82" s="82" t="s">
        <v>484</v>
      </c>
      <c r="D82" s="93" t="s">
        <v>125</v>
      </c>
      <c r="E82" s="93" t="s">
        <v>305</v>
      </c>
      <c r="F82" s="82" t="s">
        <v>485</v>
      </c>
      <c r="G82" s="93" t="s">
        <v>336</v>
      </c>
      <c r="H82" s="82" t="s">
        <v>480</v>
      </c>
      <c r="I82" s="82" t="s">
        <v>165</v>
      </c>
      <c r="J82" s="82"/>
      <c r="K82" s="90">
        <v>8.0399999999999991</v>
      </c>
      <c r="L82" s="93" t="s">
        <v>169</v>
      </c>
      <c r="M82" s="94">
        <v>2.6000000000000002E-2</v>
      </c>
      <c r="N82" s="94">
        <v>2.7799999999999998E-2</v>
      </c>
      <c r="O82" s="90">
        <v>744000</v>
      </c>
      <c r="P82" s="92">
        <v>98.76</v>
      </c>
      <c r="Q82" s="82"/>
      <c r="R82" s="90">
        <v>734.77440000000001</v>
      </c>
      <c r="S82" s="91">
        <v>1.2140794047094531E-3</v>
      </c>
      <c r="T82" s="91">
        <v>4.5943229654980726E-3</v>
      </c>
      <c r="U82" s="91">
        <f>R82/'סכום נכסי הקרן'!$C$42</f>
        <v>4.0611077061213584E-4</v>
      </c>
    </row>
    <row r="83" spans="2:21" s="131" customFormat="1">
      <c r="B83" s="111" t="s">
        <v>486</v>
      </c>
      <c r="C83" s="82" t="s">
        <v>487</v>
      </c>
      <c r="D83" s="93" t="s">
        <v>125</v>
      </c>
      <c r="E83" s="93" t="s">
        <v>305</v>
      </c>
      <c r="F83" s="82" t="s">
        <v>488</v>
      </c>
      <c r="G83" s="93" t="s">
        <v>336</v>
      </c>
      <c r="H83" s="82" t="s">
        <v>480</v>
      </c>
      <c r="I83" s="82" t="s">
        <v>167</v>
      </c>
      <c r="J83" s="82"/>
      <c r="K83" s="90">
        <v>5.93</v>
      </c>
      <c r="L83" s="93" t="s">
        <v>169</v>
      </c>
      <c r="M83" s="94">
        <v>3.7000000000000005E-2</v>
      </c>
      <c r="N83" s="94">
        <v>2.52E-2</v>
      </c>
      <c r="O83" s="90">
        <v>999378.15</v>
      </c>
      <c r="P83" s="92">
        <v>106.69</v>
      </c>
      <c r="Q83" s="82"/>
      <c r="R83" s="90">
        <v>1066.2365500000001</v>
      </c>
      <c r="S83" s="91">
        <v>1.5826723676213058E-3</v>
      </c>
      <c r="T83" s="91">
        <v>6.6668559333564617E-3</v>
      </c>
      <c r="U83" s="91">
        <f>R83/'סכום נכסי הקרן'!$C$42</f>
        <v>5.8931033385937939E-4</v>
      </c>
    </row>
    <row r="84" spans="2:21" s="131" customFormat="1">
      <c r="B84" s="111" t="s">
        <v>489</v>
      </c>
      <c r="C84" s="82" t="s">
        <v>490</v>
      </c>
      <c r="D84" s="93" t="s">
        <v>125</v>
      </c>
      <c r="E84" s="93" t="s">
        <v>305</v>
      </c>
      <c r="F84" s="82" t="s">
        <v>488</v>
      </c>
      <c r="G84" s="93" t="s">
        <v>336</v>
      </c>
      <c r="H84" s="82" t="s">
        <v>480</v>
      </c>
      <c r="I84" s="82" t="s">
        <v>167</v>
      </c>
      <c r="J84" s="82"/>
      <c r="K84" s="90">
        <v>5.98</v>
      </c>
      <c r="L84" s="93" t="s">
        <v>169</v>
      </c>
      <c r="M84" s="94">
        <v>2.8500000000000001E-2</v>
      </c>
      <c r="N84" s="94">
        <v>1.5700000000000002E-2</v>
      </c>
      <c r="O84" s="90">
        <v>705857</v>
      </c>
      <c r="P84" s="92">
        <v>110.02</v>
      </c>
      <c r="Q84" s="82"/>
      <c r="R84" s="90">
        <v>776.58381999999995</v>
      </c>
      <c r="S84" s="91">
        <v>1.0334655929721815E-3</v>
      </c>
      <c r="T84" s="91">
        <v>4.8557446732768877E-3</v>
      </c>
      <c r="U84" s="91">
        <f>R84/'סכום נכסי הקרן'!$C$42</f>
        <v>4.2921889165588263E-4</v>
      </c>
    </row>
    <row r="85" spans="2:21" s="131" customFormat="1">
      <c r="B85" s="111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90"/>
      <c r="P85" s="92"/>
      <c r="Q85" s="82"/>
      <c r="R85" s="82"/>
      <c r="S85" s="82"/>
      <c r="T85" s="91"/>
      <c r="U85" s="82"/>
    </row>
    <row r="86" spans="2:21" s="131" customFormat="1">
      <c r="B86" s="112" t="s">
        <v>47</v>
      </c>
      <c r="C86" s="80"/>
      <c r="D86" s="80"/>
      <c r="E86" s="80"/>
      <c r="F86" s="80"/>
      <c r="G86" s="80"/>
      <c r="H86" s="80"/>
      <c r="I86" s="80"/>
      <c r="J86" s="80"/>
      <c r="K86" s="87">
        <v>3.8531123548837094</v>
      </c>
      <c r="L86" s="80"/>
      <c r="M86" s="80"/>
      <c r="N86" s="100">
        <v>1.6669811410517862E-2</v>
      </c>
      <c r="O86" s="87"/>
      <c r="P86" s="89"/>
      <c r="Q86" s="80"/>
      <c r="R86" s="87">
        <v>35846.958290000002</v>
      </c>
      <c r="S86" s="80"/>
      <c r="T86" s="88">
        <v>0.22414023095387989</v>
      </c>
      <c r="U86" s="88">
        <f>R86/'סכום נכסי הקרן'!$C$42</f>
        <v>1.9812660668707283E-2</v>
      </c>
    </row>
    <row r="87" spans="2:21" s="131" customFormat="1">
      <c r="B87" s="111" t="s">
        <v>491</v>
      </c>
      <c r="C87" s="82" t="s">
        <v>492</v>
      </c>
      <c r="D87" s="93" t="s">
        <v>125</v>
      </c>
      <c r="E87" s="93" t="s">
        <v>305</v>
      </c>
      <c r="F87" s="82" t="s">
        <v>306</v>
      </c>
      <c r="G87" s="93" t="s">
        <v>307</v>
      </c>
      <c r="H87" s="82" t="s">
        <v>308</v>
      </c>
      <c r="I87" s="82" t="s">
        <v>165</v>
      </c>
      <c r="J87" s="82"/>
      <c r="K87" s="90">
        <v>6.14</v>
      </c>
      <c r="L87" s="93" t="s">
        <v>169</v>
      </c>
      <c r="M87" s="94">
        <v>3.0099999999999998E-2</v>
      </c>
      <c r="N87" s="94">
        <v>2.0899999999999998E-2</v>
      </c>
      <c r="O87" s="90">
        <v>300000</v>
      </c>
      <c r="P87" s="92">
        <v>106.55</v>
      </c>
      <c r="Q87" s="82"/>
      <c r="R87" s="90">
        <v>319.64999999999998</v>
      </c>
      <c r="S87" s="91">
        <v>2.6086956521739128E-4</v>
      </c>
      <c r="T87" s="91">
        <v>1.9986751524297235E-3</v>
      </c>
      <c r="U87" s="91">
        <f>R87/'סכום נכסי הקרן'!$C$42</f>
        <v>1.7667097251369837E-4</v>
      </c>
    </row>
    <row r="88" spans="2:21" s="131" customFormat="1">
      <c r="B88" s="111" t="s">
        <v>493</v>
      </c>
      <c r="C88" s="82" t="s">
        <v>494</v>
      </c>
      <c r="D88" s="93" t="s">
        <v>125</v>
      </c>
      <c r="E88" s="93" t="s">
        <v>305</v>
      </c>
      <c r="F88" s="82" t="s">
        <v>311</v>
      </c>
      <c r="G88" s="93" t="s">
        <v>307</v>
      </c>
      <c r="H88" s="82" t="s">
        <v>308</v>
      </c>
      <c r="I88" s="82" t="s">
        <v>167</v>
      </c>
      <c r="J88" s="82"/>
      <c r="K88" s="90">
        <v>7.19</v>
      </c>
      <c r="L88" s="93" t="s">
        <v>169</v>
      </c>
      <c r="M88" s="94">
        <v>2.98E-2</v>
      </c>
      <c r="N88" s="94">
        <v>2.58E-2</v>
      </c>
      <c r="O88" s="90">
        <v>3100000</v>
      </c>
      <c r="P88" s="92">
        <v>103</v>
      </c>
      <c r="Q88" s="82"/>
      <c r="R88" s="90">
        <v>3192.9998999999998</v>
      </c>
      <c r="S88" s="91">
        <v>1.2194589457344702E-3</v>
      </c>
      <c r="T88" s="91">
        <v>1.9964866453435298E-2</v>
      </c>
      <c r="U88" s="91">
        <f>R88/'סכום נכסי הקרן'!$C$42</f>
        <v>1.7647752152952969E-3</v>
      </c>
    </row>
    <row r="89" spans="2:21" s="131" customFormat="1">
      <c r="B89" s="111" t="s">
        <v>495</v>
      </c>
      <c r="C89" s="82" t="s">
        <v>496</v>
      </c>
      <c r="D89" s="93" t="s">
        <v>125</v>
      </c>
      <c r="E89" s="93" t="s">
        <v>305</v>
      </c>
      <c r="F89" s="82" t="s">
        <v>311</v>
      </c>
      <c r="G89" s="93" t="s">
        <v>307</v>
      </c>
      <c r="H89" s="82" t="s">
        <v>308</v>
      </c>
      <c r="I89" s="82" t="s">
        <v>167</v>
      </c>
      <c r="J89" s="82"/>
      <c r="K89" s="90">
        <v>4.71</v>
      </c>
      <c r="L89" s="93" t="s">
        <v>169</v>
      </c>
      <c r="M89" s="94">
        <v>2.4700000000000003E-2</v>
      </c>
      <c r="N89" s="94">
        <v>1.7000000000000001E-2</v>
      </c>
      <c r="O89" s="90">
        <v>1000000</v>
      </c>
      <c r="P89" s="92">
        <v>103.77</v>
      </c>
      <c r="Q89" s="82"/>
      <c r="R89" s="90">
        <v>1037.70001</v>
      </c>
      <c r="S89" s="91">
        <v>3.0018941952371944E-4</v>
      </c>
      <c r="T89" s="91">
        <v>6.4884255456376539E-3</v>
      </c>
      <c r="U89" s="91">
        <f>R89/'סכום נכסי הקרן'!$C$42</f>
        <v>5.7353815092812304E-4</v>
      </c>
    </row>
    <row r="90" spans="2:21" s="131" customFormat="1">
      <c r="B90" s="111" t="s">
        <v>497</v>
      </c>
      <c r="C90" s="82" t="s">
        <v>498</v>
      </c>
      <c r="D90" s="93" t="s">
        <v>125</v>
      </c>
      <c r="E90" s="93" t="s">
        <v>305</v>
      </c>
      <c r="F90" s="82" t="s">
        <v>324</v>
      </c>
      <c r="G90" s="93" t="s">
        <v>307</v>
      </c>
      <c r="H90" s="82" t="s">
        <v>308</v>
      </c>
      <c r="I90" s="82" t="s">
        <v>165</v>
      </c>
      <c r="J90" s="82"/>
      <c r="K90" s="90">
        <v>1.38</v>
      </c>
      <c r="L90" s="93" t="s">
        <v>169</v>
      </c>
      <c r="M90" s="94">
        <v>5.9000000000000004E-2</v>
      </c>
      <c r="N90" s="94">
        <v>5.1999999999999998E-3</v>
      </c>
      <c r="O90" s="90">
        <v>812354.67</v>
      </c>
      <c r="P90" s="92">
        <v>108.07</v>
      </c>
      <c r="Q90" s="82"/>
      <c r="R90" s="90">
        <v>877.91167000000007</v>
      </c>
      <c r="S90" s="91">
        <v>7.5297827659639798E-4</v>
      </c>
      <c r="T90" s="91">
        <v>5.4893171933586222E-3</v>
      </c>
      <c r="U90" s="91">
        <f>R90/'סכום נכסי הקרן'!$C$42</f>
        <v>4.852229267011577E-4</v>
      </c>
    </row>
    <row r="91" spans="2:21" s="131" customFormat="1">
      <c r="B91" s="111" t="s">
        <v>499</v>
      </c>
      <c r="C91" s="82" t="s">
        <v>500</v>
      </c>
      <c r="D91" s="93" t="s">
        <v>125</v>
      </c>
      <c r="E91" s="93" t="s">
        <v>305</v>
      </c>
      <c r="F91" s="82" t="s">
        <v>324</v>
      </c>
      <c r="G91" s="93" t="s">
        <v>307</v>
      </c>
      <c r="H91" s="82" t="s">
        <v>308</v>
      </c>
      <c r="I91" s="82" t="s">
        <v>165</v>
      </c>
      <c r="J91" s="82"/>
      <c r="K91" s="90">
        <v>1.4000000000000001</v>
      </c>
      <c r="L91" s="93" t="s">
        <v>169</v>
      </c>
      <c r="M91" s="94">
        <v>1.8100000000000002E-2</v>
      </c>
      <c r="N91" s="94">
        <v>4.1999999999999997E-3</v>
      </c>
      <c r="O91" s="90">
        <v>531969</v>
      </c>
      <c r="P91" s="92">
        <v>102.14</v>
      </c>
      <c r="Q91" s="82"/>
      <c r="R91" s="90">
        <v>543.35316</v>
      </c>
      <c r="S91" s="91">
        <v>8.4664893693211932E-4</v>
      </c>
      <c r="T91" s="91">
        <v>3.3974236192278184E-3</v>
      </c>
      <c r="U91" s="91">
        <f>R91/'סכום נכסי הקרן'!$C$42</f>
        <v>3.0031200123757597E-4</v>
      </c>
    </row>
    <row r="92" spans="2:21" s="131" customFormat="1">
      <c r="B92" s="111" t="s">
        <v>501</v>
      </c>
      <c r="C92" s="82" t="s">
        <v>502</v>
      </c>
      <c r="D92" s="93" t="s">
        <v>125</v>
      </c>
      <c r="E92" s="93" t="s">
        <v>305</v>
      </c>
      <c r="F92" s="82" t="s">
        <v>306</v>
      </c>
      <c r="G92" s="93" t="s">
        <v>307</v>
      </c>
      <c r="H92" s="82" t="s">
        <v>330</v>
      </c>
      <c r="I92" s="82" t="s">
        <v>165</v>
      </c>
      <c r="J92" s="82"/>
      <c r="K92" s="90">
        <v>0.19999999999999998</v>
      </c>
      <c r="L92" s="93" t="s">
        <v>169</v>
      </c>
      <c r="M92" s="94">
        <v>5.4000000000000006E-2</v>
      </c>
      <c r="N92" s="94">
        <v>1.9E-3</v>
      </c>
      <c r="O92" s="90">
        <v>357336</v>
      </c>
      <c r="P92" s="92">
        <v>105.36</v>
      </c>
      <c r="Q92" s="82"/>
      <c r="R92" s="90">
        <v>376.48920000000004</v>
      </c>
      <c r="S92" s="91">
        <v>1.6198081720223442E-4</v>
      </c>
      <c r="T92" s="91">
        <v>2.3540735466858905E-3</v>
      </c>
      <c r="U92" s="91">
        <f>R92/'סכום נכסי הקרן'!$C$42</f>
        <v>2.0808607259472641E-4</v>
      </c>
    </row>
    <row r="93" spans="2:21" s="131" customFormat="1">
      <c r="B93" s="111" t="s">
        <v>503</v>
      </c>
      <c r="C93" s="82" t="s">
        <v>504</v>
      </c>
      <c r="D93" s="93" t="s">
        <v>125</v>
      </c>
      <c r="E93" s="93" t="s">
        <v>305</v>
      </c>
      <c r="F93" s="82" t="s">
        <v>324</v>
      </c>
      <c r="G93" s="93" t="s">
        <v>307</v>
      </c>
      <c r="H93" s="82" t="s">
        <v>330</v>
      </c>
      <c r="I93" s="82" t="s">
        <v>165</v>
      </c>
      <c r="J93" s="82"/>
      <c r="K93" s="90">
        <v>2.1700000000000004</v>
      </c>
      <c r="L93" s="93" t="s">
        <v>169</v>
      </c>
      <c r="M93" s="94">
        <v>6.0999999999999999E-2</v>
      </c>
      <c r="N93" s="94">
        <v>8.7000000000000011E-3</v>
      </c>
      <c r="O93" s="90">
        <v>2349506.4</v>
      </c>
      <c r="P93" s="92">
        <v>113.09</v>
      </c>
      <c r="Q93" s="82"/>
      <c r="R93" s="90">
        <v>2657.0567599999999</v>
      </c>
      <c r="S93" s="91">
        <v>1.7144578924450924E-3</v>
      </c>
      <c r="T93" s="91">
        <v>1.6613775456929228E-2</v>
      </c>
      <c r="U93" s="91">
        <f>R93/'סכום נכסי הקרן'!$C$42</f>
        <v>1.4685587417903848E-3</v>
      </c>
    </row>
    <row r="94" spans="2:21" s="131" customFormat="1">
      <c r="B94" s="111" t="s">
        <v>505</v>
      </c>
      <c r="C94" s="82" t="s">
        <v>506</v>
      </c>
      <c r="D94" s="93" t="s">
        <v>125</v>
      </c>
      <c r="E94" s="93" t="s">
        <v>305</v>
      </c>
      <c r="F94" s="82" t="s">
        <v>347</v>
      </c>
      <c r="G94" s="93" t="s">
        <v>348</v>
      </c>
      <c r="H94" s="82" t="s">
        <v>344</v>
      </c>
      <c r="I94" s="82" t="s">
        <v>165</v>
      </c>
      <c r="J94" s="82"/>
      <c r="K94" s="90">
        <v>3.33</v>
      </c>
      <c r="L94" s="93" t="s">
        <v>169</v>
      </c>
      <c r="M94" s="94">
        <v>1.5100000000000001E-2</v>
      </c>
      <c r="N94" s="94">
        <v>1.23E-2</v>
      </c>
      <c r="O94" s="90">
        <v>2516156</v>
      </c>
      <c r="P94" s="92">
        <v>101.12</v>
      </c>
      <c r="Q94" s="82"/>
      <c r="R94" s="90">
        <v>2544.3369500000003</v>
      </c>
      <c r="S94" s="91">
        <v>3.4291313632950327E-3</v>
      </c>
      <c r="T94" s="91">
        <v>1.5908972442902642E-2</v>
      </c>
      <c r="U94" s="91">
        <f>R94/'סכום נכסי הקרן'!$C$42</f>
        <v>1.4062583555733998E-3</v>
      </c>
    </row>
    <row r="95" spans="2:21" s="131" customFormat="1">
      <c r="B95" s="111" t="s">
        <v>507</v>
      </c>
      <c r="C95" s="82" t="s">
        <v>508</v>
      </c>
      <c r="D95" s="93" t="s">
        <v>125</v>
      </c>
      <c r="E95" s="93" t="s">
        <v>305</v>
      </c>
      <c r="F95" s="82" t="s">
        <v>347</v>
      </c>
      <c r="G95" s="93" t="s">
        <v>348</v>
      </c>
      <c r="H95" s="82" t="s">
        <v>344</v>
      </c>
      <c r="I95" s="82" t="s">
        <v>165</v>
      </c>
      <c r="J95" s="82"/>
      <c r="K95" s="90">
        <v>6.419999999999999</v>
      </c>
      <c r="L95" s="93" t="s">
        <v>169</v>
      </c>
      <c r="M95" s="94">
        <v>3.6499999999999998E-2</v>
      </c>
      <c r="N95" s="94">
        <v>2.8199999999999999E-2</v>
      </c>
      <c r="O95" s="90">
        <v>142517</v>
      </c>
      <c r="P95" s="92">
        <v>105.79</v>
      </c>
      <c r="Q95" s="82"/>
      <c r="R95" s="90">
        <v>150.76873000000001</v>
      </c>
      <c r="S95" s="91">
        <v>8.9354143782194997E-5</v>
      </c>
      <c r="T95" s="91">
        <v>9.4271144819141524E-4</v>
      </c>
      <c r="U95" s="91">
        <f>R95/'סכום נכסי הקרן'!$C$42</f>
        <v>8.333007399892136E-5</v>
      </c>
    </row>
    <row r="96" spans="2:21" s="131" customFormat="1">
      <c r="B96" s="111" t="s">
        <v>509</v>
      </c>
      <c r="C96" s="82" t="s">
        <v>510</v>
      </c>
      <c r="D96" s="93" t="s">
        <v>125</v>
      </c>
      <c r="E96" s="93" t="s">
        <v>305</v>
      </c>
      <c r="F96" s="82" t="s">
        <v>355</v>
      </c>
      <c r="G96" s="93" t="s">
        <v>307</v>
      </c>
      <c r="H96" s="82" t="s">
        <v>344</v>
      </c>
      <c r="I96" s="82" t="s">
        <v>167</v>
      </c>
      <c r="J96" s="82"/>
      <c r="K96" s="90">
        <v>3.1900000000000004</v>
      </c>
      <c r="L96" s="93" t="s">
        <v>169</v>
      </c>
      <c r="M96" s="94">
        <v>6.4000000000000001E-2</v>
      </c>
      <c r="N96" s="94">
        <v>1.21E-2</v>
      </c>
      <c r="O96" s="90">
        <v>643679</v>
      </c>
      <c r="P96" s="92">
        <v>117.79</v>
      </c>
      <c r="Q96" s="82"/>
      <c r="R96" s="90">
        <v>758.18951000000004</v>
      </c>
      <c r="S96" s="91">
        <v>1.978018905032328E-3</v>
      </c>
      <c r="T96" s="91">
        <v>4.7407305943058583E-3</v>
      </c>
      <c r="U96" s="91">
        <f>R96/'סכום נכסי הקרן'!$C$42</f>
        <v>4.190523324929906E-4</v>
      </c>
    </row>
    <row r="97" spans="2:21" s="131" customFormat="1">
      <c r="B97" s="111" t="s">
        <v>511</v>
      </c>
      <c r="C97" s="82" t="s">
        <v>512</v>
      </c>
      <c r="D97" s="93" t="s">
        <v>125</v>
      </c>
      <c r="E97" s="93" t="s">
        <v>305</v>
      </c>
      <c r="F97" s="82" t="s">
        <v>358</v>
      </c>
      <c r="G97" s="93" t="s">
        <v>359</v>
      </c>
      <c r="H97" s="82" t="s">
        <v>344</v>
      </c>
      <c r="I97" s="82" t="s">
        <v>165</v>
      </c>
      <c r="J97" s="82"/>
      <c r="K97" s="90">
        <v>4.4399999999999995</v>
      </c>
      <c r="L97" s="93" t="s">
        <v>169</v>
      </c>
      <c r="M97" s="94">
        <v>4.8000000000000001E-2</v>
      </c>
      <c r="N97" s="94">
        <v>1.8200000000000001E-2</v>
      </c>
      <c r="O97" s="90">
        <v>4518449.3499999996</v>
      </c>
      <c r="P97" s="92">
        <v>114.93</v>
      </c>
      <c r="Q97" s="82"/>
      <c r="R97" s="90">
        <v>5193.0539900000003</v>
      </c>
      <c r="S97" s="91">
        <v>2.061697499150467E-3</v>
      </c>
      <c r="T97" s="91">
        <v>3.2470602143090992E-2</v>
      </c>
      <c r="U97" s="91">
        <f>R97/'סכום נכסי הקרן'!$C$42</f>
        <v>2.8702077232267849E-3</v>
      </c>
    </row>
    <row r="98" spans="2:21" s="131" customFormat="1">
      <c r="B98" s="111" t="s">
        <v>513</v>
      </c>
      <c r="C98" s="82" t="s">
        <v>514</v>
      </c>
      <c r="D98" s="93" t="s">
        <v>125</v>
      </c>
      <c r="E98" s="93" t="s">
        <v>305</v>
      </c>
      <c r="F98" s="82" t="s">
        <v>306</v>
      </c>
      <c r="G98" s="93" t="s">
        <v>307</v>
      </c>
      <c r="H98" s="82" t="s">
        <v>344</v>
      </c>
      <c r="I98" s="82" t="s">
        <v>165</v>
      </c>
      <c r="J98" s="82"/>
      <c r="K98" s="90">
        <v>3.02</v>
      </c>
      <c r="L98" s="93" t="s">
        <v>169</v>
      </c>
      <c r="M98" s="94">
        <v>2.1499999999999998E-2</v>
      </c>
      <c r="N98" s="94">
        <v>1.09E-2</v>
      </c>
      <c r="O98" s="90">
        <v>1700000</v>
      </c>
      <c r="P98" s="92">
        <v>103.48</v>
      </c>
      <c r="Q98" s="82"/>
      <c r="R98" s="90">
        <v>1759.1599199999998</v>
      </c>
      <c r="S98" s="91">
        <v>1.7000017000017001E-3</v>
      </c>
      <c r="T98" s="91">
        <v>1.0999497016281121E-2</v>
      </c>
      <c r="U98" s="91">
        <f>R98/'סכום נכסי הקרן'!$C$42</f>
        <v>9.7228998552641892E-4</v>
      </c>
    </row>
    <row r="99" spans="2:21" s="131" customFormat="1">
      <c r="B99" s="111" t="s">
        <v>515</v>
      </c>
      <c r="C99" s="82" t="s">
        <v>516</v>
      </c>
      <c r="D99" s="93" t="s">
        <v>125</v>
      </c>
      <c r="E99" s="93" t="s">
        <v>305</v>
      </c>
      <c r="F99" s="82" t="s">
        <v>517</v>
      </c>
      <c r="G99" s="93" t="s">
        <v>518</v>
      </c>
      <c r="H99" s="82" t="s">
        <v>344</v>
      </c>
      <c r="I99" s="82" t="s">
        <v>167</v>
      </c>
      <c r="J99" s="82"/>
      <c r="K99" s="90">
        <v>5.28</v>
      </c>
      <c r="L99" s="93" t="s">
        <v>169</v>
      </c>
      <c r="M99" s="94">
        <v>1.0500000000000001E-2</v>
      </c>
      <c r="N99" s="94">
        <v>1.0599999999999998E-2</v>
      </c>
      <c r="O99" s="90">
        <v>177788</v>
      </c>
      <c r="P99" s="92">
        <v>100.02</v>
      </c>
      <c r="Q99" s="82"/>
      <c r="R99" s="90">
        <v>177.82354999999998</v>
      </c>
      <c r="S99" s="91">
        <v>3.8370793064302397E-4</v>
      </c>
      <c r="T99" s="91">
        <v>1.1118770871323153E-3</v>
      </c>
      <c r="U99" s="91">
        <f>R99/'סכום נכסי הקרן'!$C$42</f>
        <v>9.8283308350815795E-5</v>
      </c>
    </row>
    <row r="100" spans="2:21" s="131" customFormat="1">
      <c r="B100" s="111" t="s">
        <v>519</v>
      </c>
      <c r="C100" s="82" t="s">
        <v>520</v>
      </c>
      <c r="D100" s="93" t="s">
        <v>125</v>
      </c>
      <c r="E100" s="93" t="s">
        <v>305</v>
      </c>
      <c r="F100" s="82" t="s">
        <v>373</v>
      </c>
      <c r="G100" s="93" t="s">
        <v>336</v>
      </c>
      <c r="H100" s="82" t="s">
        <v>370</v>
      </c>
      <c r="I100" s="82" t="s">
        <v>165</v>
      </c>
      <c r="J100" s="82"/>
      <c r="K100" s="90">
        <v>5.78</v>
      </c>
      <c r="L100" s="93" t="s">
        <v>169</v>
      </c>
      <c r="M100" s="94">
        <v>3.39E-2</v>
      </c>
      <c r="N100" s="94">
        <v>2.64E-2</v>
      </c>
      <c r="O100" s="90">
        <v>469890</v>
      </c>
      <c r="P100" s="92">
        <v>105.99</v>
      </c>
      <c r="Q100" s="82"/>
      <c r="R100" s="90">
        <v>498.03640999999999</v>
      </c>
      <c r="S100" s="91">
        <v>7.2586923880200451E-4</v>
      </c>
      <c r="T100" s="91">
        <v>3.114071633575168E-3</v>
      </c>
      <c r="U100" s="91">
        <f>R100/'סכום נכסי הקרן'!$C$42</f>
        <v>2.7526537432169876E-4</v>
      </c>
    </row>
    <row r="101" spans="2:21" s="131" customFormat="1">
      <c r="B101" s="111" t="s">
        <v>521</v>
      </c>
      <c r="C101" s="82" t="s">
        <v>522</v>
      </c>
      <c r="D101" s="93" t="s">
        <v>125</v>
      </c>
      <c r="E101" s="93" t="s">
        <v>305</v>
      </c>
      <c r="F101" s="82" t="s">
        <v>388</v>
      </c>
      <c r="G101" s="93" t="s">
        <v>336</v>
      </c>
      <c r="H101" s="82" t="s">
        <v>370</v>
      </c>
      <c r="I101" s="82" t="s">
        <v>165</v>
      </c>
      <c r="J101" s="82"/>
      <c r="K101" s="90">
        <v>3.37</v>
      </c>
      <c r="L101" s="93" t="s">
        <v>169</v>
      </c>
      <c r="M101" s="94">
        <v>5.0499999999999996E-2</v>
      </c>
      <c r="N101" s="94">
        <v>2.5000000000000001E-2</v>
      </c>
      <c r="O101" s="90">
        <v>28839.15</v>
      </c>
      <c r="P101" s="92">
        <v>111.15</v>
      </c>
      <c r="Q101" s="82"/>
      <c r="R101" s="90">
        <v>32.05471</v>
      </c>
      <c r="S101" s="91">
        <v>4.9494893500463041E-5</v>
      </c>
      <c r="T101" s="91">
        <v>2.0042844484699073E-4</v>
      </c>
      <c r="U101" s="91">
        <f>R101/'סכום נכסי הקרן'!$C$42</f>
        <v>1.7716680085545355E-5</v>
      </c>
    </row>
    <row r="102" spans="2:21" s="131" customFormat="1">
      <c r="B102" s="111" t="s">
        <v>523</v>
      </c>
      <c r="C102" s="82" t="s">
        <v>524</v>
      </c>
      <c r="D102" s="93" t="s">
        <v>125</v>
      </c>
      <c r="E102" s="93" t="s">
        <v>305</v>
      </c>
      <c r="F102" s="82" t="s">
        <v>388</v>
      </c>
      <c r="G102" s="93" t="s">
        <v>336</v>
      </c>
      <c r="H102" s="82" t="s">
        <v>370</v>
      </c>
      <c r="I102" s="82" t="s">
        <v>165</v>
      </c>
      <c r="J102" s="82"/>
      <c r="K102" s="90">
        <v>5.3599999999999994</v>
      </c>
      <c r="L102" s="93" t="s">
        <v>169</v>
      </c>
      <c r="M102" s="94">
        <v>4.3499999999999997E-2</v>
      </c>
      <c r="N102" s="94">
        <v>3.6000000000000004E-2</v>
      </c>
      <c r="O102" s="90">
        <v>179090</v>
      </c>
      <c r="P102" s="92">
        <v>104.7</v>
      </c>
      <c r="Q102" s="82"/>
      <c r="R102" s="90">
        <v>187.50723000000002</v>
      </c>
      <c r="S102" s="91">
        <v>1.9583100513606696E-4</v>
      </c>
      <c r="T102" s="91">
        <v>1.1724262208725961E-3</v>
      </c>
      <c r="U102" s="91">
        <f>R102/'סכום נכסי הקרן'!$C$42</f>
        <v>1.036354909352408E-4</v>
      </c>
    </row>
    <row r="103" spans="2:21" s="131" customFormat="1">
      <c r="B103" s="111" t="s">
        <v>525</v>
      </c>
      <c r="C103" s="82" t="s">
        <v>526</v>
      </c>
      <c r="D103" s="93" t="s">
        <v>125</v>
      </c>
      <c r="E103" s="93" t="s">
        <v>305</v>
      </c>
      <c r="F103" s="82" t="s">
        <v>426</v>
      </c>
      <c r="G103" s="93" t="s">
        <v>399</v>
      </c>
      <c r="H103" s="82" t="s">
        <v>370</v>
      </c>
      <c r="I103" s="82" t="s">
        <v>165</v>
      </c>
      <c r="J103" s="82"/>
      <c r="K103" s="90">
        <v>7</v>
      </c>
      <c r="L103" s="93" t="s">
        <v>169</v>
      </c>
      <c r="M103" s="94">
        <v>3.61E-2</v>
      </c>
      <c r="N103" s="94">
        <v>3.0899999999999993E-2</v>
      </c>
      <c r="O103" s="90">
        <v>825065</v>
      </c>
      <c r="P103" s="92">
        <v>105.51</v>
      </c>
      <c r="Q103" s="82"/>
      <c r="R103" s="90">
        <v>870.52607999999998</v>
      </c>
      <c r="S103" s="91">
        <v>1.7936195652173913E-3</v>
      </c>
      <c r="T103" s="91">
        <v>5.4431373240671046E-3</v>
      </c>
      <c r="U103" s="91">
        <f>R103/'סכום נכסי הקרן'!$C$42</f>
        <v>4.8114090146140337E-4</v>
      </c>
    </row>
    <row r="104" spans="2:21" s="131" customFormat="1">
      <c r="B104" s="111" t="s">
        <v>527</v>
      </c>
      <c r="C104" s="82" t="s">
        <v>528</v>
      </c>
      <c r="D104" s="93" t="s">
        <v>125</v>
      </c>
      <c r="E104" s="93" t="s">
        <v>305</v>
      </c>
      <c r="F104" s="82" t="s">
        <v>398</v>
      </c>
      <c r="G104" s="93" t="s">
        <v>399</v>
      </c>
      <c r="H104" s="82" t="s">
        <v>370</v>
      </c>
      <c r="I104" s="82" t="s">
        <v>167</v>
      </c>
      <c r="J104" s="82"/>
      <c r="K104" s="90">
        <v>9.43</v>
      </c>
      <c r="L104" s="93" t="s">
        <v>169</v>
      </c>
      <c r="M104" s="94">
        <v>3.95E-2</v>
      </c>
      <c r="N104" s="94">
        <v>3.4200000000000001E-2</v>
      </c>
      <c r="O104" s="90">
        <v>226688</v>
      </c>
      <c r="P104" s="92">
        <v>105.26</v>
      </c>
      <c r="Q104" s="82"/>
      <c r="R104" s="90">
        <v>238.61179000000001</v>
      </c>
      <c r="S104" s="91">
        <v>9.4449408566868182E-4</v>
      </c>
      <c r="T104" s="91">
        <v>1.491967638823023E-3</v>
      </c>
      <c r="U104" s="91">
        <f>R104/'סכום נכסי הקרן'!$C$42</f>
        <v>1.3188104799791763E-4</v>
      </c>
    </row>
    <row r="105" spans="2:21" s="131" customFormat="1">
      <c r="B105" s="111" t="s">
        <v>529</v>
      </c>
      <c r="C105" s="82" t="s">
        <v>530</v>
      </c>
      <c r="D105" s="93" t="s">
        <v>125</v>
      </c>
      <c r="E105" s="93" t="s">
        <v>305</v>
      </c>
      <c r="F105" s="82"/>
      <c r="G105" s="93" t="s">
        <v>336</v>
      </c>
      <c r="H105" s="82" t="s">
        <v>370</v>
      </c>
      <c r="I105" s="82" t="s">
        <v>165</v>
      </c>
      <c r="J105" s="82"/>
      <c r="K105" s="90">
        <v>4.2300000000000004</v>
      </c>
      <c r="L105" s="93" t="s">
        <v>169</v>
      </c>
      <c r="M105" s="94">
        <v>3.9E-2</v>
      </c>
      <c r="N105" s="94">
        <v>3.78E-2</v>
      </c>
      <c r="O105" s="90">
        <v>554000</v>
      </c>
      <c r="P105" s="92">
        <v>101.02</v>
      </c>
      <c r="Q105" s="82"/>
      <c r="R105" s="90">
        <v>559.65081999999995</v>
      </c>
      <c r="S105" s="91">
        <v>6.1682690434172651E-4</v>
      </c>
      <c r="T105" s="91">
        <v>3.4993279773843887E-3</v>
      </c>
      <c r="U105" s="91">
        <f>R105/'סכום נכסי הקרן'!$C$42</f>
        <v>3.0931973920690989E-4</v>
      </c>
    </row>
    <row r="106" spans="2:21" s="131" customFormat="1">
      <c r="B106" s="111" t="s">
        <v>531</v>
      </c>
      <c r="C106" s="82" t="s">
        <v>532</v>
      </c>
      <c r="D106" s="93" t="s">
        <v>125</v>
      </c>
      <c r="E106" s="93" t="s">
        <v>305</v>
      </c>
      <c r="F106" s="82" t="s">
        <v>406</v>
      </c>
      <c r="G106" s="93" t="s">
        <v>399</v>
      </c>
      <c r="H106" s="82" t="s">
        <v>370</v>
      </c>
      <c r="I106" s="82" t="s">
        <v>165</v>
      </c>
      <c r="J106" s="82"/>
      <c r="K106" s="90">
        <v>6.2</v>
      </c>
      <c r="L106" s="93" t="s">
        <v>169</v>
      </c>
      <c r="M106" s="94">
        <v>3.9199999999999999E-2</v>
      </c>
      <c r="N106" s="94">
        <v>2.7799999999999998E-2</v>
      </c>
      <c r="O106" s="90">
        <v>22709</v>
      </c>
      <c r="P106" s="92">
        <v>109.03</v>
      </c>
      <c r="Q106" s="82"/>
      <c r="R106" s="90">
        <v>24.759630000000001</v>
      </c>
      <c r="S106" s="91">
        <v>2.3658806443479947E-5</v>
      </c>
      <c r="T106" s="91">
        <v>1.5481450731848448E-4</v>
      </c>
      <c r="U106" s="91">
        <f>R106/'סכום נכסי הקרן'!$C$42</f>
        <v>1.368467984101155E-5</v>
      </c>
    </row>
    <row r="107" spans="2:21" s="131" customFormat="1">
      <c r="B107" s="111" t="s">
        <v>533</v>
      </c>
      <c r="C107" s="82" t="s">
        <v>534</v>
      </c>
      <c r="D107" s="93" t="s">
        <v>125</v>
      </c>
      <c r="E107" s="93" t="s">
        <v>305</v>
      </c>
      <c r="F107" s="82" t="s">
        <v>422</v>
      </c>
      <c r="G107" s="93" t="s">
        <v>423</v>
      </c>
      <c r="H107" s="82" t="s">
        <v>370</v>
      </c>
      <c r="I107" s="82" t="s">
        <v>167</v>
      </c>
      <c r="J107" s="82"/>
      <c r="K107" s="90">
        <v>1.8699999999999999</v>
      </c>
      <c r="L107" s="93" t="s">
        <v>169</v>
      </c>
      <c r="M107" s="94">
        <v>2.3E-2</v>
      </c>
      <c r="N107" s="94">
        <v>9.5999999999999992E-3</v>
      </c>
      <c r="O107" s="90">
        <v>5430622</v>
      </c>
      <c r="P107" s="92">
        <v>102.51</v>
      </c>
      <c r="Q107" s="82"/>
      <c r="R107" s="90">
        <v>5566.9305899999999</v>
      </c>
      <c r="S107" s="91">
        <v>1.8248689950922184E-3</v>
      </c>
      <c r="T107" s="91">
        <v>3.4808339889047211E-2</v>
      </c>
      <c r="U107" s="91">
        <f>R107/'סכום נכסי הקרן'!$C$42</f>
        <v>3.0768498083890402E-3</v>
      </c>
    </row>
    <row r="108" spans="2:21" s="131" customFormat="1">
      <c r="B108" s="111" t="s">
        <v>535</v>
      </c>
      <c r="C108" s="82" t="s">
        <v>536</v>
      </c>
      <c r="D108" s="93" t="s">
        <v>125</v>
      </c>
      <c r="E108" s="93" t="s">
        <v>305</v>
      </c>
      <c r="F108" s="82" t="s">
        <v>422</v>
      </c>
      <c r="G108" s="93" t="s">
        <v>423</v>
      </c>
      <c r="H108" s="82" t="s">
        <v>370</v>
      </c>
      <c r="I108" s="82" t="s">
        <v>167</v>
      </c>
      <c r="J108" s="82"/>
      <c r="K108" s="90">
        <v>6.53</v>
      </c>
      <c r="L108" s="93" t="s">
        <v>169</v>
      </c>
      <c r="M108" s="94">
        <v>1.7500000000000002E-2</v>
      </c>
      <c r="N108" s="94">
        <v>1.5700000000000002E-2</v>
      </c>
      <c r="O108" s="90">
        <v>1984611</v>
      </c>
      <c r="P108" s="92">
        <v>101.36</v>
      </c>
      <c r="Q108" s="82"/>
      <c r="R108" s="90">
        <v>2011.60178</v>
      </c>
      <c r="S108" s="91">
        <v>1.3738154143921007E-3</v>
      </c>
      <c r="T108" s="91">
        <v>1.2577939916375422E-2</v>
      </c>
      <c r="U108" s="91">
        <f>R108/'סכום נכסי הקרן'!$C$42</f>
        <v>1.1118149312776058E-3</v>
      </c>
    </row>
    <row r="109" spans="2:21" s="131" customFormat="1">
      <c r="B109" s="111" t="s">
        <v>537</v>
      </c>
      <c r="C109" s="82" t="s">
        <v>538</v>
      </c>
      <c r="D109" s="93" t="s">
        <v>125</v>
      </c>
      <c r="E109" s="93" t="s">
        <v>305</v>
      </c>
      <c r="F109" s="82" t="s">
        <v>422</v>
      </c>
      <c r="G109" s="93" t="s">
        <v>423</v>
      </c>
      <c r="H109" s="82" t="s">
        <v>370</v>
      </c>
      <c r="I109" s="82" t="s">
        <v>167</v>
      </c>
      <c r="J109" s="82"/>
      <c r="K109" s="90">
        <v>5.05</v>
      </c>
      <c r="L109" s="93" t="s">
        <v>169</v>
      </c>
      <c r="M109" s="94">
        <v>2.9600000000000001E-2</v>
      </c>
      <c r="N109" s="94">
        <v>2.1499999999999998E-2</v>
      </c>
      <c r="O109" s="90">
        <v>406000</v>
      </c>
      <c r="P109" s="92">
        <v>104.41</v>
      </c>
      <c r="Q109" s="82"/>
      <c r="R109" s="90">
        <v>423.90459000000004</v>
      </c>
      <c r="S109" s="91">
        <v>9.9413801378080971E-4</v>
      </c>
      <c r="T109" s="91">
        <v>2.6505476960234932E-3</v>
      </c>
      <c r="U109" s="91">
        <f>R109/'סכום נכסי הקרן'!$C$42</f>
        <v>2.3429262057976096E-4</v>
      </c>
    </row>
    <row r="110" spans="2:21" s="131" customFormat="1">
      <c r="B110" s="111" t="s">
        <v>539</v>
      </c>
      <c r="C110" s="82" t="s">
        <v>540</v>
      </c>
      <c r="D110" s="93" t="s">
        <v>125</v>
      </c>
      <c r="E110" s="93" t="s">
        <v>305</v>
      </c>
      <c r="F110" s="82" t="s">
        <v>541</v>
      </c>
      <c r="G110" s="93" t="s">
        <v>156</v>
      </c>
      <c r="H110" s="82" t="s">
        <v>370</v>
      </c>
      <c r="I110" s="82" t="s">
        <v>165</v>
      </c>
      <c r="J110" s="82"/>
      <c r="K110" s="90">
        <v>4.3499999999999996</v>
      </c>
      <c r="L110" s="93" t="s">
        <v>169</v>
      </c>
      <c r="M110" s="94">
        <v>2.75E-2</v>
      </c>
      <c r="N110" s="94">
        <v>1.9799999999999998E-2</v>
      </c>
      <c r="O110" s="90">
        <v>509105.2</v>
      </c>
      <c r="P110" s="92">
        <v>104.31</v>
      </c>
      <c r="Q110" s="82"/>
      <c r="R110" s="90">
        <v>531.04762000000005</v>
      </c>
      <c r="S110" s="91">
        <v>9.3882212006592039E-4</v>
      </c>
      <c r="T110" s="91">
        <v>3.3204807847675337E-3</v>
      </c>
      <c r="U110" s="91">
        <f>R110/'סכום נכסי הקרן'!$C$42</f>
        <v>2.9351071320658518E-4</v>
      </c>
    </row>
    <row r="111" spans="2:21" s="131" customFormat="1">
      <c r="B111" s="111" t="s">
        <v>542</v>
      </c>
      <c r="C111" s="82" t="s">
        <v>543</v>
      </c>
      <c r="D111" s="93" t="s">
        <v>125</v>
      </c>
      <c r="E111" s="93" t="s">
        <v>305</v>
      </c>
      <c r="F111" s="82" t="s">
        <v>355</v>
      </c>
      <c r="G111" s="93" t="s">
        <v>307</v>
      </c>
      <c r="H111" s="82" t="s">
        <v>437</v>
      </c>
      <c r="I111" s="82" t="s">
        <v>165</v>
      </c>
      <c r="J111" s="82"/>
      <c r="K111" s="90">
        <v>4.21</v>
      </c>
      <c r="L111" s="93" t="s">
        <v>169</v>
      </c>
      <c r="M111" s="94">
        <v>3.6000000000000004E-2</v>
      </c>
      <c r="N111" s="94">
        <v>2.5799999999999997E-2</v>
      </c>
      <c r="O111" s="90">
        <v>800000</v>
      </c>
      <c r="P111" s="92">
        <v>106</v>
      </c>
      <c r="Q111" s="82"/>
      <c r="R111" s="90">
        <v>848.00002000000006</v>
      </c>
      <c r="S111" s="91">
        <v>51.017154518206745</v>
      </c>
      <c r="T111" s="91">
        <v>5.3022886570746408E-3</v>
      </c>
      <c r="U111" s="91">
        <f>R111/'סכום נכסי הקרן'!$C$42</f>
        <v>4.6869071867678926E-4</v>
      </c>
    </row>
    <row r="112" spans="2:21" s="131" customFormat="1">
      <c r="B112" s="111" t="s">
        <v>544</v>
      </c>
      <c r="C112" s="82" t="s">
        <v>545</v>
      </c>
      <c r="D112" s="93" t="s">
        <v>125</v>
      </c>
      <c r="E112" s="93" t="s">
        <v>305</v>
      </c>
      <c r="F112" s="82" t="s">
        <v>546</v>
      </c>
      <c r="G112" s="93" t="s">
        <v>336</v>
      </c>
      <c r="H112" s="82" t="s">
        <v>437</v>
      </c>
      <c r="I112" s="82" t="s">
        <v>165</v>
      </c>
      <c r="J112" s="82"/>
      <c r="K112" s="90">
        <v>3.52</v>
      </c>
      <c r="L112" s="93" t="s">
        <v>169</v>
      </c>
      <c r="M112" s="94">
        <v>6.0499999999999998E-2</v>
      </c>
      <c r="N112" s="94">
        <v>3.8699999999999998E-2</v>
      </c>
      <c r="O112" s="90">
        <v>214975</v>
      </c>
      <c r="P112" s="92">
        <v>108.34</v>
      </c>
      <c r="Q112" s="82"/>
      <c r="R112" s="90">
        <v>232.90391</v>
      </c>
      <c r="S112" s="91">
        <v>2.3038968248609732E-4</v>
      </c>
      <c r="T112" s="91">
        <v>1.4562779847355817E-3</v>
      </c>
      <c r="U112" s="91">
        <f>R112/'סכום נכסי הקרן'!$C$42</f>
        <v>1.2872629526651926E-4</v>
      </c>
    </row>
    <row r="113" spans="2:21" s="131" customFormat="1">
      <c r="B113" s="111" t="s">
        <v>547</v>
      </c>
      <c r="C113" s="82" t="s">
        <v>548</v>
      </c>
      <c r="D113" s="93" t="s">
        <v>125</v>
      </c>
      <c r="E113" s="93" t="s">
        <v>305</v>
      </c>
      <c r="F113" s="82"/>
      <c r="G113" s="93" t="s">
        <v>549</v>
      </c>
      <c r="H113" s="82" t="s">
        <v>437</v>
      </c>
      <c r="I113" s="82" t="s">
        <v>165</v>
      </c>
      <c r="J113" s="82"/>
      <c r="K113" s="90">
        <v>3.18</v>
      </c>
      <c r="L113" s="93" t="s">
        <v>169</v>
      </c>
      <c r="M113" s="94">
        <v>4.4500000000000005E-2</v>
      </c>
      <c r="N113" s="94">
        <v>3.3599999999999998E-2</v>
      </c>
      <c r="O113" s="90">
        <v>799018</v>
      </c>
      <c r="P113" s="92">
        <v>103.53</v>
      </c>
      <c r="Q113" s="82"/>
      <c r="R113" s="90">
        <v>827.22334999999998</v>
      </c>
      <c r="S113" s="91">
        <v>5.7072714285714282E-4</v>
      </c>
      <c r="T113" s="91">
        <v>5.172378398731978E-3</v>
      </c>
      <c r="U113" s="91">
        <f>R113/'סכום נכסי הקרן'!$C$42</f>
        <v>4.5720742603015641E-4</v>
      </c>
    </row>
    <row r="114" spans="2:21" s="131" customFormat="1">
      <c r="B114" s="111" t="s">
        <v>550</v>
      </c>
      <c r="C114" s="82" t="s">
        <v>551</v>
      </c>
      <c r="D114" s="93" t="s">
        <v>125</v>
      </c>
      <c r="E114" s="93" t="s">
        <v>305</v>
      </c>
      <c r="F114" s="82" t="s">
        <v>552</v>
      </c>
      <c r="G114" s="93" t="s">
        <v>359</v>
      </c>
      <c r="H114" s="82" t="s">
        <v>437</v>
      </c>
      <c r="I114" s="82" t="s">
        <v>167</v>
      </c>
      <c r="J114" s="82"/>
      <c r="K114" s="90">
        <v>3.79</v>
      </c>
      <c r="L114" s="93" t="s">
        <v>169</v>
      </c>
      <c r="M114" s="94">
        <v>2.9500000000000002E-2</v>
      </c>
      <c r="N114" s="94">
        <v>1.9900000000000001E-2</v>
      </c>
      <c r="O114" s="90">
        <v>286764.71999999997</v>
      </c>
      <c r="P114" s="92">
        <v>103.67</v>
      </c>
      <c r="Q114" s="82"/>
      <c r="R114" s="90">
        <v>297.28899000000001</v>
      </c>
      <c r="S114" s="91">
        <v>1.0692244747896875E-3</v>
      </c>
      <c r="T114" s="91">
        <v>1.8588584933643944E-3</v>
      </c>
      <c r="U114" s="91">
        <f>R114/'סכום נכסי הקרן'!$C$42</f>
        <v>1.6431201307966575E-4</v>
      </c>
    </row>
    <row r="115" spans="2:21" s="131" customFormat="1">
      <c r="B115" s="111" t="s">
        <v>553</v>
      </c>
      <c r="C115" s="82" t="s">
        <v>554</v>
      </c>
      <c r="D115" s="93" t="s">
        <v>125</v>
      </c>
      <c r="E115" s="93" t="s">
        <v>305</v>
      </c>
      <c r="F115" s="82" t="s">
        <v>555</v>
      </c>
      <c r="G115" s="93" t="s">
        <v>348</v>
      </c>
      <c r="H115" s="82" t="s">
        <v>437</v>
      </c>
      <c r="I115" s="82" t="s">
        <v>167</v>
      </c>
      <c r="J115" s="82"/>
      <c r="K115" s="90">
        <v>2.46</v>
      </c>
      <c r="L115" s="93" t="s">
        <v>169</v>
      </c>
      <c r="M115" s="94">
        <v>1.32E-2</v>
      </c>
      <c r="N115" s="94">
        <v>8.8000000000000005E-3</v>
      </c>
      <c r="O115" s="90">
        <v>2000000</v>
      </c>
      <c r="P115" s="92">
        <v>101.1</v>
      </c>
      <c r="Q115" s="82"/>
      <c r="R115" s="90">
        <v>2022</v>
      </c>
      <c r="S115" s="91">
        <v>3.6620512613935569E-3</v>
      </c>
      <c r="T115" s="91">
        <v>1.2642956853473804E-2</v>
      </c>
      <c r="U115" s="91">
        <f>R115/'סכום נכסי הקרן'!$C$42</f>
        <v>1.1175620410533338E-3</v>
      </c>
    </row>
    <row r="116" spans="2:21" s="131" customFormat="1">
      <c r="B116" s="111" t="s">
        <v>556</v>
      </c>
      <c r="C116" s="82" t="s">
        <v>557</v>
      </c>
      <c r="D116" s="93" t="s">
        <v>125</v>
      </c>
      <c r="E116" s="93" t="s">
        <v>305</v>
      </c>
      <c r="F116" s="82" t="s">
        <v>541</v>
      </c>
      <c r="G116" s="93" t="s">
        <v>156</v>
      </c>
      <c r="H116" s="82" t="s">
        <v>437</v>
      </c>
      <c r="I116" s="82" t="s">
        <v>165</v>
      </c>
      <c r="J116" s="82"/>
      <c r="K116" s="90">
        <v>3.4000000000000004</v>
      </c>
      <c r="L116" s="93" t="s">
        <v>169</v>
      </c>
      <c r="M116" s="94">
        <v>2.4E-2</v>
      </c>
      <c r="N116" s="94">
        <v>1.5300000000000003E-2</v>
      </c>
      <c r="O116" s="90">
        <v>151210.79999999999</v>
      </c>
      <c r="P116" s="92">
        <v>103.18</v>
      </c>
      <c r="Q116" s="82"/>
      <c r="R116" s="90">
        <v>156.01929999999999</v>
      </c>
      <c r="S116" s="91">
        <v>5.4000000000000001E-4</v>
      </c>
      <c r="T116" s="91">
        <v>9.7554168061779695E-4</v>
      </c>
      <c r="U116" s="91">
        <f>R116/'סכום נכסי הקרן'!$C$42</f>
        <v>8.6232070896000181E-5</v>
      </c>
    </row>
    <row r="117" spans="2:21" s="131" customFormat="1">
      <c r="B117" s="111" t="s">
        <v>558</v>
      </c>
      <c r="C117" s="82" t="s">
        <v>559</v>
      </c>
      <c r="D117" s="93" t="s">
        <v>125</v>
      </c>
      <c r="E117" s="93" t="s">
        <v>305</v>
      </c>
      <c r="F117" s="82" t="s">
        <v>560</v>
      </c>
      <c r="G117" s="93" t="s">
        <v>359</v>
      </c>
      <c r="H117" s="82" t="s">
        <v>469</v>
      </c>
      <c r="I117" s="82" t="s">
        <v>167</v>
      </c>
      <c r="J117" s="82"/>
      <c r="K117" s="90">
        <v>2.94</v>
      </c>
      <c r="L117" s="93" t="s">
        <v>169</v>
      </c>
      <c r="M117" s="94">
        <v>3.4000000000000002E-2</v>
      </c>
      <c r="N117" s="94">
        <v>2.4900000000000002E-2</v>
      </c>
      <c r="O117" s="90">
        <v>46899.12</v>
      </c>
      <c r="P117" s="92">
        <v>103.21</v>
      </c>
      <c r="Q117" s="82"/>
      <c r="R117" s="90">
        <v>48.404580000000003</v>
      </c>
      <c r="S117" s="91">
        <v>9.0291804194109139E-5</v>
      </c>
      <c r="T117" s="91">
        <v>3.0265925640480764E-4</v>
      </c>
      <c r="U117" s="91">
        <f>R117/'סכום נכסי הקרן'!$C$42</f>
        <v>2.6753274590073877E-5</v>
      </c>
    </row>
    <row r="118" spans="2:21" s="131" customFormat="1">
      <c r="B118" s="111" t="s">
        <v>561</v>
      </c>
      <c r="C118" s="82" t="s">
        <v>562</v>
      </c>
      <c r="D118" s="93" t="s">
        <v>125</v>
      </c>
      <c r="E118" s="93" t="s">
        <v>305</v>
      </c>
      <c r="F118" s="82" t="s">
        <v>476</v>
      </c>
      <c r="G118" s="93" t="s">
        <v>336</v>
      </c>
      <c r="H118" s="82" t="s">
        <v>469</v>
      </c>
      <c r="I118" s="82" t="s">
        <v>167</v>
      </c>
      <c r="J118" s="82"/>
      <c r="K118" s="90">
        <v>4.51</v>
      </c>
      <c r="L118" s="93" t="s">
        <v>169</v>
      </c>
      <c r="M118" s="94">
        <v>3.7000000000000005E-2</v>
      </c>
      <c r="N118" s="94">
        <v>2.2599999999999999E-2</v>
      </c>
      <c r="O118" s="90">
        <v>71128.87</v>
      </c>
      <c r="P118" s="92">
        <v>106.6</v>
      </c>
      <c r="Q118" s="82"/>
      <c r="R118" s="90">
        <v>75.82338</v>
      </c>
      <c r="S118" s="91">
        <v>2.8601898915583973E-4</v>
      </c>
      <c r="T118" s="91">
        <v>4.7410075263330792E-4</v>
      </c>
      <c r="U118" s="91">
        <f>R118/'סכום נכסי הקרן'!$C$42</f>
        <v>4.1907681163384036E-5</v>
      </c>
    </row>
    <row r="119" spans="2:21" s="131" customFormat="1">
      <c r="B119" s="111" t="s">
        <v>563</v>
      </c>
      <c r="C119" s="82" t="s">
        <v>564</v>
      </c>
      <c r="D119" s="93" t="s">
        <v>125</v>
      </c>
      <c r="E119" s="93" t="s">
        <v>305</v>
      </c>
      <c r="F119" s="82" t="s">
        <v>565</v>
      </c>
      <c r="G119" s="93" t="s">
        <v>369</v>
      </c>
      <c r="H119" s="82" t="s">
        <v>480</v>
      </c>
      <c r="I119" s="82" t="s">
        <v>167</v>
      </c>
      <c r="J119" s="82"/>
      <c r="K119" s="90">
        <v>2.5800000000000005</v>
      </c>
      <c r="L119" s="93" t="s">
        <v>169</v>
      </c>
      <c r="M119" s="94">
        <v>0.06</v>
      </c>
      <c r="N119" s="94">
        <v>1.8800000000000001E-2</v>
      </c>
      <c r="O119" s="90">
        <v>43965</v>
      </c>
      <c r="P119" s="92">
        <v>110.84</v>
      </c>
      <c r="Q119" s="82"/>
      <c r="R119" s="90">
        <v>48.730809999999998</v>
      </c>
      <c r="S119" s="91">
        <v>7.143143328157906E-5</v>
      </c>
      <c r="T119" s="91">
        <v>3.0469907431495042E-4</v>
      </c>
      <c r="U119" s="91">
        <f>R119/'סכום נכסי הקרן'!$C$42</f>
        <v>2.6933582337182098E-5</v>
      </c>
    </row>
    <row r="120" spans="2:21" s="131" customFormat="1">
      <c r="B120" s="111" t="s">
        <v>566</v>
      </c>
      <c r="C120" s="82" t="s">
        <v>567</v>
      </c>
      <c r="D120" s="93" t="s">
        <v>125</v>
      </c>
      <c r="E120" s="93" t="s">
        <v>305</v>
      </c>
      <c r="F120" s="82" t="s">
        <v>565</v>
      </c>
      <c r="G120" s="93" t="s">
        <v>369</v>
      </c>
      <c r="H120" s="82" t="s">
        <v>480</v>
      </c>
      <c r="I120" s="82" t="s">
        <v>167</v>
      </c>
      <c r="J120" s="82"/>
      <c r="K120" s="90">
        <v>4.6899999999999995</v>
      </c>
      <c r="L120" s="93" t="s">
        <v>169</v>
      </c>
      <c r="M120" s="94">
        <v>5.9000000000000004E-2</v>
      </c>
      <c r="N120" s="94">
        <v>2.8900000000000002E-2</v>
      </c>
      <c r="O120" s="90">
        <v>7139</v>
      </c>
      <c r="P120" s="92">
        <v>114.72</v>
      </c>
      <c r="Q120" s="82"/>
      <c r="R120" s="90">
        <v>8.1898599999999995</v>
      </c>
      <c r="S120" s="91">
        <v>1.0007878453131615E-5</v>
      </c>
      <c r="T120" s="91">
        <v>5.1208727307611755E-5</v>
      </c>
      <c r="U120" s="91">
        <f>R120/'סכום נכסי הקרן'!$C$42</f>
        <v>4.5265463192586819E-6</v>
      </c>
    </row>
    <row r="121" spans="2:21" s="131" customFormat="1">
      <c r="B121" s="111" t="s">
        <v>568</v>
      </c>
      <c r="C121" s="82" t="s">
        <v>569</v>
      </c>
      <c r="D121" s="93" t="s">
        <v>125</v>
      </c>
      <c r="E121" s="93" t="s">
        <v>305</v>
      </c>
      <c r="F121" s="82" t="s">
        <v>570</v>
      </c>
      <c r="G121" s="93" t="s">
        <v>336</v>
      </c>
      <c r="H121" s="82" t="s">
        <v>480</v>
      </c>
      <c r="I121" s="82" t="s">
        <v>167</v>
      </c>
      <c r="J121" s="82"/>
      <c r="K121" s="90">
        <v>5.14</v>
      </c>
      <c r="L121" s="93" t="s">
        <v>169</v>
      </c>
      <c r="M121" s="94">
        <v>6.9000000000000006E-2</v>
      </c>
      <c r="N121" s="94">
        <v>6.0100000000000008E-2</v>
      </c>
      <c r="O121" s="90">
        <v>223581</v>
      </c>
      <c r="P121" s="92">
        <v>105.81</v>
      </c>
      <c r="Q121" s="82"/>
      <c r="R121" s="90">
        <v>236.57104999999999</v>
      </c>
      <c r="S121" s="91">
        <v>4.8440184504323371E-4</v>
      </c>
      <c r="T121" s="91">
        <v>1.4792075063951502E-3</v>
      </c>
      <c r="U121" s="91">
        <f>R121/'סכום נכסי הקרן'!$C$42</f>
        <v>1.3075312833438687E-4</v>
      </c>
    </row>
    <row r="122" spans="2:21" s="131" customFormat="1">
      <c r="B122" s="111" t="s">
        <v>571</v>
      </c>
      <c r="C122" s="82" t="s">
        <v>572</v>
      </c>
      <c r="D122" s="93" t="s">
        <v>125</v>
      </c>
      <c r="E122" s="93" t="s">
        <v>305</v>
      </c>
      <c r="F122" s="82" t="s">
        <v>573</v>
      </c>
      <c r="G122" s="93" t="s">
        <v>359</v>
      </c>
      <c r="H122" s="82" t="s">
        <v>574</v>
      </c>
      <c r="I122" s="82" t="s">
        <v>165</v>
      </c>
      <c r="J122" s="82"/>
      <c r="K122" s="90">
        <v>1.8399999999999996</v>
      </c>
      <c r="L122" s="93" t="s">
        <v>169</v>
      </c>
      <c r="M122" s="94">
        <v>4.2999999999999997E-2</v>
      </c>
      <c r="N122" s="94">
        <v>2.8199999999999999E-2</v>
      </c>
      <c r="O122" s="90">
        <v>475362.7</v>
      </c>
      <c r="P122" s="92">
        <v>103.12</v>
      </c>
      <c r="Q122" s="82"/>
      <c r="R122" s="90">
        <v>490.19403000000005</v>
      </c>
      <c r="S122" s="91">
        <v>8.2315595761757931E-4</v>
      </c>
      <c r="T122" s="91">
        <v>3.0650355940259368E-3</v>
      </c>
      <c r="U122" s="91">
        <f>R122/'סכום נכסי הקרן'!$C$42</f>
        <v>2.7093088065230424E-4</v>
      </c>
    </row>
    <row r="123" spans="2:21" s="131" customFormat="1">
      <c r="B123" s="111" t="s">
        <v>575</v>
      </c>
      <c r="C123" s="82" t="s">
        <v>576</v>
      </c>
      <c r="D123" s="93" t="s">
        <v>125</v>
      </c>
      <c r="E123" s="93" t="s">
        <v>305</v>
      </c>
      <c r="F123" s="82" t="s">
        <v>573</v>
      </c>
      <c r="G123" s="93" t="s">
        <v>359</v>
      </c>
      <c r="H123" s="82" t="s">
        <v>574</v>
      </c>
      <c r="I123" s="82" t="s">
        <v>165</v>
      </c>
      <c r="J123" s="82"/>
      <c r="K123" s="90">
        <v>2.7600000000000002</v>
      </c>
      <c r="L123" s="93" t="s">
        <v>169</v>
      </c>
      <c r="M123" s="94">
        <v>4.2500000000000003E-2</v>
      </c>
      <c r="N123" s="94">
        <v>3.2699999999999993E-2</v>
      </c>
      <c r="O123" s="90">
        <v>21745.08</v>
      </c>
      <c r="P123" s="92">
        <v>103.4</v>
      </c>
      <c r="Q123" s="82"/>
      <c r="R123" s="90">
        <v>22.48441</v>
      </c>
      <c r="S123" s="91">
        <v>3.5832485517928702E-5</v>
      </c>
      <c r="T123" s="91">
        <v>1.4058824208991837E-4</v>
      </c>
      <c r="U123" s="91">
        <f>R123/'סכום נכסי הקרן'!$C$42</f>
        <v>1.2427162775212654E-5</v>
      </c>
    </row>
    <row r="124" spans="2:21" s="131" customFormat="1">
      <c r="B124" s="133"/>
    </row>
    <row r="125" spans="2:21" s="131" customFormat="1">
      <c r="B125" s="133"/>
    </row>
    <row r="126" spans="2:21" s="131" customFormat="1">
      <c r="B126" s="133"/>
    </row>
    <row r="127" spans="2:21" s="131" customFormat="1">
      <c r="B127" s="134" t="s">
        <v>254</v>
      </c>
    </row>
    <row r="128" spans="2:21" s="131" customFormat="1">
      <c r="B128" s="134" t="s">
        <v>117</v>
      </c>
    </row>
    <row r="129" spans="2:2" s="131" customFormat="1">
      <c r="B129" s="134" t="s">
        <v>239</v>
      </c>
    </row>
    <row r="130" spans="2:2" s="131" customFormat="1">
      <c r="B130" s="134" t="s">
        <v>249</v>
      </c>
    </row>
    <row r="131" spans="2:2" s="131" customFormat="1">
      <c r="B131" s="134" t="s">
        <v>247</v>
      </c>
    </row>
    <row r="132" spans="2:2" s="131" customFormat="1">
      <c r="B132" s="133"/>
    </row>
    <row r="133" spans="2:2" s="131" customFormat="1">
      <c r="B133" s="133"/>
    </row>
    <row r="134" spans="2:2" s="131" customFormat="1">
      <c r="B134" s="133"/>
    </row>
    <row r="135" spans="2:2" s="131" customFormat="1">
      <c r="B135" s="133"/>
    </row>
    <row r="136" spans="2:2" s="131" customFormat="1">
      <c r="B136" s="133"/>
    </row>
    <row r="137" spans="2:2" s="131" customFormat="1">
      <c r="B137" s="133"/>
    </row>
    <row r="138" spans="2:2" s="131" customFormat="1">
      <c r="B138" s="133"/>
    </row>
    <row r="139" spans="2:2" s="131" customFormat="1">
      <c r="B139" s="133"/>
    </row>
    <row r="140" spans="2:2" s="131" customFormat="1">
      <c r="B140" s="133"/>
    </row>
    <row r="141" spans="2:2" s="131" customFormat="1">
      <c r="B141" s="133"/>
    </row>
    <row r="142" spans="2:2" s="131" customFormat="1">
      <c r="B142" s="133"/>
    </row>
    <row r="143" spans="2:2" s="131" customFormat="1">
      <c r="B143" s="133"/>
    </row>
    <row r="144" spans="2:2" s="131" customFormat="1">
      <c r="B144" s="133"/>
    </row>
    <row r="145" spans="2:2" s="131" customFormat="1">
      <c r="B145" s="133"/>
    </row>
    <row r="146" spans="2:2" s="131" customFormat="1">
      <c r="B146" s="133"/>
    </row>
    <row r="147" spans="2:2" s="131" customFormat="1">
      <c r="B147" s="133"/>
    </row>
    <row r="148" spans="2:2" s="131" customFormat="1">
      <c r="B148" s="133"/>
    </row>
    <row r="149" spans="2:2" s="131" customFormat="1">
      <c r="B149" s="133"/>
    </row>
    <row r="150" spans="2:2" s="131" customFormat="1">
      <c r="B150" s="133"/>
    </row>
    <row r="151" spans="2:2" s="131" customFormat="1">
      <c r="B151" s="133"/>
    </row>
    <row r="152" spans="2:2" s="131" customFormat="1">
      <c r="B152" s="133"/>
    </row>
    <row r="153" spans="2:2" s="131" customFormat="1">
      <c r="B153" s="133"/>
    </row>
    <row r="154" spans="2:2" s="131" customFormat="1">
      <c r="B154" s="133"/>
    </row>
    <row r="155" spans="2:2" s="131" customFormat="1">
      <c r="B155" s="133"/>
    </row>
    <row r="156" spans="2:2" s="131" customFormat="1">
      <c r="B156" s="133"/>
    </row>
    <row r="157" spans="2:2" s="131" customFormat="1">
      <c r="B157" s="133"/>
    </row>
    <row r="158" spans="2:2" s="131" customFormat="1">
      <c r="B158" s="133"/>
    </row>
    <row r="159" spans="2:2" s="131" customFormat="1">
      <c r="B159" s="133"/>
    </row>
    <row r="160" spans="2:2" s="131" customFormat="1">
      <c r="B160" s="133"/>
    </row>
    <row r="161" spans="2:2" s="131" customFormat="1">
      <c r="B161" s="133"/>
    </row>
    <row r="162" spans="2:2" s="131" customFormat="1">
      <c r="B162" s="133"/>
    </row>
    <row r="163" spans="2:2" s="131" customFormat="1">
      <c r="B163" s="133"/>
    </row>
    <row r="164" spans="2:2" s="131" customFormat="1">
      <c r="B164" s="133"/>
    </row>
    <row r="165" spans="2:2" s="131" customFormat="1">
      <c r="B165" s="133"/>
    </row>
    <row r="166" spans="2:2" s="131" customFormat="1">
      <c r="B166" s="133"/>
    </row>
    <row r="167" spans="2:2" s="131" customFormat="1">
      <c r="B167" s="133"/>
    </row>
    <row r="168" spans="2:2" s="131" customFormat="1">
      <c r="B168" s="133"/>
    </row>
    <row r="169" spans="2:2" s="131" customFormat="1">
      <c r="B169" s="133"/>
    </row>
    <row r="170" spans="2:2" s="131" customFormat="1">
      <c r="B170" s="133"/>
    </row>
    <row r="171" spans="2:2" s="131" customFormat="1">
      <c r="B171" s="133"/>
    </row>
    <row r="172" spans="2:2" s="131" customFormat="1">
      <c r="B172" s="133"/>
    </row>
    <row r="173" spans="2:2" s="131" customFormat="1">
      <c r="B173" s="133"/>
    </row>
    <row r="174" spans="2:2" s="131" customFormat="1">
      <c r="B174" s="133"/>
    </row>
    <row r="175" spans="2:2" s="131" customFormat="1">
      <c r="B175" s="133"/>
    </row>
    <row r="176" spans="2:2" s="131" customFormat="1">
      <c r="B176" s="133"/>
    </row>
    <row r="177" spans="2:2" s="131" customFormat="1">
      <c r="B177" s="133"/>
    </row>
    <row r="178" spans="2:2" s="131" customFormat="1">
      <c r="B178" s="133"/>
    </row>
    <row r="179" spans="2:2" s="131" customFormat="1">
      <c r="B179" s="133"/>
    </row>
    <row r="180" spans="2:2" s="131" customFormat="1">
      <c r="B180" s="133"/>
    </row>
    <row r="181" spans="2:2" s="131" customFormat="1">
      <c r="B181" s="133"/>
    </row>
    <row r="182" spans="2:2" s="131" customFormat="1">
      <c r="B182" s="133"/>
    </row>
    <row r="183" spans="2:2" s="131" customFormat="1">
      <c r="B183" s="133"/>
    </row>
    <row r="184" spans="2:2" s="131" customFormat="1">
      <c r="B184" s="133"/>
    </row>
    <row r="185" spans="2:2" s="131" customFormat="1">
      <c r="B185" s="133"/>
    </row>
    <row r="186" spans="2:2" s="131" customFormat="1">
      <c r="B186" s="133"/>
    </row>
    <row r="187" spans="2:2" s="131" customFormat="1">
      <c r="B187" s="133"/>
    </row>
    <row r="188" spans="2:2" s="131" customFormat="1">
      <c r="B188" s="133"/>
    </row>
    <row r="189" spans="2:2" s="131" customFormat="1">
      <c r="B189" s="133"/>
    </row>
    <row r="190" spans="2:2" s="131" customFormat="1">
      <c r="B190" s="133"/>
    </row>
    <row r="191" spans="2:2" s="131" customFormat="1">
      <c r="B191" s="133"/>
    </row>
    <row r="192" spans="2:2" s="131" customFormat="1">
      <c r="B192" s="133"/>
    </row>
    <row r="193" spans="2:2" s="131" customFormat="1">
      <c r="B193" s="133"/>
    </row>
    <row r="194" spans="2:2" s="131" customFormat="1">
      <c r="B194" s="133"/>
    </row>
    <row r="195" spans="2:2" s="131" customFormat="1">
      <c r="B195" s="133"/>
    </row>
    <row r="196" spans="2:2" s="131" customFormat="1">
      <c r="B196" s="133"/>
    </row>
    <row r="197" spans="2:2" s="131" customFormat="1">
      <c r="B197" s="133"/>
    </row>
    <row r="198" spans="2:2" s="131" customFormat="1">
      <c r="B198" s="133"/>
    </row>
    <row r="199" spans="2:2" s="131" customFormat="1">
      <c r="B199" s="133"/>
    </row>
    <row r="200" spans="2:2" s="131" customFormat="1">
      <c r="B200" s="133"/>
    </row>
    <row r="201" spans="2:2" s="131" customFormat="1">
      <c r="B201" s="133"/>
    </row>
    <row r="202" spans="2:2" s="131" customFormat="1">
      <c r="B202" s="133"/>
    </row>
    <row r="203" spans="2:2" s="131" customFormat="1">
      <c r="B203" s="133"/>
    </row>
    <row r="204" spans="2:2" s="131" customFormat="1">
      <c r="B204" s="133"/>
    </row>
    <row r="205" spans="2:2" s="131" customFormat="1">
      <c r="B205" s="133"/>
    </row>
    <row r="206" spans="2:2" s="131" customFormat="1">
      <c r="B206" s="133"/>
    </row>
    <row r="207" spans="2:2" s="131" customFormat="1">
      <c r="B207" s="133"/>
    </row>
    <row r="208" spans="2:2" s="131" customFormat="1">
      <c r="B208" s="133"/>
    </row>
    <row r="209" spans="2:2" s="131" customFormat="1">
      <c r="B209" s="133"/>
    </row>
    <row r="210" spans="2:2" s="131" customFormat="1">
      <c r="B210" s="133"/>
    </row>
    <row r="211" spans="2:2" s="131" customFormat="1">
      <c r="B211" s="133"/>
    </row>
    <row r="212" spans="2:2" s="131" customFormat="1">
      <c r="B212" s="133"/>
    </row>
    <row r="213" spans="2:2" s="131" customFormat="1">
      <c r="B213" s="133"/>
    </row>
    <row r="214" spans="2:2" s="131" customFormat="1">
      <c r="B214" s="133"/>
    </row>
    <row r="215" spans="2:2" s="131" customFormat="1">
      <c r="B215" s="133"/>
    </row>
    <row r="216" spans="2:2" s="131" customFormat="1">
      <c r="B216" s="133"/>
    </row>
    <row r="217" spans="2:2" s="131" customFormat="1">
      <c r="B217" s="133"/>
    </row>
    <row r="218" spans="2:2" s="131" customFormat="1">
      <c r="B218" s="133"/>
    </row>
    <row r="219" spans="2:2" s="131" customFormat="1">
      <c r="B219" s="133"/>
    </row>
    <row r="220" spans="2:2" s="131" customFormat="1">
      <c r="B220" s="133"/>
    </row>
    <row r="221" spans="2:2" s="131" customFormat="1">
      <c r="B221" s="133"/>
    </row>
    <row r="222" spans="2:2" s="131" customFormat="1">
      <c r="B222" s="133"/>
    </row>
    <row r="223" spans="2:2" s="131" customFormat="1">
      <c r="B223" s="133"/>
    </row>
    <row r="224" spans="2:2" s="131" customFormat="1">
      <c r="B224" s="133"/>
    </row>
    <row r="225" spans="2:2" s="131" customFormat="1">
      <c r="B225" s="133"/>
    </row>
    <row r="226" spans="2:2" s="131" customFormat="1">
      <c r="B226" s="133"/>
    </row>
    <row r="227" spans="2:2" s="131" customFormat="1">
      <c r="B227" s="133"/>
    </row>
    <row r="228" spans="2:2" s="131" customFormat="1">
      <c r="B228" s="133"/>
    </row>
    <row r="229" spans="2:2" s="131" customFormat="1">
      <c r="B229" s="133"/>
    </row>
    <row r="230" spans="2:2" s="131" customFormat="1">
      <c r="B230" s="133"/>
    </row>
    <row r="231" spans="2:2" s="131" customFormat="1">
      <c r="B231" s="133"/>
    </row>
    <row r="232" spans="2:2" s="131" customFormat="1">
      <c r="B232" s="133"/>
    </row>
    <row r="233" spans="2:2" s="131" customFormat="1">
      <c r="B233" s="133"/>
    </row>
    <row r="234" spans="2:2" s="131" customFormat="1">
      <c r="B234" s="133"/>
    </row>
    <row r="235" spans="2:2" s="131" customFormat="1">
      <c r="B235" s="133"/>
    </row>
    <row r="236" spans="2:2" s="131" customFormat="1">
      <c r="B236" s="133"/>
    </row>
    <row r="237" spans="2:2" s="131" customFormat="1">
      <c r="B237" s="133"/>
    </row>
    <row r="238" spans="2:2" s="131" customFormat="1">
      <c r="B238" s="133"/>
    </row>
    <row r="239" spans="2:2" s="131" customFormat="1">
      <c r="B239" s="133"/>
    </row>
    <row r="240" spans="2:2" s="131" customFormat="1">
      <c r="B240" s="133"/>
    </row>
    <row r="241" spans="2:2" s="131" customFormat="1">
      <c r="B241" s="133"/>
    </row>
    <row r="242" spans="2:2" s="131" customFormat="1">
      <c r="B242" s="133"/>
    </row>
    <row r="243" spans="2:2" s="131" customFormat="1">
      <c r="B243" s="133"/>
    </row>
    <row r="244" spans="2:2" s="131" customFormat="1">
      <c r="B244" s="133"/>
    </row>
    <row r="245" spans="2:2" s="131" customFormat="1">
      <c r="B245" s="133"/>
    </row>
    <row r="246" spans="2:2" s="131" customFormat="1">
      <c r="B246" s="133"/>
    </row>
    <row r="247" spans="2:2" s="131" customFormat="1">
      <c r="B247" s="133"/>
    </row>
    <row r="248" spans="2:2" s="131" customFormat="1">
      <c r="B248" s="133"/>
    </row>
    <row r="249" spans="2:2" s="131" customFormat="1">
      <c r="B249" s="133"/>
    </row>
    <row r="250" spans="2:2" s="131" customFormat="1">
      <c r="B250" s="133"/>
    </row>
    <row r="251" spans="2:2" s="131" customFormat="1">
      <c r="B251" s="133"/>
    </row>
    <row r="252" spans="2:2" s="131" customFormat="1">
      <c r="B252" s="133"/>
    </row>
    <row r="253" spans="2:2" s="131" customFormat="1">
      <c r="B253" s="133"/>
    </row>
    <row r="254" spans="2:2" s="131" customFormat="1">
      <c r="B254" s="133"/>
    </row>
    <row r="255" spans="2:2" s="131" customFormat="1">
      <c r="B255" s="133"/>
    </row>
    <row r="256" spans="2:2" s="131" customFormat="1">
      <c r="B256" s="133"/>
    </row>
    <row r="257" spans="2:2" s="131" customFormat="1">
      <c r="B257" s="133"/>
    </row>
    <row r="258" spans="2:2" s="131" customFormat="1">
      <c r="B258" s="133"/>
    </row>
    <row r="259" spans="2:2" s="131" customFormat="1">
      <c r="B259" s="133"/>
    </row>
    <row r="260" spans="2:2" s="131" customFormat="1">
      <c r="B260" s="133"/>
    </row>
    <row r="261" spans="2:2" s="131" customFormat="1">
      <c r="B261" s="133"/>
    </row>
    <row r="262" spans="2:2" s="131" customFormat="1">
      <c r="B262" s="133"/>
    </row>
    <row r="263" spans="2:2" s="131" customFormat="1">
      <c r="B263" s="133"/>
    </row>
    <row r="264" spans="2:2" s="131" customFormat="1">
      <c r="B264" s="133"/>
    </row>
    <row r="265" spans="2:2" s="131" customFormat="1">
      <c r="B265" s="133"/>
    </row>
    <row r="266" spans="2:2" s="131" customFormat="1">
      <c r="B266" s="133"/>
    </row>
    <row r="267" spans="2:2" s="131" customFormat="1">
      <c r="B267" s="133"/>
    </row>
    <row r="268" spans="2:2" s="131" customFormat="1">
      <c r="B268" s="133"/>
    </row>
    <row r="269" spans="2:2" s="131" customFormat="1">
      <c r="B269" s="133"/>
    </row>
    <row r="270" spans="2:2" s="131" customFormat="1">
      <c r="B270" s="133"/>
    </row>
    <row r="271" spans="2:2" s="131" customFormat="1">
      <c r="B271" s="133"/>
    </row>
    <row r="272" spans="2:2" s="131" customFormat="1">
      <c r="B272" s="133"/>
    </row>
    <row r="273" spans="2:2" s="131" customFormat="1">
      <c r="B273" s="133"/>
    </row>
    <row r="274" spans="2:2" s="131" customFormat="1">
      <c r="B274" s="133"/>
    </row>
    <row r="275" spans="2:2" s="131" customFormat="1">
      <c r="B275" s="133"/>
    </row>
    <row r="276" spans="2:2" s="131" customFormat="1">
      <c r="B276" s="133"/>
    </row>
    <row r="277" spans="2:2" s="131" customFormat="1">
      <c r="B277" s="133"/>
    </row>
    <row r="278" spans="2:2" s="131" customFormat="1">
      <c r="B278" s="133"/>
    </row>
    <row r="279" spans="2:2" s="131" customFormat="1">
      <c r="B279" s="133"/>
    </row>
    <row r="280" spans="2:2" s="131" customFormat="1">
      <c r="B280" s="133"/>
    </row>
    <row r="281" spans="2:2" s="131" customFormat="1">
      <c r="B281" s="133"/>
    </row>
    <row r="282" spans="2:2" s="131" customFormat="1">
      <c r="B282" s="133"/>
    </row>
    <row r="283" spans="2:2" s="131" customFormat="1">
      <c r="B283" s="133"/>
    </row>
    <row r="284" spans="2:2" s="131" customFormat="1">
      <c r="B284" s="133"/>
    </row>
    <row r="285" spans="2:2" s="131" customFormat="1">
      <c r="B285" s="133"/>
    </row>
    <row r="286" spans="2:2" s="131" customFormat="1">
      <c r="B286" s="133"/>
    </row>
    <row r="287" spans="2:2" s="131" customFormat="1">
      <c r="B287" s="133"/>
    </row>
    <row r="288" spans="2:2" s="131" customFormat="1">
      <c r="B288" s="133"/>
    </row>
    <row r="289" spans="2:2" s="131" customFormat="1">
      <c r="B289" s="133"/>
    </row>
    <row r="290" spans="2:2" s="131" customFormat="1">
      <c r="B290" s="133"/>
    </row>
    <row r="291" spans="2:2" s="131" customFormat="1">
      <c r="B291" s="133"/>
    </row>
    <row r="292" spans="2:2" s="131" customFormat="1">
      <c r="B292" s="133"/>
    </row>
    <row r="293" spans="2:2" s="131" customFormat="1">
      <c r="B293" s="133"/>
    </row>
    <row r="294" spans="2:2" s="131" customFormat="1">
      <c r="B294" s="133"/>
    </row>
    <row r="295" spans="2:2" s="131" customFormat="1">
      <c r="B295" s="133"/>
    </row>
    <row r="296" spans="2:2" s="131" customFormat="1">
      <c r="B296" s="133"/>
    </row>
    <row r="297" spans="2:2" s="131" customFormat="1">
      <c r="B297" s="133"/>
    </row>
    <row r="298" spans="2:2" s="131" customFormat="1">
      <c r="B298" s="133"/>
    </row>
    <row r="299" spans="2:2" s="131" customFormat="1">
      <c r="B299" s="133"/>
    </row>
    <row r="300" spans="2:2" s="131" customFormat="1">
      <c r="B300" s="133"/>
    </row>
    <row r="301" spans="2:2" s="131" customFormat="1">
      <c r="B301" s="133"/>
    </row>
    <row r="302" spans="2:2" s="131" customFormat="1">
      <c r="B302" s="133"/>
    </row>
    <row r="303" spans="2:2" s="131" customFormat="1">
      <c r="B303" s="133"/>
    </row>
    <row r="304" spans="2:2" s="131" customFormat="1">
      <c r="B304" s="133"/>
    </row>
    <row r="305" spans="2:2" s="131" customFormat="1">
      <c r="B305" s="133"/>
    </row>
    <row r="306" spans="2:2" s="131" customFormat="1">
      <c r="B306" s="133"/>
    </row>
    <row r="307" spans="2:2" s="131" customFormat="1">
      <c r="B307" s="133"/>
    </row>
    <row r="308" spans="2:2" s="131" customFormat="1">
      <c r="B308" s="133"/>
    </row>
    <row r="309" spans="2:2" s="131" customFormat="1">
      <c r="B309" s="133"/>
    </row>
    <row r="310" spans="2:2" s="131" customFormat="1">
      <c r="B310" s="133"/>
    </row>
    <row r="311" spans="2:2" s="131" customFormat="1">
      <c r="B311" s="133"/>
    </row>
    <row r="312" spans="2:2" s="131" customFormat="1">
      <c r="B312" s="133"/>
    </row>
    <row r="313" spans="2:2" s="131" customFormat="1">
      <c r="B313" s="133"/>
    </row>
    <row r="314" spans="2:2" s="131" customFormat="1">
      <c r="B314" s="133"/>
    </row>
    <row r="315" spans="2:2" s="131" customFormat="1">
      <c r="B315" s="133"/>
    </row>
    <row r="316" spans="2:2" s="131" customFormat="1">
      <c r="B316" s="133"/>
    </row>
    <row r="317" spans="2:2" s="131" customFormat="1">
      <c r="B317" s="133"/>
    </row>
    <row r="318" spans="2:2" s="131" customFormat="1">
      <c r="B318" s="133"/>
    </row>
    <row r="319" spans="2:2" s="131" customFormat="1">
      <c r="B319" s="133"/>
    </row>
    <row r="320" spans="2:2" s="131" customFormat="1">
      <c r="B320" s="133"/>
    </row>
    <row r="321" spans="2:2" s="131" customFormat="1">
      <c r="B321" s="133"/>
    </row>
    <row r="322" spans="2:2" s="131" customFormat="1">
      <c r="B322" s="133"/>
    </row>
    <row r="323" spans="2:2" s="131" customFormat="1">
      <c r="B323" s="133"/>
    </row>
    <row r="324" spans="2:2" s="131" customFormat="1">
      <c r="B324" s="133"/>
    </row>
    <row r="325" spans="2:2" s="131" customFormat="1">
      <c r="B325" s="133"/>
    </row>
    <row r="326" spans="2:2" s="131" customFormat="1">
      <c r="B326" s="133"/>
    </row>
    <row r="327" spans="2:2" s="131" customFormat="1">
      <c r="B327" s="133"/>
    </row>
    <row r="328" spans="2:2" s="131" customFormat="1">
      <c r="B328" s="133"/>
    </row>
    <row r="329" spans="2:2" s="131" customFormat="1">
      <c r="B329" s="133"/>
    </row>
    <row r="330" spans="2:2" s="131" customFormat="1">
      <c r="B330" s="133"/>
    </row>
    <row r="331" spans="2:2" s="131" customFormat="1">
      <c r="B331" s="133"/>
    </row>
    <row r="332" spans="2:2" s="131" customFormat="1">
      <c r="B332" s="133"/>
    </row>
    <row r="333" spans="2:2" s="131" customFormat="1">
      <c r="B333" s="133"/>
    </row>
    <row r="334" spans="2:2" s="131" customFormat="1">
      <c r="B334" s="133"/>
    </row>
    <row r="335" spans="2:2" s="131" customFormat="1">
      <c r="B335" s="133"/>
    </row>
    <row r="336" spans="2:2" s="131" customFormat="1">
      <c r="B336" s="133"/>
    </row>
    <row r="337" spans="2:6" s="131" customFormat="1">
      <c r="B337" s="133"/>
    </row>
    <row r="338" spans="2:6" s="131" customFormat="1">
      <c r="B338" s="133"/>
    </row>
    <row r="339" spans="2:6" s="131" customFormat="1">
      <c r="B339" s="133"/>
    </row>
    <row r="340" spans="2:6" s="131" customFormat="1">
      <c r="B340" s="133"/>
    </row>
    <row r="341" spans="2:6" s="131" customFormat="1">
      <c r="B341" s="133"/>
    </row>
    <row r="342" spans="2:6">
      <c r="C342" s="1"/>
      <c r="D342" s="1"/>
      <c r="E342" s="1"/>
      <c r="F342" s="1"/>
    </row>
    <row r="343" spans="2:6">
      <c r="C343" s="1"/>
      <c r="D343" s="1"/>
      <c r="E343" s="1"/>
      <c r="F343" s="1"/>
    </row>
    <row r="344" spans="2:6">
      <c r="C344" s="1"/>
      <c r="D344" s="1"/>
      <c r="E344" s="1"/>
      <c r="F344" s="1"/>
    </row>
    <row r="345" spans="2:6">
      <c r="C345" s="1"/>
      <c r="D345" s="1"/>
      <c r="E345" s="1"/>
      <c r="F345" s="1"/>
    </row>
    <row r="346" spans="2:6">
      <c r="C346" s="1"/>
      <c r="D346" s="1"/>
      <c r="E346" s="1"/>
      <c r="F346" s="1"/>
    </row>
    <row r="347" spans="2:6">
      <c r="C347" s="1"/>
      <c r="D347" s="1"/>
      <c r="E347" s="1"/>
      <c r="F347" s="1"/>
    </row>
    <row r="348" spans="2:6">
      <c r="C348" s="1"/>
      <c r="D348" s="1"/>
      <c r="E348" s="1"/>
      <c r="F348" s="1"/>
    </row>
    <row r="349" spans="2:6">
      <c r="C349" s="1"/>
      <c r="D349" s="1"/>
      <c r="E349" s="1"/>
      <c r="F349" s="1"/>
    </row>
    <row r="350" spans="2:6">
      <c r="C350" s="1"/>
      <c r="D350" s="1"/>
      <c r="E350" s="1"/>
      <c r="F350" s="1"/>
    </row>
    <row r="351" spans="2:6">
      <c r="C351" s="1"/>
      <c r="D351" s="1"/>
      <c r="E351" s="1"/>
      <c r="F351" s="1"/>
    </row>
    <row r="352" spans="2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23">
    <cfRule type="cellIs" dxfId="44" priority="2" operator="equal">
      <formula>"NR3"</formula>
    </cfRule>
  </conditionalFormatting>
  <conditionalFormatting sqref="B12:B123">
    <cfRule type="containsText" dxfId="4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$AP$7:$AP$24</formula1>
    </dataValidation>
    <dataValidation allowBlank="1" showInputMessage="1" showErrorMessage="1" sqref="H2 B34 Q9 B36 B129 B131"/>
    <dataValidation type="list" allowBlank="1" showInputMessage="1" showErrorMessage="1" sqref="I12:I828">
      <formula1>$AR$7:$AR$10</formula1>
    </dataValidation>
    <dataValidation type="list" allowBlank="1" showInputMessage="1" showErrorMessage="1" sqref="E12:E822">
      <formula1>$AN$7:$AN$24</formula1>
    </dataValidation>
    <dataValidation type="list" allowBlank="1" showInputMessage="1" showErrorMessage="1" sqref="L12:L828">
      <formula1>$AS$7:$AS$20</formula1>
    </dataValidation>
    <dataValidation type="list" allowBlank="1" showInputMessage="1" showErrorMessage="1" sqref="G12:G555">
      <formula1>$AP$7:$AP$29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1.855468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184</v>
      </c>
      <c r="C1" s="76" t="s" vm="1">
        <v>255</v>
      </c>
    </row>
    <row r="2" spans="2:61">
      <c r="B2" s="56" t="s">
        <v>183</v>
      </c>
      <c r="C2" s="76" t="s">
        <v>256</v>
      </c>
    </row>
    <row r="3" spans="2:61">
      <c r="B3" s="56" t="s">
        <v>185</v>
      </c>
      <c r="C3" s="76" t="s">
        <v>257</v>
      </c>
    </row>
    <row r="4" spans="2:61">
      <c r="B4" s="56" t="s">
        <v>186</v>
      </c>
      <c r="C4" s="76">
        <v>8801</v>
      </c>
    </row>
    <row r="6" spans="2:61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I6" s="3"/>
    </row>
    <row r="7" spans="2:61" ht="26.25" customHeight="1">
      <c r="B7" s="184" t="s">
        <v>94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E7" s="3"/>
      <c r="BI7" s="3"/>
    </row>
    <row r="8" spans="2:61" s="3" customFormat="1" ht="63">
      <c r="B8" s="22" t="s">
        <v>120</v>
      </c>
      <c r="C8" s="30" t="s">
        <v>46</v>
      </c>
      <c r="D8" s="30" t="s">
        <v>124</v>
      </c>
      <c r="E8" s="30" t="s">
        <v>230</v>
      </c>
      <c r="F8" s="30" t="s">
        <v>122</v>
      </c>
      <c r="G8" s="30" t="s">
        <v>65</v>
      </c>
      <c r="H8" s="30" t="s">
        <v>106</v>
      </c>
      <c r="I8" s="13" t="s">
        <v>241</v>
      </c>
      <c r="J8" s="13" t="s">
        <v>240</v>
      </c>
      <c r="K8" s="13" t="s">
        <v>62</v>
      </c>
      <c r="L8" s="13" t="s">
        <v>59</v>
      </c>
      <c r="M8" s="30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250</v>
      </c>
      <c r="J9" s="16"/>
      <c r="K9" s="16" t="s">
        <v>244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0" customFormat="1" ht="18" customHeight="1">
      <c r="B11" s="101" t="s">
        <v>32</v>
      </c>
      <c r="C11" s="78"/>
      <c r="D11" s="78"/>
      <c r="E11" s="78"/>
      <c r="F11" s="78"/>
      <c r="G11" s="78"/>
      <c r="H11" s="78"/>
      <c r="I11" s="84"/>
      <c r="J11" s="86"/>
      <c r="K11" s="84">
        <v>327839.36738999985</v>
      </c>
      <c r="L11" s="78"/>
      <c r="M11" s="85">
        <v>1</v>
      </c>
      <c r="N11" s="85">
        <f>K11/'סכום נכסי הקרן'!$C$42</f>
        <v>0.18119724656676656</v>
      </c>
      <c r="BE11" s="131"/>
      <c r="BF11" s="132"/>
      <c r="BG11" s="131"/>
      <c r="BI11" s="131"/>
    </row>
    <row r="12" spans="2:61" s="131" customFormat="1" ht="20.25">
      <c r="B12" s="120" t="s">
        <v>236</v>
      </c>
      <c r="C12" s="80"/>
      <c r="D12" s="80"/>
      <c r="E12" s="80"/>
      <c r="F12" s="80"/>
      <c r="G12" s="80"/>
      <c r="H12" s="80"/>
      <c r="I12" s="87"/>
      <c r="J12" s="89"/>
      <c r="K12" s="87">
        <v>253577.69773999995</v>
      </c>
      <c r="L12" s="80"/>
      <c r="M12" s="88">
        <v>0.77348153688431887</v>
      </c>
      <c r="N12" s="88">
        <f>K12/'סכום נכסי הקרן'!$C$42</f>
        <v>0.14015272475366947</v>
      </c>
      <c r="BF12" s="130"/>
    </row>
    <row r="13" spans="2:61" s="131" customFormat="1">
      <c r="B13" s="120" t="s">
        <v>577</v>
      </c>
      <c r="C13" s="80"/>
      <c r="D13" s="80"/>
      <c r="E13" s="80"/>
      <c r="F13" s="80"/>
      <c r="G13" s="80"/>
      <c r="H13" s="80"/>
      <c r="I13" s="87"/>
      <c r="J13" s="89"/>
      <c r="K13" s="87">
        <v>210346.66634999998</v>
      </c>
      <c r="L13" s="80"/>
      <c r="M13" s="88">
        <v>0.6416150324612182</v>
      </c>
      <c r="N13" s="88">
        <f>K13/'סכום נכסי הקרן'!$C$42</f>
        <v>0.11625887723781927</v>
      </c>
    </row>
    <row r="14" spans="2:61" s="131" customFormat="1">
      <c r="B14" s="105" t="s">
        <v>578</v>
      </c>
      <c r="C14" s="82" t="s">
        <v>579</v>
      </c>
      <c r="D14" s="93" t="s">
        <v>125</v>
      </c>
      <c r="E14" s="93" t="s">
        <v>305</v>
      </c>
      <c r="F14" s="82" t="s">
        <v>580</v>
      </c>
      <c r="G14" s="93" t="s">
        <v>581</v>
      </c>
      <c r="H14" s="93" t="s">
        <v>169</v>
      </c>
      <c r="I14" s="90">
        <v>52812</v>
      </c>
      <c r="J14" s="92">
        <v>20540</v>
      </c>
      <c r="K14" s="90">
        <v>10847.584800000001</v>
      </c>
      <c r="L14" s="91">
        <v>1.0624778072061071E-3</v>
      </c>
      <c r="M14" s="91">
        <v>3.3088109235812561E-2</v>
      </c>
      <c r="N14" s="91">
        <f>K14/'סכום נכסי הקרן'!$C$42</f>
        <v>5.9954742876296334E-3</v>
      </c>
    </row>
    <row r="15" spans="2:61" s="131" customFormat="1">
      <c r="B15" s="105" t="s">
        <v>582</v>
      </c>
      <c r="C15" s="82" t="s">
        <v>583</v>
      </c>
      <c r="D15" s="93" t="s">
        <v>125</v>
      </c>
      <c r="E15" s="93" t="s">
        <v>305</v>
      </c>
      <c r="F15" s="82" t="s">
        <v>343</v>
      </c>
      <c r="G15" s="93" t="s">
        <v>336</v>
      </c>
      <c r="H15" s="93" t="s">
        <v>169</v>
      </c>
      <c r="I15" s="90">
        <v>14539</v>
      </c>
      <c r="J15" s="92">
        <v>4830</v>
      </c>
      <c r="K15" s="90">
        <v>702.2337</v>
      </c>
      <c r="L15" s="91">
        <v>1.3372561475842205E-4</v>
      </c>
      <c r="M15" s="91">
        <v>2.1420054143913053E-3</v>
      </c>
      <c r="N15" s="91">
        <f>K15/'סכום נכסי הקרן'!$C$42</f>
        <v>3.881254832188103E-4</v>
      </c>
    </row>
    <row r="16" spans="2:61" s="131" customFormat="1" ht="20.25">
      <c r="B16" s="105" t="s">
        <v>584</v>
      </c>
      <c r="C16" s="82" t="s">
        <v>585</v>
      </c>
      <c r="D16" s="93" t="s">
        <v>125</v>
      </c>
      <c r="E16" s="93" t="s">
        <v>305</v>
      </c>
      <c r="F16" s="82" t="s">
        <v>586</v>
      </c>
      <c r="G16" s="93" t="s">
        <v>518</v>
      </c>
      <c r="H16" s="93" t="s">
        <v>169</v>
      </c>
      <c r="I16" s="90">
        <v>16399</v>
      </c>
      <c r="J16" s="92">
        <v>43030</v>
      </c>
      <c r="K16" s="90">
        <v>7056.4897000000001</v>
      </c>
      <c r="L16" s="91">
        <v>3.8360087656273966E-4</v>
      </c>
      <c r="M16" s="91">
        <v>2.15242292473239E-2</v>
      </c>
      <c r="N16" s="91">
        <f>K16/'סכום נכסי הקרן'!$C$42</f>
        <v>3.9001310740869569E-3</v>
      </c>
      <c r="BE16" s="130"/>
    </row>
    <row r="17" spans="2:14" s="131" customFormat="1">
      <c r="B17" s="105" t="s">
        <v>587</v>
      </c>
      <c r="C17" s="82" t="s">
        <v>588</v>
      </c>
      <c r="D17" s="93" t="s">
        <v>125</v>
      </c>
      <c r="E17" s="93" t="s">
        <v>305</v>
      </c>
      <c r="F17" s="82" t="s">
        <v>589</v>
      </c>
      <c r="G17" s="93" t="s">
        <v>336</v>
      </c>
      <c r="H17" s="93" t="s">
        <v>169</v>
      </c>
      <c r="I17" s="90">
        <v>136003</v>
      </c>
      <c r="J17" s="92">
        <v>3529</v>
      </c>
      <c r="K17" s="90">
        <v>4799.5458699999999</v>
      </c>
      <c r="L17" s="91">
        <v>8.2612905965139829E-4</v>
      </c>
      <c r="M17" s="91">
        <v>1.4639931464638378E-2</v>
      </c>
      <c r="N17" s="91">
        <f>K17/'סכום נכסי הקרן'!$C$42</f>
        <v>2.6527152713186441E-3</v>
      </c>
    </row>
    <row r="18" spans="2:14" s="131" customFormat="1">
      <c r="B18" s="105" t="s">
        <v>590</v>
      </c>
      <c r="C18" s="82" t="s">
        <v>591</v>
      </c>
      <c r="D18" s="93" t="s">
        <v>125</v>
      </c>
      <c r="E18" s="93" t="s">
        <v>305</v>
      </c>
      <c r="F18" s="82" t="s">
        <v>347</v>
      </c>
      <c r="G18" s="93" t="s">
        <v>348</v>
      </c>
      <c r="H18" s="93" t="s">
        <v>169</v>
      </c>
      <c r="I18" s="90">
        <v>1633853</v>
      </c>
      <c r="J18" s="92">
        <v>579.5</v>
      </c>
      <c r="K18" s="90">
        <v>9468.17814</v>
      </c>
      <c r="L18" s="91">
        <v>5.9080145259385103E-4</v>
      </c>
      <c r="M18" s="91">
        <v>2.8880540538429582E-2</v>
      </c>
      <c r="N18" s="91">
        <f>K18/'סכום נכסי הקרן'!$C$42</f>
        <v>5.2330744249233221E-3</v>
      </c>
    </row>
    <row r="19" spans="2:14" s="131" customFormat="1">
      <c r="B19" s="105" t="s">
        <v>592</v>
      </c>
      <c r="C19" s="82" t="s">
        <v>593</v>
      </c>
      <c r="D19" s="93" t="s">
        <v>125</v>
      </c>
      <c r="E19" s="93" t="s">
        <v>305</v>
      </c>
      <c r="F19" s="82" t="s">
        <v>329</v>
      </c>
      <c r="G19" s="93" t="s">
        <v>307</v>
      </c>
      <c r="H19" s="93" t="s">
        <v>169</v>
      </c>
      <c r="I19" s="90">
        <v>58088</v>
      </c>
      <c r="J19" s="92">
        <v>6326</v>
      </c>
      <c r="K19" s="90">
        <v>3674.6468799999998</v>
      </c>
      <c r="L19" s="91">
        <v>5.7896917015083421E-4</v>
      </c>
      <c r="M19" s="91">
        <v>1.120868097463297E-2</v>
      </c>
      <c r="N19" s="91">
        <f>K19/'סכום נכסי הקרן'!$C$42</f>
        <v>2.0309821302487954E-3</v>
      </c>
    </row>
    <row r="20" spans="2:14" s="131" customFormat="1">
      <c r="B20" s="105" t="s">
        <v>594</v>
      </c>
      <c r="C20" s="82" t="s">
        <v>595</v>
      </c>
      <c r="D20" s="93" t="s">
        <v>125</v>
      </c>
      <c r="E20" s="93" t="s">
        <v>305</v>
      </c>
      <c r="F20" s="82" t="s">
        <v>565</v>
      </c>
      <c r="G20" s="93" t="s">
        <v>369</v>
      </c>
      <c r="H20" s="93" t="s">
        <v>169</v>
      </c>
      <c r="I20" s="90">
        <v>1820737</v>
      </c>
      <c r="J20" s="92">
        <v>153.6</v>
      </c>
      <c r="K20" s="90">
        <v>2796.6520299999997</v>
      </c>
      <c r="L20" s="91">
        <v>5.6945235949954561E-4</v>
      </c>
      <c r="M20" s="91">
        <v>8.5305558397844403E-3</v>
      </c>
      <c r="N20" s="91">
        <f>K20/'סכום נכסי הקרן'!$C$42</f>
        <v>1.5457132298529914E-3</v>
      </c>
    </row>
    <row r="21" spans="2:14" s="131" customFormat="1">
      <c r="B21" s="105" t="s">
        <v>596</v>
      </c>
      <c r="C21" s="82" t="s">
        <v>597</v>
      </c>
      <c r="D21" s="93" t="s">
        <v>125</v>
      </c>
      <c r="E21" s="93" t="s">
        <v>305</v>
      </c>
      <c r="F21" s="82" t="s">
        <v>385</v>
      </c>
      <c r="G21" s="93" t="s">
        <v>336</v>
      </c>
      <c r="H21" s="93" t="s">
        <v>169</v>
      </c>
      <c r="I21" s="90">
        <v>42103</v>
      </c>
      <c r="J21" s="92">
        <v>3372</v>
      </c>
      <c r="K21" s="90">
        <v>1441.8706100000002</v>
      </c>
      <c r="L21" s="91">
        <v>2.1530509262946383E-4</v>
      </c>
      <c r="M21" s="91">
        <v>4.3981008793393056E-3</v>
      </c>
      <c r="N21" s="91">
        <f>K21/'סכום נכסי הקרן'!$C$42</f>
        <v>7.9692376945915704E-4</v>
      </c>
    </row>
    <row r="22" spans="2:14" s="131" customFormat="1">
      <c r="B22" s="105" t="s">
        <v>598</v>
      </c>
      <c r="C22" s="82" t="s">
        <v>599</v>
      </c>
      <c r="D22" s="93" t="s">
        <v>125</v>
      </c>
      <c r="E22" s="93" t="s">
        <v>305</v>
      </c>
      <c r="F22" s="82" t="s">
        <v>355</v>
      </c>
      <c r="G22" s="93" t="s">
        <v>307</v>
      </c>
      <c r="H22" s="93" t="s">
        <v>169</v>
      </c>
      <c r="I22" s="90">
        <v>624732</v>
      </c>
      <c r="J22" s="92">
        <v>919.9</v>
      </c>
      <c r="K22" s="90">
        <v>5746.90967</v>
      </c>
      <c r="L22" s="91">
        <v>5.3670350498053257E-4</v>
      </c>
      <c r="M22" s="91">
        <v>1.7529650925550495E-2</v>
      </c>
      <c r="N22" s="91">
        <f>K22/'סכום נכסי הקרן'!$C$42</f>
        <v>3.1763244809863206E-3</v>
      </c>
    </row>
    <row r="23" spans="2:14" s="131" customFormat="1">
      <c r="B23" s="105" t="s">
        <v>600</v>
      </c>
      <c r="C23" s="82" t="s">
        <v>601</v>
      </c>
      <c r="D23" s="93" t="s">
        <v>125</v>
      </c>
      <c r="E23" s="93" t="s">
        <v>305</v>
      </c>
      <c r="F23" s="82" t="s">
        <v>602</v>
      </c>
      <c r="G23" s="93" t="s">
        <v>603</v>
      </c>
      <c r="H23" s="93" t="s">
        <v>169</v>
      </c>
      <c r="I23" s="90">
        <v>491199.03</v>
      </c>
      <c r="J23" s="92">
        <v>1383</v>
      </c>
      <c r="K23" s="90">
        <v>6793.2826100000002</v>
      </c>
      <c r="L23" s="91">
        <v>4.1846383337478763E-4</v>
      </c>
      <c r="M23" s="91">
        <v>2.0721375422612584E-2</v>
      </c>
      <c r="N23" s="91">
        <f>K23/'סכום נכסי הקרן'!$C$42</f>
        <v>3.754656171653669E-3</v>
      </c>
    </row>
    <row r="24" spans="2:14" s="131" customFormat="1">
      <c r="B24" s="105" t="s">
        <v>604</v>
      </c>
      <c r="C24" s="82" t="s">
        <v>605</v>
      </c>
      <c r="D24" s="93" t="s">
        <v>125</v>
      </c>
      <c r="E24" s="93" t="s">
        <v>305</v>
      </c>
      <c r="F24" s="82" t="s">
        <v>398</v>
      </c>
      <c r="G24" s="93" t="s">
        <v>399</v>
      </c>
      <c r="H24" s="93" t="s">
        <v>169</v>
      </c>
      <c r="I24" s="90">
        <v>104047</v>
      </c>
      <c r="J24" s="92">
        <v>2067</v>
      </c>
      <c r="K24" s="90">
        <v>2223.4843900000001</v>
      </c>
      <c r="L24" s="91">
        <v>4.8564730346163274E-4</v>
      </c>
      <c r="M24" s="91">
        <v>6.7822373124424946E-3</v>
      </c>
      <c r="N24" s="91">
        <f>K24/'סכום נכסי הקרן'!$C$42</f>
        <v>1.2289227265769667E-3</v>
      </c>
    </row>
    <row r="25" spans="2:14" s="131" customFormat="1">
      <c r="B25" s="105" t="s">
        <v>606</v>
      </c>
      <c r="C25" s="82" t="s">
        <v>607</v>
      </c>
      <c r="D25" s="93" t="s">
        <v>125</v>
      </c>
      <c r="E25" s="93" t="s">
        <v>305</v>
      </c>
      <c r="F25" s="82" t="s">
        <v>608</v>
      </c>
      <c r="G25" s="93" t="s">
        <v>609</v>
      </c>
      <c r="H25" s="93" t="s">
        <v>169</v>
      </c>
      <c r="I25" s="90">
        <v>36501</v>
      </c>
      <c r="J25" s="92">
        <v>8416</v>
      </c>
      <c r="K25" s="90">
        <v>3071.92416</v>
      </c>
      <c r="L25" s="91">
        <v>3.7295955839528381E-4</v>
      </c>
      <c r="M25" s="91">
        <v>9.3702113460511251E-3</v>
      </c>
      <c r="N25" s="91">
        <f>K25/'סכום נכסי הקרן'!$C$42</f>
        <v>1.6978564956531394E-3</v>
      </c>
    </row>
    <row r="26" spans="2:14" s="131" customFormat="1">
      <c r="B26" s="105" t="s">
        <v>610</v>
      </c>
      <c r="C26" s="82" t="s">
        <v>611</v>
      </c>
      <c r="D26" s="93" t="s">
        <v>125</v>
      </c>
      <c r="E26" s="93" t="s">
        <v>305</v>
      </c>
      <c r="F26" s="82" t="s">
        <v>612</v>
      </c>
      <c r="G26" s="93" t="s">
        <v>369</v>
      </c>
      <c r="H26" s="93" t="s">
        <v>169</v>
      </c>
      <c r="I26" s="90">
        <v>98292</v>
      </c>
      <c r="J26" s="92">
        <v>11540</v>
      </c>
      <c r="K26" s="90">
        <v>11342.8968</v>
      </c>
      <c r="L26" s="91">
        <v>9.6900424343354736E-5</v>
      </c>
      <c r="M26" s="91">
        <v>3.4598946704611028E-2</v>
      </c>
      <c r="N26" s="91">
        <f>K26/'סכום נכסי הקרן'!$C$42</f>
        <v>6.2692338769858198E-3</v>
      </c>
    </row>
    <row r="27" spans="2:14" s="131" customFormat="1">
      <c r="B27" s="105" t="s">
        <v>613</v>
      </c>
      <c r="C27" s="82" t="s">
        <v>614</v>
      </c>
      <c r="D27" s="93" t="s">
        <v>125</v>
      </c>
      <c r="E27" s="93" t="s">
        <v>305</v>
      </c>
      <c r="F27" s="82" t="s">
        <v>615</v>
      </c>
      <c r="G27" s="93" t="s">
        <v>603</v>
      </c>
      <c r="H27" s="93" t="s">
        <v>169</v>
      </c>
      <c r="I27" s="90">
        <v>21521637</v>
      </c>
      <c r="J27" s="92">
        <v>52.5</v>
      </c>
      <c r="K27" s="90">
        <v>11298.85943</v>
      </c>
      <c r="L27" s="91">
        <v>1.661609281688587E-3</v>
      </c>
      <c r="M27" s="91">
        <v>3.4464620646241069E-2</v>
      </c>
      <c r="N27" s="91">
        <f>K27/'סכום נכסי הקרן'!$C$42</f>
        <v>6.2448943650670165E-3</v>
      </c>
    </row>
    <row r="28" spans="2:14" s="131" customFormat="1">
      <c r="B28" s="105" t="s">
        <v>616</v>
      </c>
      <c r="C28" s="82" t="s">
        <v>617</v>
      </c>
      <c r="D28" s="93" t="s">
        <v>125</v>
      </c>
      <c r="E28" s="93" t="s">
        <v>305</v>
      </c>
      <c r="F28" s="82" t="s">
        <v>618</v>
      </c>
      <c r="G28" s="93" t="s">
        <v>369</v>
      </c>
      <c r="H28" s="93" t="s">
        <v>169</v>
      </c>
      <c r="I28" s="90">
        <v>494435</v>
      </c>
      <c r="J28" s="92">
        <v>1647</v>
      </c>
      <c r="K28" s="90">
        <v>8143.3444500000005</v>
      </c>
      <c r="L28" s="91">
        <v>3.8736987599824387E-4</v>
      </c>
      <c r="M28" s="91">
        <v>2.4839434369431982E-2</v>
      </c>
      <c r="N28" s="91">
        <f>K28/'סכום נכסי הקרן'!$C$42</f>
        <v>4.5008371140169822E-3</v>
      </c>
    </row>
    <row r="29" spans="2:14" s="131" customFormat="1">
      <c r="B29" s="105" t="s">
        <v>619</v>
      </c>
      <c r="C29" s="82" t="s">
        <v>620</v>
      </c>
      <c r="D29" s="93" t="s">
        <v>125</v>
      </c>
      <c r="E29" s="93" t="s">
        <v>305</v>
      </c>
      <c r="F29" s="82" t="s">
        <v>306</v>
      </c>
      <c r="G29" s="93" t="s">
        <v>307</v>
      </c>
      <c r="H29" s="93" t="s">
        <v>169</v>
      </c>
      <c r="I29" s="90">
        <v>859063</v>
      </c>
      <c r="J29" s="92">
        <v>1697</v>
      </c>
      <c r="K29" s="90">
        <v>14578.29911</v>
      </c>
      <c r="L29" s="91">
        <v>5.6386888328198979E-4</v>
      </c>
      <c r="M29" s="91">
        <v>4.4467811251775506E-2</v>
      </c>
      <c r="N29" s="91">
        <f>K29/'סכום נכסי הקרן'!$C$42</f>
        <v>8.0574449596724027E-3</v>
      </c>
    </row>
    <row r="30" spans="2:14" s="131" customFormat="1">
      <c r="B30" s="105" t="s">
        <v>621</v>
      </c>
      <c r="C30" s="82" t="s">
        <v>622</v>
      </c>
      <c r="D30" s="93" t="s">
        <v>125</v>
      </c>
      <c r="E30" s="93" t="s">
        <v>305</v>
      </c>
      <c r="F30" s="82" t="s">
        <v>311</v>
      </c>
      <c r="G30" s="93" t="s">
        <v>307</v>
      </c>
      <c r="H30" s="93" t="s">
        <v>169</v>
      </c>
      <c r="I30" s="90">
        <v>139198</v>
      </c>
      <c r="J30" s="92">
        <v>6350</v>
      </c>
      <c r="K30" s="90">
        <v>8839.0730000000003</v>
      </c>
      <c r="L30" s="91">
        <v>5.9916038775652042E-4</v>
      </c>
      <c r="M30" s="91">
        <v>2.6961597291898693E-2</v>
      </c>
      <c r="N30" s="91">
        <f>K30/'סכום נכסי הקרן'!$C$42</f>
        <v>4.8853671923340331E-3</v>
      </c>
    </row>
    <row r="31" spans="2:14" s="131" customFormat="1">
      <c r="B31" s="105" t="s">
        <v>623</v>
      </c>
      <c r="C31" s="82" t="s">
        <v>624</v>
      </c>
      <c r="D31" s="93" t="s">
        <v>125</v>
      </c>
      <c r="E31" s="93" t="s">
        <v>305</v>
      </c>
      <c r="F31" s="82"/>
      <c r="G31" s="93" t="s">
        <v>625</v>
      </c>
      <c r="H31" s="93" t="s">
        <v>169</v>
      </c>
      <c r="I31" s="90">
        <v>103224</v>
      </c>
      <c r="J31" s="92">
        <v>13590</v>
      </c>
      <c r="K31" s="90">
        <v>14028.141599999999</v>
      </c>
      <c r="L31" s="91">
        <v>2.0991626892223863E-4</v>
      </c>
      <c r="M31" s="91">
        <v>4.2789679932831344E-2</v>
      </c>
      <c r="N31" s="91">
        <f>K31/'סכום נכסי הקרן'!$C$42</f>
        <v>7.7533721853022637E-3</v>
      </c>
    </row>
    <row r="32" spans="2:14" s="131" customFormat="1">
      <c r="B32" s="105" t="s">
        <v>626</v>
      </c>
      <c r="C32" s="82" t="s">
        <v>627</v>
      </c>
      <c r="D32" s="93" t="s">
        <v>125</v>
      </c>
      <c r="E32" s="93" t="s">
        <v>305</v>
      </c>
      <c r="F32" s="82" t="s">
        <v>411</v>
      </c>
      <c r="G32" s="93" t="s">
        <v>336</v>
      </c>
      <c r="H32" s="93" t="s">
        <v>169</v>
      </c>
      <c r="I32" s="90">
        <v>38332</v>
      </c>
      <c r="J32" s="92">
        <v>18350</v>
      </c>
      <c r="K32" s="90">
        <v>7033.9219999999996</v>
      </c>
      <c r="L32" s="91">
        <v>8.6213380230245413E-4</v>
      </c>
      <c r="M32" s="91">
        <v>2.1455391571788874E-2</v>
      </c>
      <c r="N32" s="91">
        <f>K32/'סכום נכסי הקרן'!$C$42</f>
        <v>3.887657876819954E-3</v>
      </c>
    </row>
    <row r="33" spans="2:14" s="131" customFormat="1">
      <c r="B33" s="105" t="s">
        <v>628</v>
      </c>
      <c r="C33" s="82" t="s">
        <v>629</v>
      </c>
      <c r="D33" s="93" t="s">
        <v>125</v>
      </c>
      <c r="E33" s="93" t="s">
        <v>305</v>
      </c>
      <c r="F33" s="82" t="s">
        <v>630</v>
      </c>
      <c r="G33" s="93" t="s">
        <v>197</v>
      </c>
      <c r="H33" s="93" t="s">
        <v>169</v>
      </c>
      <c r="I33" s="90">
        <v>36148</v>
      </c>
      <c r="J33" s="92">
        <v>27980</v>
      </c>
      <c r="K33" s="90">
        <v>10114.2104</v>
      </c>
      <c r="L33" s="91">
        <v>5.994599156039774E-4</v>
      </c>
      <c r="M33" s="91">
        <v>3.0851116144230688E-2</v>
      </c>
      <c r="N33" s="91">
        <f>K33/'סכום נכסי הקרן'!$C$42</f>
        <v>5.59013729884612E-3</v>
      </c>
    </row>
    <row r="34" spans="2:14" s="131" customFormat="1">
      <c r="B34" s="105" t="s">
        <v>631</v>
      </c>
      <c r="C34" s="82" t="s">
        <v>632</v>
      </c>
      <c r="D34" s="93" t="s">
        <v>125</v>
      </c>
      <c r="E34" s="93" t="s">
        <v>305</v>
      </c>
      <c r="F34" s="82" t="s">
        <v>633</v>
      </c>
      <c r="G34" s="93" t="s">
        <v>348</v>
      </c>
      <c r="H34" s="93" t="s">
        <v>169</v>
      </c>
      <c r="I34" s="90">
        <v>31915</v>
      </c>
      <c r="J34" s="92">
        <v>3361</v>
      </c>
      <c r="K34" s="90">
        <v>1072.6631499999999</v>
      </c>
      <c r="L34" s="91">
        <v>3.1722696064774455E-4</v>
      </c>
      <c r="M34" s="91">
        <v>3.2719168492170519E-3</v>
      </c>
      <c r="N34" s="91">
        <f>K34/'סכום נכסי הקרן'!$C$42</f>
        <v>5.9286232407354013E-4</v>
      </c>
    </row>
    <row r="35" spans="2:14" s="131" customFormat="1">
      <c r="B35" s="105" t="s">
        <v>634</v>
      </c>
      <c r="C35" s="82" t="s">
        <v>635</v>
      </c>
      <c r="D35" s="93" t="s">
        <v>125</v>
      </c>
      <c r="E35" s="93" t="s">
        <v>305</v>
      </c>
      <c r="F35" s="82" t="s">
        <v>324</v>
      </c>
      <c r="G35" s="93" t="s">
        <v>307</v>
      </c>
      <c r="H35" s="93" t="s">
        <v>169</v>
      </c>
      <c r="I35" s="90">
        <v>819741</v>
      </c>
      <c r="J35" s="92">
        <v>2354</v>
      </c>
      <c r="K35" s="90">
        <v>19296.703140000001</v>
      </c>
      <c r="L35" s="91">
        <v>6.1478185389042571E-4</v>
      </c>
      <c r="M35" s="91">
        <v>5.886023784643446E-2</v>
      </c>
      <c r="N35" s="91">
        <f>K35/'סכום נכסי הקרן'!$C$42</f>
        <v>1.066531303003891E-2</v>
      </c>
    </row>
    <row r="36" spans="2:14" s="131" customFormat="1">
      <c r="B36" s="105" t="s">
        <v>636</v>
      </c>
      <c r="C36" s="82" t="s">
        <v>637</v>
      </c>
      <c r="D36" s="93" t="s">
        <v>125</v>
      </c>
      <c r="E36" s="93" t="s">
        <v>305</v>
      </c>
      <c r="F36" s="82" t="s">
        <v>422</v>
      </c>
      <c r="G36" s="93" t="s">
        <v>423</v>
      </c>
      <c r="H36" s="93" t="s">
        <v>169</v>
      </c>
      <c r="I36" s="90">
        <v>9459</v>
      </c>
      <c r="J36" s="92">
        <v>59610</v>
      </c>
      <c r="K36" s="90">
        <v>5638.5099</v>
      </c>
      <c r="L36" s="91">
        <v>9.312836887616241E-4</v>
      </c>
      <c r="M36" s="91">
        <v>1.7199001891961292E-2</v>
      </c>
      <c r="N36" s="91">
        <f>K36/'סכום נכסי הקרן'!$C$42</f>
        <v>3.1164117865199945E-3</v>
      </c>
    </row>
    <row r="37" spans="2:14" s="131" customFormat="1">
      <c r="B37" s="105" t="s">
        <v>638</v>
      </c>
      <c r="C37" s="82" t="s">
        <v>639</v>
      </c>
      <c r="D37" s="93" t="s">
        <v>125</v>
      </c>
      <c r="E37" s="93" t="s">
        <v>305</v>
      </c>
      <c r="F37" s="82" t="s">
        <v>640</v>
      </c>
      <c r="G37" s="93" t="s">
        <v>641</v>
      </c>
      <c r="H37" s="93" t="s">
        <v>169</v>
      </c>
      <c r="I37" s="90">
        <v>35099</v>
      </c>
      <c r="J37" s="92">
        <v>24410</v>
      </c>
      <c r="K37" s="90">
        <v>8567.6659</v>
      </c>
      <c r="L37" s="91">
        <v>5.9057637706942971E-4</v>
      </c>
      <c r="M37" s="91">
        <v>2.6133731187346541E-2</v>
      </c>
      <c r="N37" s="91">
        <f>K37/'סכום נכסי הקרן'!$C$42</f>
        <v>4.7353601336632281E-3</v>
      </c>
    </row>
    <row r="38" spans="2:14" s="131" customFormat="1">
      <c r="B38" s="105" t="s">
        <v>642</v>
      </c>
      <c r="C38" s="82" t="s">
        <v>643</v>
      </c>
      <c r="D38" s="93" t="s">
        <v>125</v>
      </c>
      <c r="E38" s="93" t="s">
        <v>305</v>
      </c>
      <c r="F38" s="82" t="s">
        <v>555</v>
      </c>
      <c r="G38" s="93" t="s">
        <v>348</v>
      </c>
      <c r="H38" s="93" t="s">
        <v>169</v>
      </c>
      <c r="I38" s="90">
        <v>79591</v>
      </c>
      <c r="J38" s="92">
        <v>1853</v>
      </c>
      <c r="K38" s="90">
        <v>1474.82123</v>
      </c>
      <c r="L38" s="91">
        <v>4.6969345071080329E-4</v>
      </c>
      <c r="M38" s="91">
        <v>4.4986093090081617E-3</v>
      </c>
      <c r="N38" s="91">
        <f>K38/'סכום נכסי הקרן'!$C$42</f>
        <v>8.1513562017190312E-4</v>
      </c>
    </row>
    <row r="39" spans="2:14" s="131" customFormat="1">
      <c r="B39" s="105" t="s">
        <v>644</v>
      </c>
      <c r="C39" s="82" t="s">
        <v>645</v>
      </c>
      <c r="D39" s="93" t="s">
        <v>125</v>
      </c>
      <c r="E39" s="93" t="s">
        <v>305</v>
      </c>
      <c r="F39" s="82" t="s">
        <v>646</v>
      </c>
      <c r="G39" s="93" t="s">
        <v>369</v>
      </c>
      <c r="H39" s="93" t="s">
        <v>169</v>
      </c>
      <c r="I39" s="90">
        <v>34468</v>
      </c>
      <c r="J39" s="92">
        <v>26580</v>
      </c>
      <c r="K39" s="90">
        <v>9161.5944</v>
      </c>
      <c r="L39" s="91">
        <v>2.4521027179198155E-4</v>
      </c>
      <c r="M39" s="91">
        <v>2.7945376032590091E-2</v>
      </c>
      <c r="N39" s="91">
        <f>K39/'סכום נכסי הקרן'!$C$42</f>
        <v>5.0636251913782357E-3</v>
      </c>
    </row>
    <row r="40" spans="2:14" s="131" customFormat="1">
      <c r="B40" s="105" t="s">
        <v>1334</v>
      </c>
      <c r="C40" s="82" t="s">
        <v>647</v>
      </c>
      <c r="D40" s="93" t="s">
        <v>125</v>
      </c>
      <c r="E40" s="93" t="s">
        <v>305</v>
      </c>
      <c r="F40" s="82" t="s">
        <v>335</v>
      </c>
      <c r="G40" s="93" t="s">
        <v>336</v>
      </c>
      <c r="H40" s="93" t="s">
        <v>169</v>
      </c>
      <c r="I40" s="90">
        <v>71875</v>
      </c>
      <c r="J40" s="92">
        <v>19400</v>
      </c>
      <c r="K40" s="90">
        <v>13943.75</v>
      </c>
      <c r="L40" s="91">
        <v>5.9267225385156567E-4</v>
      </c>
      <c r="M40" s="91">
        <v>4.2532262403411805E-2</v>
      </c>
      <c r="N40" s="91">
        <f>K40/'סכום נכסי הקרן'!$C$42</f>
        <v>7.7067288377534234E-3</v>
      </c>
    </row>
    <row r="41" spans="2:14" s="131" customFormat="1">
      <c r="B41" s="105" t="s">
        <v>648</v>
      </c>
      <c r="C41" s="82" t="s">
        <v>649</v>
      </c>
      <c r="D41" s="93" t="s">
        <v>125</v>
      </c>
      <c r="E41" s="93" t="s">
        <v>305</v>
      </c>
      <c r="F41" s="82" t="s">
        <v>650</v>
      </c>
      <c r="G41" s="93" t="s">
        <v>641</v>
      </c>
      <c r="H41" s="93" t="s">
        <v>169</v>
      </c>
      <c r="I41" s="90">
        <v>105216</v>
      </c>
      <c r="J41" s="92">
        <v>6833</v>
      </c>
      <c r="K41" s="90">
        <v>7189.4092799999999</v>
      </c>
      <c r="L41" s="91">
        <v>9.431610977887455E-4</v>
      </c>
      <c r="M41" s="91">
        <v>2.1929670427430492E-2</v>
      </c>
      <c r="N41" s="91">
        <f>K41/'סכום נכסי הקרן'!$C$42</f>
        <v>3.9735958995670518E-3</v>
      </c>
    </row>
    <row r="42" spans="2:14" s="131" customFormat="1">
      <c r="B42" s="105"/>
      <c r="C42" s="82"/>
      <c r="D42" s="82"/>
      <c r="E42" s="82"/>
      <c r="F42" s="82"/>
      <c r="G42" s="82"/>
      <c r="H42" s="82"/>
      <c r="I42" s="90"/>
      <c r="J42" s="92"/>
      <c r="K42" s="82"/>
      <c r="L42" s="82"/>
      <c r="M42" s="91"/>
      <c r="N42" s="82"/>
    </row>
    <row r="43" spans="2:14" s="131" customFormat="1">
      <c r="B43" s="120" t="s">
        <v>651</v>
      </c>
      <c r="C43" s="80"/>
      <c r="D43" s="80"/>
      <c r="E43" s="80"/>
      <c r="F43" s="80"/>
      <c r="G43" s="80"/>
      <c r="H43" s="80"/>
      <c r="I43" s="87"/>
      <c r="J43" s="89"/>
      <c r="K43" s="87">
        <v>42509.365320000012</v>
      </c>
      <c r="L43" s="80"/>
      <c r="M43" s="88">
        <v>0.12966522494972543</v>
      </c>
      <c r="N43" s="88">
        <f>K43/'סכום נכסי הקרן'!$C$42</f>
        <v>2.3494981736350649E-2</v>
      </c>
    </row>
    <row r="44" spans="2:14" s="131" customFormat="1">
      <c r="B44" s="105" t="s">
        <v>652</v>
      </c>
      <c r="C44" s="82" t="s">
        <v>653</v>
      </c>
      <c r="D44" s="93" t="s">
        <v>125</v>
      </c>
      <c r="E44" s="93" t="s">
        <v>305</v>
      </c>
      <c r="F44" s="82" t="s">
        <v>654</v>
      </c>
      <c r="G44" s="93" t="s">
        <v>655</v>
      </c>
      <c r="H44" s="93" t="s">
        <v>169</v>
      </c>
      <c r="I44" s="90">
        <v>286970</v>
      </c>
      <c r="J44" s="92">
        <v>447.1</v>
      </c>
      <c r="K44" s="90">
        <v>1283.0428700000002</v>
      </c>
      <c r="L44" s="91">
        <v>9.7657348015600773E-4</v>
      </c>
      <c r="M44" s="91">
        <v>3.9136327043777022E-3</v>
      </c>
      <c r="N44" s="91">
        <f>K44/'סכום נכסי הקרן'!$C$42</f>
        <v>7.0913947010688789E-4</v>
      </c>
    </row>
    <row r="45" spans="2:14" s="131" customFormat="1">
      <c r="B45" s="105" t="s">
        <v>656</v>
      </c>
      <c r="C45" s="82" t="s">
        <v>657</v>
      </c>
      <c r="D45" s="93" t="s">
        <v>125</v>
      </c>
      <c r="E45" s="93" t="s">
        <v>305</v>
      </c>
      <c r="F45" s="82" t="s">
        <v>658</v>
      </c>
      <c r="G45" s="93" t="s">
        <v>399</v>
      </c>
      <c r="H45" s="93" t="s">
        <v>169</v>
      </c>
      <c r="I45" s="90">
        <v>6907</v>
      </c>
      <c r="J45" s="92">
        <v>20350</v>
      </c>
      <c r="K45" s="90">
        <v>1405.5744999999999</v>
      </c>
      <c r="L45" s="91">
        <v>4.7066718555673889E-4</v>
      </c>
      <c r="M45" s="91">
        <v>4.2873877874706834E-3</v>
      </c>
      <c r="N45" s="91">
        <f>K45/'סכום נכסי הקרן'!$C$42</f>
        <v>7.7686286205366913E-4</v>
      </c>
    </row>
    <row r="46" spans="2:14" s="131" customFormat="1">
      <c r="B46" s="105" t="s">
        <v>659</v>
      </c>
      <c r="C46" s="82" t="s">
        <v>660</v>
      </c>
      <c r="D46" s="93" t="s">
        <v>125</v>
      </c>
      <c r="E46" s="93" t="s">
        <v>305</v>
      </c>
      <c r="F46" s="82" t="s">
        <v>661</v>
      </c>
      <c r="G46" s="93" t="s">
        <v>662</v>
      </c>
      <c r="H46" s="93" t="s">
        <v>169</v>
      </c>
      <c r="I46" s="90">
        <v>80162</v>
      </c>
      <c r="J46" s="92">
        <v>1664</v>
      </c>
      <c r="K46" s="90">
        <v>1333.8956799999999</v>
      </c>
      <c r="L46" s="91">
        <v>7.3668247149332366E-4</v>
      </c>
      <c r="M46" s="91">
        <v>4.0687477242877575E-3</v>
      </c>
      <c r="N46" s="91">
        <f>K46/'סכום נכסי הקרן'!$C$42</f>
        <v>7.3724588461573904E-4</v>
      </c>
    </row>
    <row r="47" spans="2:14" s="131" customFormat="1">
      <c r="B47" s="105" t="s">
        <v>663</v>
      </c>
      <c r="C47" s="82" t="s">
        <v>664</v>
      </c>
      <c r="D47" s="93" t="s">
        <v>125</v>
      </c>
      <c r="E47" s="93" t="s">
        <v>305</v>
      </c>
      <c r="F47" s="82" t="s">
        <v>665</v>
      </c>
      <c r="G47" s="93" t="s">
        <v>518</v>
      </c>
      <c r="H47" s="93" t="s">
        <v>169</v>
      </c>
      <c r="I47" s="90">
        <v>27300</v>
      </c>
      <c r="J47" s="92">
        <v>1807</v>
      </c>
      <c r="K47" s="90">
        <v>493.31099999999998</v>
      </c>
      <c r="L47" s="91">
        <v>5.0443890530696889E-4</v>
      </c>
      <c r="M47" s="91">
        <v>1.5047338699051172E-3</v>
      </c>
      <c r="N47" s="91">
        <f>K47/'סכום נכסי הקרן'!$C$42</f>
        <v>2.7265363404256236E-4</v>
      </c>
    </row>
    <row r="48" spans="2:14" s="131" customFormat="1">
      <c r="B48" s="105" t="s">
        <v>666</v>
      </c>
      <c r="C48" s="82" t="s">
        <v>667</v>
      </c>
      <c r="D48" s="93" t="s">
        <v>125</v>
      </c>
      <c r="E48" s="93" t="s">
        <v>305</v>
      </c>
      <c r="F48" s="82" t="s">
        <v>668</v>
      </c>
      <c r="G48" s="93" t="s">
        <v>423</v>
      </c>
      <c r="H48" s="93" t="s">
        <v>169</v>
      </c>
      <c r="I48" s="90">
        <v>4089</v>
      </c>
      <c r="J48" s="92">
        <v>69970</v>
      </c>
      <c r="K48" s="90">
        <v>2861.0733</v>
      </c>
      <c r="L48" s="91">
        <v>1.1403987295807549E-3</v>
      </c>
      <c r="M48" s="91">
        <v>8.7270583846522885E-3</v>
      </c>
      <c r="N48" s="91">
        <f>K48/'סכום נכסי הקרן'!$C$42</f>
        <v>1.5813189499264081E-3</v>
      </c>
    </row>
    <row r="49" spans="2:14" s="131" customFormat="1">
      <c r="B49" s="105" t="s">
        <v>669</v>
      </c>
      <c r="C49" s="82" t="s">
        <v>670</v>
      </c>
      <c r="D49" s="93" t="s">
        <v>125</v>
      </c>
      <c r="E49" s="93" t="s">
        <v>305</v>
      </c>
      <c r="F49" s="82" t="s">
        <v>671</v>
      </c>
      <c r="G49" s="93" t="s">
        <v>672</v>
      </c>
      <c r="H49" s="93" t="s">
        <v>169</v>
      </c>
      <c r="I49" s="90">
        <v>1910</v>
      </c>
      <c r="J49" s="92">
        <v>16250</v>
      </c>
      <c r="K49" s="90">
        <v>310.375</v>
      </c>
      <c r="L49" s="91">
        <v>4.1702719868856955E-4</v>
      </c>
      <c r="M49" s="91">
        <v>9.4672888881821161E-4</v>
      </c>
      <c r="N49" s="91">
        <f>K49/'סכום נכסי הקרן'!$C$42</f>
        <v>1.7154466789907441E-4</v>
      </c>
    </row>
    <row r="50" spans="2:14" s="131" customFormat="1">
      <c r="B50" s="105" t="s">
        <v>673</v>
      </c>
      <c r="C50" s="82" t="s">
        <v>674</v>
      </c>
      <c r="D50" s="93" t="s">
        <v>125</v>
      </c>
      <c r="E50" s="93" t="s">
        <v>305</v>
      </c>
      <c r="F50" s="82" t="s">
        <v>675</v>
      </c>
      <c r="G50" s="93" t="s">
        <v>676</v>
      </c>
      <c r="H50" s="93" t="s">
        <v>169</v>
      </c>
      <c r="I50" s="90">
        <v>22870</v>
      </c>
      <c r="J50" s="92">
        <v>3860</v>
      </c>
      <c r="K50" s="90">
        <v>882.78200000000004</v>
      </c>
      <c r="L50" s="91">
        <v>9.2476048420410428E-4</v>
      </c>
      <c r="M50" s="91">
        <v>2.692727255509363E-3</v>
      </c>
      <c r="N50" s="91">
        <f>K50/'סכום נכסי הקרן'!$C$42</f>
        <v>4.8791476445358262E-4</v>
      </c>
    </row>
    <row r="51" spans="2:14" s="131" customFormat="1">
      <c r="B51" s="105" t="s">
        <v>677</v>
      </c>
      <c r="C51" s="82" t="s">
        <v>678</v>
      </c>
      <c r="D51" s="93" t="s">
        <v>125</v>
      </c>
      <c r="E51" s="93" t="s">
        <v>305</v>
      </c>
      <c r="F51" s="82" t="s">
        <v>679</v>
      </c>
      <c r="G51" s="93" t="s">
        <v>348</v>
      </c>
      <c r="H51" s="93" t="s">
        <v>169</v>
      </c>
      <c r="I51" s="90">
        <v>5212</v>
      </c>
      <c r="J51" s="92">
        <v>6050</v>
      </c>
      <c r="K51" s="90">
        <v>315.32600000000002</v>
      </c>
      <c r="L51" s="91">
        <v>1.7437827136999526E-4</v>
      </c>
      <c r="M51" s="91">
        <v>9.6183079692466027E-4</v>
      </c>
      <c r="N51" s="91">
        <f>K51/'סכום נכסי הקרן'!$C$42</f>
        <v>1.7428109206586723E-4</v>
      </c>
    </row>
    <row r="52" spans="2:14" s="131" customFormat="1">
      <c r="B52" s="105" t="s">
        <v>680</v>
      </c>
      <c r="C52" s="82" t="s">
        <v>681</v>
      </c>
      <c r="D52" s="93" t="s">
        <v>125</v>
      </c>
      <c r="E52" s="93" t="s">
        <v>305</v>
      </c>
      <c r="F52" s="82" t="s">
        <v>380</v>
      </c>
      <c r="G52" s="93" t="s">
        <v>336</v>
      </c>
      <c r="H52" s="93" t="s">
        <v>169</v>
      </c>
      <c r="I52" s="90">
        <v>2499</v>
      </c>
      <c r="J52" s="92">
        <v>155500</v>
      </c>
      <c r="K52" s="90">
        <v>3885.9450000000002</v>
      </c>
      <c r="L52" s="91">
        <v>1.16953043282922E-3</v>
      </c>
      <c r="M52" s="91">
        <v>1.1853198201719485E-2</v>
      </c>
      <c r="N52" s="91">
        <f>K52/'סכום נכסי הקרן'!$C$42</f>
        <v>2.1477668771617197E-3</v>
      </c>
    </row>
    <row r="53" spans="2:14" s="131" customFormat="1">
      <c r="B53" s="105" t="s">
        <v>682</v>
      </c>
      <c r="C53" s="82" t="s">
        <v>683</v>
      </c>
      <c r="D53" s="93" t="s">
        <v>125</v>
      </c>
      <c r="E53" s="93" t="s">
        <v>305</v>
      </c>
      <c r="F53" s="82" t="s">
        <v>684</v>
      </c>
      <c r="G53" s="93" t="s">
        <v>156</v>
      </c>
      <c r="H53" s="93" t="s">
        <v>169</v>
      </c>
      <c r="I53" s="90">
        <v>26693</v>
      </c>
      <c r="J53" s="92">
        <v>2839</v>
      </c>
      <c r="K53" s="90">
        <v>789.84586999999999</v>
      </c>
      <c r="L53" s="91">
        <v>2.8640263240209792E-4</v>
      </c>
      <c r="M53" s="91">
        <v>2.40924656574387E-3</v>
      </c>
      <c r="N53" s="91">
        <f>K53/'סכום נכסי הקרן'!$C$42</f>
        <v>4.3654884401322756E-4</v>
      </c>
    </row>
    <row r="54" spans="2:14" s="131" customFormat="1">
      <c r="B54" s="105" t="s">
        <v>685</v>
      </c>
      <c r="C54" s="82" t="s">
        <v>686</v>
      </c>
      <c r="D54" s="93" t="s">
        <v>125</v>
      </c>
      <c r="E54" s="93" t="s">
        <v>305</v>
      </c>
      <c r="F54" s="82" t="s">
        <v>687</v>
      </c>
      <c r="G54" s="93" t="s">
        <v>192</v>
      </c>
      <c r="H54" s="93" t="s">
        <v>169</v>
      </c>
      <c r="I54" s="90">
        <v>8204</v>
      </c>
      <c r="J54" s="92">
        <v>10300</v>
      </c>
      <c r="K54" s="90">
        <v>845.01199999999994</v>
      </c>
      <c r="L54" s="91">
        <v>3.2351367077917579E-4</v>
      </c>
      <c r="M54" s="91">
        <v>2.5775183948386778E-3</v>
      </c>
      <c r="N54" s="91">
        <f>K54/'סכום נכסי הקרן'!$C$42</f>
        <v>4.6703923611996021E-4</v>
      </c>
    </row>
    <row r="55" spans="2:14" s="131" customFormat="1">
      <c r="B55" s="105" t="s">
        <v>688</v>
      </c>
      <c r="C55" s="82" t="s">
        <v>689</v>
      </c>
      <c r="D55" s="93" t="s">
        <v>125</v>
      </c>
      <c r="E55" s="93" t="s">
        <v>305</v>
      </c>
      <c r="F55" s="82" t="s">
        <v>690</v>
      </c>
      <c r="G55" s="93" t="s">
        <v>336</v>
      </c>
      <c r="H55" s="93" t="s">
        <v>169</v>
      </c>
      <c r="I55" s="90">
        <v>8541</v>
      </c>
      <c r="J55" s="92">
        <v>5991</v>
      </c>
      <c r="K55" s="90">
        <v>511.69130999999999</v>
      </c>
      <c r="L55" s="91">
        <v>4.7621423897858988E-4</v>
      </c>
      <c r="M55" s="91">
        <v>1.5607988572991867E-3</v>
      </c>
      <c r="N55" s="91">
        <f>K55/'סכום נכסי הקרן'!$C$42</f>
        <v>2.828124553871682E-4</v>
      </c>
    </row>
    <row r="56" spans="2:14" s="131" customFormat="1">
      <c r="B56" s="105" t="s">
        <v>691</v>
      </c>
      <c r="C56" s="82" t="s">
        <v>692</v>
      </c>
      <c r="D56" s="93" t="s">
        <v>125</v>
      </c>
      <c r="E56" s="93" t="s">
        <v>305</v>
      </c>
      <c r="F56" s="82" t="s">
        <v>426</v>
      </c>
      <c r="G56" s="93" t="s">
        <v>399</v>
      </c>
      <c r="H56" s="93" t="s">
        <v>169</v>
      </c>
      <c r="I56" s="90">
        <v>53589</v>
      </c>
      <c r="J56" s="92">
        <v>1484</v>
      </c>
      <c r="K56" s="90">
        <v>795.26076</v>
      </c>
      <c r="L56" s="91">
        <v>2.1440338572108498E-4</v>
      </c>
      <c r="M56" s="91">
        <v>2.4257634655997632E-3</v>
      </c>
      <c r="N56" s="91">
        <f>K56/'סכום נכסי הקרן'!$C$42</f>
        <v>4.3954166078893442E-4</v>
      </c>
    </row>
    <row r="57" spans="2:14" s="131" customFormat="1">
      <c r="B57" s="105" t="s">
        <v>693</v>
      </c>
      <c r="C57" s="82" t="s">
        <v>694</v>
      </c>
      <c r="D57" s="93" t="s">
        <v>125</v>
      </c>
      <c r="E57" s="93" t="s">
        <v>305</v>
      </c>
      <c r="F57" s="82" t="s">
        <v>695</v>
      </c>
      <c r="G57" s="93" t="s">
        <v>696</v>
      </c>
      <c r="H57" s="93" t="s">
        <v>169</v>
      </c>
      <c r="I57" s="90">
        <v>490</v>
      </c>
      <c r="J57" s="92">
        <v>13820</v>
      </c>
      <c r="K57" s="90">
        <v>67.718000000000004</v>
      </c>
      <c r="L57" s="91">
        <v>7.2140342116002842E-5</v>
      </c>
      <c r="M57" s="91">
        <v>2.0655847569228081E-4</v>
      </c>
      <c r="N57" s="91">
        <f>K57/'סכום נכסי הקרן'!$C$42</f>
        <v>3.742782705046966E-5</v>
      </c>
    </row>
    <row r="58" spans="2:14" s="131" customFormat="1">
      <c r="B58" s="105" t="s">
        <v>697</v>
      </c>
      <c r="C58" s="82" t="s">
        <v>698</v>
      </c>
      <c r="D58" s="93" t="s">
        <v>125</v>
      </c>
      <c r="E58" s="93" t="s">
        <v>305</v>
      </c>
      <c r="F58" s="82" t="s">
        <v>699</v>
      </c>
      <c r="G58" s="93" t="s">
        <v>696</v>
      </c>
      <c r="H58" s="93" t="s">
        <v>169</v>
      </c>
      <c r="I58" s="90">
        <v>22098</v>
      </c>
      <c r="J58" s="92">
        <v>6338</v>
      </c>
      <c r="K58" s="90">
        <v>1400.57124</v>
      </c>
      <c r="L58" s="91">
        <v>9.8289007132024348E-4</v>
      </c>
      <c r="M58" s="91">
        <v>4.272126472028819E-3</v>
      </c>
      <c r="N58" s="91">
        <f>K58/'סכום נכסי הקרן'!$C$42</f>
        <v>7.7409755371661646E-4</v>
      </c>
    </row>
    <row r="59" spans="2:14" s="131" customFormat="1">
      <c r="B59" s="105" t="s">
        <v>1335</v>
      </c>
      <c r="C59" s="82" t="s">
        <v>700</v>
      </c>
      <c r="D59" s="93" t="s">
        <v>125</v>
      </c>
      <c r="E59" s="93" t="s">
        <v>305</v>
      </c>
      <c r="F59" s="82" t="s">
        <v>701</v>
      </c>
      <c r="G59" s="93" t="s">
        <v>423</v>
      </c>
      <c r="H59" s="93" t="s">
        <v>169</v>
      </c>
      <c r="I59" s="90">
        <v>5641</v>
      </c>
      <c r="J59" s="92">
        <v>20940</v>
      </c>
      <c r="K59" s="90">
        <v>1181.2253999999998</v>
      </c>
      <c r="L59" s="91">
        <v>3.2659115488560916E-4</v>
      </c>
      <c r="M59" s="91">
        <v>3.6030614913760686E-3</v>
      </c>
      <c r="N59" s="91">
        <f>K59/'סכום נכסי הקרן'!$C$42</f>
        <v>6.5286482144809115E-4</v>
      </c>
    </row>
    <row r="60" spans="2:14" s="131" customFormat="1">
      <c r="B60" s="105" t="s">
        <v>702</v>
      </c>
      <c r="C60" s="82" t="s">
        <v>703</v>
      </c>
      <c r="D60" s="93" t="s">
        <v>125</v>
      </c>
      <c r="E60" s="93" t="s">
        <v>305</v>
      </c>
      <c r="F60" s="82" t="s">
        <v>451</v>
      </c>
      <c r="G60" s="93" t="s">
        <v>336</v>
      </c>
      <c r="H60" s="93" t="s">
        <v>169</v>
      </c>
      <c r="I60" s="90">
        <v>823</v>
      </c>
      <c r="J60" s="92">
        <v>41490</v>
      </c>
      <c r="K60" s="90">
        <v>341.46269999999998</v>
      </c>
      <c r="L60" s="91">
        <v>1.5752474459171425E-4</v>
      </c>
      <c r="M60" s="91">
        <v>1.0415549014703709E-3</v>
      </c>
      <c r="N60" s="91">
        <f>K60/'סכום נכסי הקרן'!$C$42</f>
        <v>1.8872688029455102E-4</v>
      </c>
    </row>
    <row r="61" spans="2:14" s="131" customFormat="1">
      <c r="B61" s="105" t="s">
        <v>704</v>
      </c>
      <c r="C61" s="82" t="s">
        <v>705</v>
      </c>
      <c r="D61" s="93" t="s">
        <v>125</v>
      </c>
      <c r="E61" s="93" t="s">
        <v>305</v>
      </c>
      <c r="F61" s="82" t="s">
        <v>706</v>
      </c>
      <c r="G61" s="93" t="s">
        <v>399</v>
      </c>
      <c r="H61" s="93" t="s">
        <v>169</v>
      </c>
      <c r="I61" s="90">
        <v>22885</v>
      </c>
      <c r="J61" s="92">
        <v>5900</v>
      </c>
      <c r="K61" s="90">
        <v>1350.2149999999999</v>
      </c>
      <c r="L61" s="91">
        <v>4.1289151781898883E-4</v>
      </c>
      <c r="M61" s="91">
        <v>4.1185261268326424E-3</v>
      </c>
      <c r="N61" s="91">
        <f>K61/'סכום נכסי הקרן'!$C$42</f>
        <v>7.4626559409536445E-4</v>
      </c>
    </row>
    <row r="62" spans="2:14" s="131" customFormat="1">
      <c r="B62" s="105" t="s">
        <v>707</v>
      </c>
      <c r="C62" s="82" t="s">
        <v>708</v>
      </c>
      <c r="D62" s="93" t="s">
        <v>125</v>
      </c>
      <c r="E62" s="93" t="s">
        <v>305</v>
      </c>
      <c r="F62" s="82" t="s">
        <v>709</v>
      </c>
      <c r="G62" s="93" t="s">
        <v>710</v>
      </c>
      <c r="H62" s="93" t="s">
        <v>169</v>
      </c>
      <c r="I62" s="90">
        <v>31992</v>
      </c>
      <c r="J62" s="92">
        <v>5990</v>
      </c>
      <c r="K62" s="90">
        <v>1916.3208</v>
      </c>
      <c r="L62" s="91">
        <v>6.6133716122801327E-4</v>
      </c>
      <c r="M62" s="91">
        <v>5.8453041050446275E-3</v>
      </c>
      <c r="N62" s="91">
        <f>K62/'סכום נכסי הקרן'!$C$42</f>
        <v>1.0591530091795041E-3</v>
      </c>
    </row>
    <row r="63" spans="2:14" s="131" customFormat="1">
      <c r="B63" s="105" t="s">
        <v>711</v>
      </c>
      <c r="C63" s="82" t="s">
        <v>712</v>
      </c>
      <c r="D63" s="93" t="s">
        <v>125</v>
      </c>
      <c r="E63" s="93" t="s">
        <v>305</v>
      </c>
      <c r="F63" s="82" t="s">
        <v>713</v>
      </c>
      <c r="G63" s="93" t="s">
        <v>696</v>
      </c>
      <c r="H63" s="93" t="s">
        <v>169</v>
      </c>
      <c r="I63" s="90">
        <v>72056</v>
      </c>
      <c r="J63" s="92">
        <v>3579</v>
      </c>
      <c r="K63" s="90">
        <v>2578.8842400000003</v>
      </c>
      <c r="L63" s="91">
        <v>1.1758395456170621E-3</v>
      </c>
      <c r="M63" s="91">
        <v>7.8663043445058346E-3</v>
      </c>
      <c r="N63" s="91">
        <f>K63/'סכום נכסי הקרן'!$C$42</f>
        <v>1.4253526878806506E-3</v>
      </c>
    </row>
    <row r="64" spans="2:14" s="131" customFormat="1">
      <c r="B64" s="105" t="s">
        <v>714</v>
      </c>
      <c r="C64" s="82" t="s">
        <v>715</v>
      </c>
      <c r="D64" s="93" t="s">
        <v>125</v>
      </c>
      <c r="E64" s="93" t="s">
        <v>305</v>
      </c>
      <c r="F64" s="82" t="s">
        <v>716</v>
      </c>
      <c r="G64" s="93" t="s">
        <v>676</v>
      </c>
      <c r="H64" s="93" t="s">
        <v>169</v>
      </c>
      <c r="I64" s="90">
        <v>130684</v>
      </c>
      <c r="J64" s="92">
        <v>1367</v>
      </c>
      <c r="K64" s="90">
        <v>1786.45028</v>
      </c>
      <c r="L64" s="91">
        <v>1.2138152054494437E-3</v>
      </c>
      <c r="M64" s="91">
        <v>5.4491633943242303E-3</v>
      </c>
      <c r="N64" s="91">
        <f>K64/'סכום נכסי הקרן'!$C$42</f>
        <v>9.8737340314396607E-4</v>
      </c>
    </row>
    <row r="65" spans="2:14" s="131" customFormat="1">
      <c r="B65" s="105" t="s">
        <v>717</v>
      </c>
      <c r="C65" s="82" t="s">
        <v>718</v>
      </c>
      <c r="D65" s="93" t="s">
        <v>125</v>
      </c>
      <c r="E65" s="93" t="s">
        <v>305</v>
      </c>
      <c r="F65" s="82" t="s">
        <v>719</v>
      </c>
      <c r="G65" s="93" t="s">
        <v>399</v>
      </c>
      <c r="H65" s="93" t="s">
        <v>169</v>
      </c>
      <c r="I65" s="90">
        <v>24122</v>
      </c>
      <c r="J65" s="92">
        <v>4395</v>
      </c>
      <c r="K65" s="90">
        <v>1060.1618999999998</v>
      </c>
      <c r="L65" s="91">
        <v>3.812433036064602E-4</v>
      </c>
      <c r="M65" s="91">
        <v>3.2337846075051269E-3</v>
      </c>
      <c r="N65" s="91">
        <f>K65/'סכום נכסי הקרן'!$C$42</f>
        <v>5.8595286686992094E-4</v>
      </c>
    </row>
    <row r="66" spans="2:14" s="131" customFormat="1">
      <c r="B66" s="105" t="s">
        <v>720</v>
      </c>
      <c r="C66" s="82" t="s">
        <v>721</v>
      </c>
      <c r="D66" s="93" t="s">
        <v>125</v>
      </c>
      <c r="E66" s="93" t="s">
        <v>305</v>
      </c>
      <c r="F66" s="82" t="s">
        <v>722</v>
      </c>
      <c r="G66" s="93" t="s">
        <v>609</v>
      </c>
      <c r="H66" s="93" t="s">
        <v>169</v>
      </c>
      <c r="I66" s="90">
        <v>15584</v>
      </c>
      <c r="J66" s="92">
        <v>8023</v>
      </c>
      <c r="K66" s="90">
        <v>1250.30432</v>
      </c>
      <c r="L66" s="91">
        <v>5.6976909178901825E-4</v>
      </c>
      <c r="M66" s="91">
        <v>3.813771146381666E-3</v>
      </c>
      <c r="N66" s="91">
        <f>K66/'סכום נכסי הקרן'!$C$42</f>
        <v>6.9104483076013867E-4</v>
      </c>
    </row>
    <row r="67" spans="2:14" s="131" customFormat="1">
      <c r="B67" s="105" t="s">
        <v>723</v>
      </c>
      <c r="C67" s="82" t="s">
        <v>724</v>
      </c>
      <c r="D67" s="93" t="s">
        <v>125</v>
      </c>
      <c r="E67" s="93" t="s">
        <v>305</v>
      </c>
      <c r="F67" s="82" t="s">
        <v>725</v>
      </c>
      <c r="G67" s="93" t="s">
        <v>603</v>
      </c>
      <c r="H67" s="93" t="s">
        <v>169</v>
      </c>
      <c r="I67" s="90">
        <v>80902</v>
      </c>
      <c r="J67" s="92">
        <v>2769</v>
      </c>
      <c r="K67" s="90">
        <v>2240.1763799999999</v>
      </c>
      <c r="L67" s="91">
        <v>8.2645330519416226E-4</v>
      </c>
      <c r="M67" s="91">
        <v>6.833152460714309E-3</v>
      </c>
      <c r="N67" s="91">
        <f>K67/'סכום נכסי הקרן'!$C$42</f>
        <v>1.2381484112523582E-3</v>
      </c>
    </row>
    <row r="68" spans="2:14" s="131" customFormat="1">
      <c r="B68" s="105" t="s">
        <v>726</v>
      </c>
      <c r="C68" s="82" t="s">
        <v>727</v>
      </c>
      <c r="D68" s="93" t="s">
        <v>125</v>
      </c>
      <c r="E68" s="93" t="s">
        <v>305</v>
      </c>
      <c r="F68" s="82" t="s">
        <v>728</v>
      </c>
      <c r="G68" s="93" t="s">
        <v>197</v>
      </c>
      <c r="H68" s="93" t="s">
        <v>169</v>
      </c>
      <c r="I68" s="90">
        <v>14352</v>
      </c>
      <c r="J68" s="92">
        <v>4000</v>
      </c>
      <c r="K68" s="90">
        <v>574.08000000000004</v>
      </c>
      <c r="L68" s="91">
        <v>2.9268321929761291E-4</v>
      </c>
      <c r="M68" s="91">
        <v>1.7511014756109835E-3</v>
      </c>
      <c r="N68" s="91">
        <f>K68/'סכום נכסי הקרן'!$C$42</f>
        <v>3.172947658397121E-4</v>
      </c>
    </row>
    <row r="69" spans="2:14" s="131" customFormat="1">
      <c r="B69" s="105" t="s">
        <v>729</v>
      </c>
      <c r="C69" s="82" t="s">
        <v>730</v>
      </c>
      <c r="D69" s="93" t="s">
        <v>125</v>
      </c>
      <c r="E69" s="93" t="s">
        <v>305</v>
      </c>
      <c r="F69" s="82" t="s">
        <v>731</v>
      </c>
      <c r="G69" s="93" t="s">
        <v>655</v>
      </c>
      <c r="H69" s="93" t="s">
        <v>169</v>
      </c>
      <c r="I69" s="90">
        <v>14845</v>
      </c>
      <c r="J69" s="92">
        <v>1053</v>
      </c>
      <c r="K69" s="90">
        <v>156.31784999999999</v>
      </c>
      <c r="L69" s="91">
        <v>2.2403427644444306E-4</v>
      </c>
      <c r="M69" s="91">
        <v>4.7681232197487516E-4</v>
      </c>
      <c r="N69" s="91">
        <f>K69/'סכום נכסי הקרן'!$C$42</f>
        <v>8.6397079870953933E-5</v>
      </c>
    </row>
    <row r="70" spans="2:14" s="131" customFormat="1">
      <c r="B70" s="105" t="s">
        <v>732</v>
      </c>
      <c r="C70" s="82" t="s">
        <v>733</v>
      </c>
      <c r="D70" s="93" t="s">
        <v>125</v>
      </c>
      <c r="E70" s="93" t="s">
        <v>305</v>
      </c>
      <c r="F70" s="82" t="s">
        <v>734</v>
      </c>
      <c r="G70" s="93" t="s">
        <v>192</v>
      </c>
      <c r="H70" s="93" t="s">
        <v>169</v>
      </c>
      <c r="I70" s="90">
        <v>8689</v>
      </c>
      <c r="J70" s="92">
        <v>7338</v>
      </c>
      <c r="K70" s="90">
        <v>637.59881999999993</v>
      </c>
      <c r="L70" s="91">
        <v>6.4476580249448454E-4</v>
      </c>
      <c r="M70" s="91">
        <v>1.9448513004282008E-3</v>
      </c>
      <c r="N70" s="91">
        <f>K70/'סכום נכסי הקרן'!$C$42</f>
        <v>3.5240170061938528E-4</v>
      </c>
    </row>
    <row r="71" spans="2:14" s="131" customFormat="1">
      <c r="B71" s="105" t="s">
        <v>735</v>
      </c>
      <c r="C71" s="82" t="s">
        <v>736</v>
      </c>
      <c r="D71" s="93" t="s">
        <v>125</v>
      </c>
      <c r="E71" s="93" t="s">
        <v>305</v>
      </c>
      <c r="F71" s="82" t="s">
        <v>737</v>
      </c>
      <c r="G71" s="93" t="s">
        <v>696</v>
      </c>
      <c r="H71" s="93" t="s">
        <v>169</v>
      </c>
      <c r="I71" s="90">
        <v>10119</v>
      </c>
      <c r="J71" s="92">
        <v>13090</v>
      </c>
      <c r="K71" s="90">
        <v>1324.5771000000002</v>
      </c>
      <c r="L71" s="91">
        <v>6.8702218554120764E-4</v>
      </c>
      <c r="M71" s="91">
        <v>4.0403234991125232E-3</v>
      </c>
      <c r="N71" s="91">
        <f>K71/'סכום נכסי הקרן'!$C$42</f>
        <v>7.320954932781928E-4</v>
      </c>
    </row>
    <row r="72" spans="2:14" s="131" customFormat="1">
      <c r="B72" s="105" t="s">
        <v>738</v>
      </c>
      <c r="C72" s="82" t="s">
        <v>739</v>
      </c>
      <c r="D72" s="93" t="s">
        <v>125</v>
      </c>
      <c r="E72" s="93" t="s">
        <v>305</v>
      </c>
      <c r="F72" s="82" t="s">
        <v>740</v>
      </c>
      <c r="G72" s="93" t="s">
        <v>369</v>
      </c>
      <c r="H72" s="93" t="s">
        <v>169</v>
      </c>
      <c r="I72" s="90">
        <v>5231</v>
      </c>
      <c r="J72" s="92">
        <v>13420</v>
      </c>
      <c r="K72" s="90">
        <v>702.00019999999995</v>
      </c>
      <c r="L72" s="91">
        <v>5.4786600900402229E-4</v>
      </c>
      <c r="M72" s="91">
        <v>2.1412931753400314E-3</v>
      </c>
      <c r="N72" s="91">
        <f>K72/'סכום נכסי הקרן'!$C$42</f>
        <v>3.879964274638222E-4</v>
      </c>
    </row>
    <row r="73" spans="2:14" s="131" customFormat="1">
      <c r="B73" s="105" t="s">
        <v>741</v>
      </c>
      <c r="C73" s="82" t="s">
        <v>742</v>
      </c>
      <c r="D73" s="93" t="s">
        <v>125</v>
      </c>
      <c r="E73" s="93" t="s">
        <v>305</v>
      </c>
      <c r="F73" s="82" t="s">
        <v>743</v>
      </c>
      <c r="G73" s="93" t="s">
        <v>369</v>
      </c>
      <c r="H73" s="93" t="s">
        <v>169</v>
      </c>
      <c r="I73" s="90">
        <v>18025</v>
      </c>
      <c r="J73" s="92">
        <v>2547</v>
      </c>
      <c r="K73" s="90">
        <v>459.09674999999999</v>
      </c>
      <c r="L73" s="91">
        <v>7.0066700778103827E-4</v>
      </c>
      <c r="M73" s="91">
        <v>1.4003710221105188E-3</v>
      </c>
      <c r="N73" s="91">
        <f>K73/'סכום נכסי הקרן'!$C$42</f>
        <v>2.5374337337831455E-4</v>
      </c>
    </row>
    <row r="74" spans="2:14" s="131" customFormat="1">
      <c r="B74" s="105" t="s">
        <v>744</v>
      </c>
      <c r="C74" s="82" t="s">
        <v>745</v>
      </c>
      <c r="D74" s="93" t="s">
        <v>125</v>
      </c>
      <c r="E74" s="93" t="s">
        <v>305</v>
      </c>
      <c r="F74" s="82" t="s">
        <v>746</v>
      </c>
      <c r="G74" s="93" t="s">
        <v>662</v>
      </c>
      <c r="H74" s="93" t="s">
        <v>169</v>
      </c>
      <c r="I74" s="90">
        <v>980</v>
      </c>
      <c r="J74" s="92">
        <v>39810</v>
      </c>
      <c r="K74" s="90">
        <v>390.13799999999998</v>
      </c>
      <c r="L74" s="91">
        <v>4.1029608724067089E-4</v>
      </c>
      <c r="M74" s="91">
        <v>1.1900279185686972E-3</v>
      </c>
      <c r="N74" s="91">
        <f>K74/'סכום נכסי הקרן'!$C$42</f>
        <v>2.1562978218222823E-4</v>
      </c>
    </row>
    <row r="75" spans="2:14" s="131" customFormat="1">
      <c r="B75" s="105" t="s">
        <v>747</v>
      </c>
      <c r="C75" s="82" t="s">
        <v>748</v>
      </c>
      <c r="D75" s="93" t="s">
        <v>125</v>
      </c>
      <c r="E75" s="93" t="s">
        <v>305</v>
      </c>
      <c r="F75" s="82" t="s">
        <v>749</v>
      </c>
      <c r="G75" s="93" t="s">
        <v>750</v>
      </c>
      <c r="H75" s="93" t="s">
        <v>169</v>
      </c>
      <c r="I75" s="90">
        <v>53627</v>
      </c>
      <c r="J75" s="92">
        <v>300</v>
      </c>
      <c r="K75" s="90">
        <v>160.881</v>
      </c>
      <c r="L75" s="91">
        <v>3.1243819926159085E-4</v>
      </c>
      <c r="M75" s="91">
        <v>4.907311811903752E-4</v>
      </c>
      <c r="N75" s="91">
        <f>K75/'סכום נכסי הקרן'!$C$42</f>
        <v>8.8919138836153003E-5</v>
      </c>
    </row>
    <row r="76" spans="2:14" s="131" customFormat="1">
      <c r="B76" s="105" t="s">
        <v>751</v>
      </c>
      <c r="C76" s="82" t="s">
        <v>752</v>
      </c>
      <c r="D76" s="93" t="s">
        <v>125</v>
      </c>
      <c r="E76" s="93" t="s">
        <v>305</v>
      </c>
      <c r="F76" s="82" t="s">
        <v>431</v>
      </c>
      <c r="G76" s="93" t="s">
        <v>336</v>
      </c>
      <c r="H76" s="93" t="s">
        <v>169</v>
      </c>
      <c r="I76" s="90">
        <v>99859</v>
      </c>
      <c r="J76" s="92">
        <v>1305</v>
      </c>
      <c r="K76" s="90">
        <v>1303.15995</v>
      </c>
      <c r="L76" s="91">
        <v>6.0460423022675673E-4</v>
      </c>
      <c r="M76" s="91">
        <v>3.9749953166843214E-3</v>
      </c>
      <c r="N76" s="91">
        <f>K76/'סכום נכסי הקרן'!$C$42</f>
        <v>7.2025820649899129E-4</v>
      </c>
    </row>
    <row r="77" spans="2:14" s="131" customFormat="1">
      <c r="B77" s="105" t="s">
        <v>753</v>
      </c>
      <c r="C77" s="82" t="s">
        <v>754</v>
      </c>
      <c r="D77" s="93" t="s">
        <v>125</v>
      </c>
      <c r="E77" s="93" t="s">
        <v>305</v>
      </c>
      <c r="F77" s="82" t="s">
        <v>755</v>
      </c>
      <c r="G77" s="93" t="s">
        <v>156</v>
      </c>
      <c r="H77" s="93" t="s">
        <v>169</v>
      </c>
      <c r="I77" s="90">
        <v>3784</v>
      </c>
      <c r="J77" s="92">
        <v>17140</v>
      </c>
      <c r="K77" s="90">
        <v>648.57759999999996</v>
      </c>
      <c r="L77" s="91">
        <v>2.8073780328159047E-4</v>
      </c>
      <c r="M77" s="91">
        <v>1.9783395910121064E-3</v>
      </c>
      <c r="N77" s="91">
        <f>K77/'סכום נכסי הקרן'!$C$42</f>
        <v>3.5846968666541673E-4</v>
      </c>
    </row>
    <row r="78" spans="2:14" s="131" customFormat="1">
      <c r="B78" s="105" t="s">
        <v>756</v>
      </c>
      <c r="C78" s="82" t="s">
        <v>757</v>
      </c>
      <c r="D78" s="93" t="s">
        <v>125</v>
      </c>
      <c r="E78" s="93" t="s">
        <v>305</v>
      </c>
      <c r="F78" s="82" t="s">
        <v>758</v>
      </c>
      <c r="G78" s="93" t="s">
        <v>603</v>
      </c>
      <c r="H78" s="93" t="s">
        <v>169</v>
      </c>
      <c r="I78" s="90">
        <v>283002.5</v>
      </c>
      <c r="J78" s="92">
        <v>245.2</v>
      </c>
      <c r="K78" s="90">
        <v>693.92213000000004</v>
      </c>
      <c r="L78" s="91">
        <v>2.709492116067995E-4</v>
      </c>
      <c r="M78" s="91">
        <v>2.1166528459485032E-3</v>
      </c>
      <c r="N78" s="91">
        <f>K78/'סכום נכסי הקרן'!$C$42</f>
        <v>3.8353166762357903E-4</v>
      </c>
    </row>
    <row r="79" spans="2:14" s="131" customFormat="1">
      <c r="B79" s="105" t="s">
        <v>759</v>
      </c>
      <c r="C79" s="82" t="s">
        <v>760</v>
      </c>
      <c r="D79" s="93" t="s">
        <v>125</v>
      </c>
      <c r="E79" s="93" t="s">
        <v>305</v>
      </c>
      <c r="F79" s="82" t="s">
        <v>761</v>
      </c>
      <c r="G79" s="93" t="s">
        <v>156</v>
      </c>
      <c r="H79" s="93" t="s">
        <v>169</v>
      </c>
      <c r="I79" s="90">
        <v>36555</v>
      </c>
      <c r="J79" s="92">
        <v>1830</v>
      </c>
      <c r="K79" s="90">
        <v>668.95650000000001</v>
      </c>
      <c r="L79" s="91">
        <v>1.5735682478954863E-4</v>
      </c>
      <c r="M79" s="91">
        <v>2.0405008261384452E-3</v>
      </c>
      <c r="N79" s="91">
        <f>K79/'סכום נכסי הקרן'!$C$42</f>
        <v>3.6973313131349872E-4</v>
      </c>
    </row>
    <row r="80" spans="2:14" s="131" customFormat="1">
      <c r="B80" s="105" t="s">
        <v>762</v>
      </c>
      <c r="C80" s="82" t="s">
        <v>763</v>
      </c>
      <c r="D80" s="93" t="s">
        <v>125</v>
      </c>
      <c r="E80" s="93" t="s">
        <v>305</v>
      </c>
      <c r="F80" s="82" t="s">
        <v>764</v>
      </c>
      <c r="G80" s="93" t="s">
        <v>336</v>
      </c>
      <c r="H80" s="93" t="s">
        <v>169</v>
      </c>
      <c r="I80" s="90">
        <v>301977</v>
      </c>
      <c r="J80" s="92">
        <v>906.8</v>
      </c>
      <c r="K80" s="90">
        <v>2738.32744</v>
      </c>
      <c r="L80" s="91">
        <v>7.4522350004882574E-4</v>
      </c>
      <c r="M80" s="91">
        <v>8.3526498412939774E-3</v>
      </c>
      <c r="N80" s="91">
        <f>K80/'סכום נכסי הקרן'!$C$42</f>
        <v>1.5134771527788083E-3</v>
      </c>
    </row>
    <row r="81" spans="2:14" s="131" customFormat="1">
      <c r="B81" s="105" t="s">
        <v>765</v>
      </c>
      <c r="C81" s="82" t="s">
        <v>766</v>
      </c>
      <c r="D81" s="93" t="s">
        <v>125</v>
      </c>
      <c r="E81" s="93" t="s">
        <v>305</v>
      </c>
      <c r="F81" s="82" t="s">
        <v>767</v>
      </c>
      <c r="G81" s="93" t="s">
        <v>336</v>
      </c>
      <c r="H81" s="93" t="s">
        <v>169</v>
      </c>
      <c r="I81" s="90">
        <v>105249</v>
      </c>
      <c r="J81" s="92">
        <v>1107</v>
      </c>
      <c r="K81" s="90">
        <v>1165.10643</v>
      </c>
      <c r="L81" s="91">
        <v>3.0062553556126819E-4</v>
      </c>
      <c r="M81" s="91">
        <v>3.553894211289097E-3</v>
      </c>
      <c r="N81" s="91">
        <f>K81/'סכום נכסי הקרן'!$C$42</f>
        <v>6.4395584567515489E-4</v>
      </c>
    </row>
    <row r="82" spans="2:14" s="131" customFormat="1">
      <c r="B82" s="105"/>
      <c r="C82" s="82"/>
      <c r="D82" s="82"/>
      <c r="E82" s="82"/>
      <c r="F82" s="82"/>
      <c r="G82" s="82"/>
      <c r="H82" s="82"/>
      <c r="I82" s="90"/>
      <c r="J82" s="92"/>
      <c r="K82" s="82"/>
      <c r="L82" s="82"/>
      <c r="M82" s="91"/>
      <c r="N82" s="82"/>
    </row>
    <row r="83" spans="2:14" s="131" customFormat="1">
      <c r="B83" s="120" t="s">
        <v>31</v>
      </c>
      <c r="C83" s="80"/>
      <c r="D83" s="80"/>
      <c r="E83" s="80"/>
      <c r="F83" s="80"/>
      <c r="G83" s="80"/>
      <c r="H83" s="80"/>
      <c r="I83" s="87"/>
      <c r="J83" s="89"/>
      <c r="K83" s="87">
        <v>721.66606999999999</v>
      </c>
      <c r="L83" s="80"/>
      <c r="M83" s="88">
        <v>2.2012794733754512E-3</v>
      </c>
      <c r="N83" s="88">
        <f>K83/'סכום נכסי הקרן'!$C$42</f>
        <v>3.988657794995737E-4</v>
      </c>
    </row>
    <row r="84" spans="2:14" s="131" customFormat="1">
      <c r="B84" s="105" t="s">
        <v>768</v>
      </c>
      <c r="C84" s="82" t="s">
        <v>769</v>
      </c>
      <c r="D84" s="93" t="s">
        <v>125</v>
      </c>
      <c r="E84" s="93" t="s">
        <v>305</v>
      </c>
      <c r="F84" s="82" t="s">
        <v>770</v>
      </c>
      <c r="G84" s="93" t="s">
        <v>156</v>
      </c>
      <c r="H84" s="93" t="s">
        <v>169</v>
      </c>
      <c r="I84" s="90">
        <v>35289</v>
      </c>
      <c r="J84" s="92">
        <v>730.1</v>
      </c>
      <c r="K84" s="90">
        <v>257.64499000000001</v>
      </c>
      <c r="L84" s="91">
        <v>6.4181831243742364E-4</v>
      </c>
      <c r="M84" s="91">
        <v>7.8588789397431892E-4</v>
      </c>
      <c r="N84" s="91">
        <f>K84/'סכום נכסי הקרן'!$C$42</f>
        <v>1.4240072249830158E-4</v>
      </c>
    </row>
    <row r="85" spans="2:14" s="131" customFormat="1">
      <c r="B85" s="105" t="s">
        <v>771</v>
      </c>
      <c r="C85" s="82" t="s">
        <v>772</v>
      </c>
      <c r="D85" s="93" t="s">
        <v>125</v>
      </c>
      <c r="E85" s="93" t="s">
        <v>305</v>
      </c>
      <c r="F85" s="82" t="s">
        <v>773</v>
      </c>
      <c r="G85" s="93" t="s">
        <v>423</v>
      </c>
      <c r="H85" s="93" t="s">
        <v>169</v>
      </c>
      <c r="I85" s="90">
        <v>15300</v>
      </c>
      <c r="J85" s="92">
        <v>2958</v>
      </c>
      <c r="K85" s="90">
        <v>452.57400000000001</v>
      </c>
      <c r="L85" s="91">
        <v>1.7620094185737444E-3</v>
      </c>
      <c r="M85" s="91">
        <v>1.3804748453580776E-3</v>
      </c>
      <c r="N85" s="91">
        <f>K85/'סכום נכסי הקרן'!$C$42</f>
        <v>2.5013824093356651E-4</v>
      </c>
    </row>
    <row r="86" spans="2:14" s="131" customFormat="1">
      <c r="B86" s="105" t="s">
        <v>774</v>
      </c>
      <c r="C86" s="82" t="s">
        <v>775</v>
      </c>
      <c r="D86" s="93" t="s">
        <v>125</v>
      </c>
      <c r="E86" s="93" t="s">
        <v>305</v>
      </c>
      <c r="F86" s="82" t="s">
        <v>343</v>
      </c>
      <c r="G86" s="93" t="s">
        <v>336</v>
      </c>
      <c r="H86" s="93" t="s">
        <v>169</v>
      </c>
      <c r="I86" s="90">
        <v>969.27</v>
      </c>
      <c r="J86" s="92">
        <v>1181</v>
      </c>
      <c r="K86" s="90">
        <v>11.44708</v>
      </c>
      <c r="L86" s="91">
        <v>2.6996784960908352E-4</v>
      </c>
      <c r="M86" s="91">
        <v>3.4916734043054926E-5</v>
      </c>
      <c r="N86" s="91">
        <f>K86/'סכום נכסי הקרן'!$C$42</f>
        <v>6.3268160677056353E-6</v>
      </c>
    </row>
    <row r="87" spans="2:14" s="131" customFormat="1">
      <c r="B87" s="105"/>
      <c r="C87" s="82"/>
      <c r="D87" s="82"/>
      <c r="E87" s="82"/>
      <c r="F87" s="82"/>
      <c r="G87" s="82"/>
      <c r="H87" s="82"/>
      <c r="I87" s="90"/>
      <c r="J87" s="92"/>
      <c r="K87" s="82"/>
      <c r="L87" s="82"/>
      <c r="M87" s="91"/>
      <c r="N87" s="82"/>
    </row>
    <row r="88" spans="2:14" s="131" customFormat="1">
      <c r="B88" s="120" t="s">
        <v>235</v>
      </c>
      <c r="C88" s="80"/>
      <c r="D88" s="80"/>
      <c r="E88" s="80"/>
      <c r="F88" s="80"/>
      <c r="G88" s="80"/>
      <c r="H88" s="80"/>
      <c r="I88" s="87"/>
      <c r="J88" s="89"/>
      <c r="K88" s="87">
        <v>74261.669650000054</v>
      </c>
      <c r="L88" s="80"/>
      <c r="M88" s="88">
        <v>0.22651846311568155</v>
      </c>
      <c r="N88" s="88">
        <f>K88/'סכום נכסי הקרן'!$C$42</f>
        <v>4.1044521813097166E-2</v>
      </c>
    </row>
    <row r="89" spans="2:14" s="131" customFormat="1">
      <c r="B89" s="120" t="s">
        <v>64</v>
      </c>
      <c r="C89" s="80"/>
      <c r="D89" s="80"/>
      <c r="E89" s="80"/>
      <c r="F89" s="80"/>
      <c r="G89" s="80"/>
      <c r="H89" s="80"/>
      <c r="I89" s="87"/>
      <c r="J89" s="89"/>
      <c r="K89" s="87">
        <f>SUM(K90:K105)</f>
        <v>15250.274420000002</v>
      </c>
      <c r="L89" s="80"/>
      <c r="M89" s="88">
        <f>SUM(M90:M105)</f>
        <v>4.6517520276502279E-2</v>
      </c>
      <c r="N89" s="88">
        <f>K89/'סכום נכסי הקרן'!$C$42</f>
        <v>8.428846591215948E-3</v>
      </c>
    </row>
    <row r="90" spans="2:14" s="131" customFormat="1">
      <c r="B90" s="105" t="s">
        <v>776</v>
      </c>
      <c r="C90" s="82" t="s">
        <v>777</v>
      </c>
      <c r="D90" s="93" t="s">
        <v>778</v>
      </c>
      <c r="E90" s="93" t="s">
        <v>779</v>
      </c>
      <c r="F90" s="82"/>
      <c r="G90" s="93" t="s">
        <v>780</v>
      </c>
      <c r="H90" s="93" t="s">
        <v>168</v>
      </c>
      <c r="I90" s="90">
        <v>7992</v>
      </c>
      <c r="J90" s="92">
        <v>6446</v>
      </c>
      <c r="K90" s="90">
        <v>1807.16128</v>
      </c>
      <c r="L90" s="91">
        <v>5.4446325964376463E-5</v>
      </c>
      <c r="M90" s="91">
        <v>5.5123376255487621E-3</v>
      </c>
      <c r="N90" s="91">
        <f>K90/'סכום נכסי הקרן'!$C$42</f>
        <v>9.9882039989582358E-4</v>
      </c>
    </row>
    <row r="91" spans="2:14" s="131" customFormat="1">
      <c r="B91" s="105" t="s">
        <v>781</v>
      </c>
      <c r="C91" s="82" t="s">
        <v>782</v>
      </c>
      <c r="D91" s="93" t="s">
        <v>783</v>
      </c>
      <c r="E91" s="93" t="s">
        <v>779</v>
      </c>
      <c r="F91" s="82" t="s">
        <v>784</v>
      </c>
      <c r="G91" s="93" t="s">
        <v>785</v>
      </c>
      <c r="H91" s="93" t="s">
        <v>168</v>
      </c>
      <c r="I91" s="90">
        <v>7714</v>
      </c>
      <c r="J91" s="92">
        <v>3505</v>
      </c>
      <c r="K91" s="90">
        <v>945.23344999999995</v>
      </c>
      <c r="L91" s="91">
        <v>2.247565984228054E-4</v>
      </c>
      <c r="M91" s="91">
        <v>2.8832213090368248E-3</v>
      </c>
      <c r="N91" s="91">
        <f>K91/'סכום נכסי הקרן'!$C$42</f>
        <v>5.2243176244010103E-4</v>
      </c>
    </row>
    <row r="92" spans="2:14" s="131" customFormat="1">
      <c r="B92" s="105" t="s">
        <v>786</v>
      </c>
      <c r="C92" s="82" t="s">
        <v>787</v>
      </c>
      <c r="D92" s="93" t="s">
        <v>783</v>
      </c>
      <c r="E92" s="93" t="s">
        <v>779</v>
      </c>
      <c r="F92" s="82" t="s">
        <v>788</v>
      </c>
      <c r="G92" s="93" t="s">
        <v>780</v>
      </c>
      <c r="H92" s="93" t="s">
        <v>168</v>
      </c>
      <c r="I92" s="90">
        <v>4671</v>
      </c>
      <c r="J92" s="92">
        <v>10908</v>
      </c>
      <c r="K92" s="90">
        <v>1781.2563300000002</v>
      </c>
      <c r="L92" s="91">
        <v>2.8578779148450399E-5</v>
      </c>
      <c r="M92" s="91">
        <v>5.4333204220742837E-3</v>
      </c>
      <c r="N92" s="91">
        <f>K92/'סכום נכסי הקרן'!$C$42</f>
        <v>9.8450270019484216E-4</v>
      </c>
    </row>
    <row r="93" spans="2:14" s="131" customFormat="1">
      <c r="B93" s="105" t="s">
        <v>789</v>
      </c>
      <c r="C93" s="82" t="s">
        <v>790</v>
      </c>
      <c r="D93" s="93" t="s">
        <v>783</v>
      </c>
      <c r="E93" s="93" t="s">
        <v>779</v>
      </c>
      <c r="F93" s="82" t="s">
        <v>791</v>
      </c>
      <c r="G93" s="93" t="s">
        <v>750</v>
      </c>
      <c r="H93" s="93" t="s">
        <v>168</v>
      </c>
      <c r="I93" s="90">
        <v>6492</v>
      </c>
      <c r="J93" s="92">
        <v>570</v>
      </c>
      <c r="K93" s="90">
        <v>129.36738</v>
      </c>
      <c r="L93" s="91">
        <v>4.7255078283147013E-4</v>
      </c>
      <c r="M93" s="91">
        <v>3.9460599570430391E-4</v>
      </c>
      <c r="N93" s="91">
        <f>K93/'סכום נכסי הקרן'!$C$42</f>
        <v>7.1501519900357187E-5</v>
      </c>
    </row>
    <row r="94" spans="2:14" s="131" customFormat="1">
      <c r="B94" s="105" t="s">
        <v>792</v>
      </c>
      <c r="C94" s="82" t="s">
        <v>793</v>
      </c>
      <c r="D94" s="93" t="s">
        <v>783</v>
      </c>
      <c r="E94" s="93" t="s">
        <v>779</v>
      </c>
      <c r="F94" s="82" t="s">
        <v>794</v>
      </c>
      <c r="G94" s="93" t="s">
        <v>359</v>
      </c>
      <c r="H94" s="93" t="s">
        <v>168</v>
      </c>
      <c r="I94" s="90">
        <v>5725</v>
      </c>
      <c r="J94" s="92">
        <v>3130</v>
      </c>
      <c r="K94" s="90">
        <v>631.26048000000003</v>
      </c>
      <c r="L94" s="91">
        <v>2.4387198684445879E-4</v>
      </c>
      <c r="M94" s="91">
        <v>1.9255176247611791E-3</v>
      </c>
      <c r="N94" s="91">
        <f>K94/'סכום נכסי הקרן'!$C$42</f>
        <v>3.4889849182250605E-4</v>
      </c>
    </row>
    <row r="95" spans="2:14" s="131" customFormat="1">
      <c r="B95" s="105" t="s">
        <v>795</v>
      </c>
      <c r="C95" s="82" t="s">
        <v>796</v>
      </c>
      <c r="D95" s="93" t="s">
        <v>783</v>
      </c>
      <c r="E95" s="93" t="s">
        <v>779</v>
      </c>
      <c r="F95" s="82" t="s">
        <v>797</v>
      </c>
      <c r="G95" s="93" t="s">
        <v>30</v>
      </c>
      <c r="H95" s="93" t="s">
        <v>168</v>
      </c>
      <c r="I95" s="90">
        <v>7328</v>
      </c>
      <c r="J95" s="92">
        <v>1935</v>
      </c>
      <c r="K95" s="90">
        <v>495.72161</v>
      </c>
      <c r="L95" s="91">
        <v>2.1832214367795768E-4</v>
      </c>
      <c r="M95" s="91">
        <v>1.5120868916583966E-3</v>
      </c>
      <c r="N95" s="91">
        <f>K95/'סכום נכסי הקרן'!$C$42</f>
        <v>2.7398598133820213E-4</v>
      </c>
    </row>
    <row r="96" spans="2:14" s="131" customFormat="1">
      <c r="B96" s="105" t="s">
        <v>798</v>
      </c>
      <c r="C96" s="82" t="s">
        <v>799</v>
      </c>
      <c r="D96" s="93" t="s">
        <v>783</v>
      </c>
      <c r="E96" s="93" t="s">
        <v>779</v>
      </c>
      <c r="F96" s="82" t="s">
        <v>800</v>
      </c>
      <c r="G96" s="93" t="s">
        <v>801</v>
      </c>
      <c r="H96" s="93" t="s">
        <v>168</v>
      </c>
      <c r="I96" s="90">
        <v>21119</v>
      </c>
      <c r="J96" s="92">
        <v>680</v>
      </c>
      <c r="K96" s="90">
        <v>502.05776000000003</v>
      </c>
      <c r="L96" s="91">
        <v>9.6196251101959276E-4</v>
      </c>
      <c r="M96" s="91">
        <v>1.531413887224681E-3</v>
      </c>
      <c r="N96" s="91">
        <f>K96/'סכום נכסי הקרן'!$C$42</f>
        <v>2.7748797971922099E-4</v>
      </c>
    </row>
    <row r="97" spans="2:14" s="131" customFormat="1">
      <c r="B97" s="105" t="s">
        <v>802</v>
      </c>
      <c r="C97" s="82" t="s">
        <v>803</v>
      </c>
      <c r="D97" s="93" t="s">
        <v>783</v>
      </c>
      <c r="E97" s="93" t="s">
        <v>779</v>
      </c>
      <c r="F97" s="82" t="s">
        <v>804</v>
      </c>
      <c r="G97" s="93" t="s">
        <v>609</v>
      </c>
      <c r="H97" s="93" t="s">
        <v>168</v>
      </c>
      <c r="I97" s="90">
        <v>4071</v>
      </c>
      <c r="J97" s="92">
        <v>4330</v>
      </c>
      <c r="K97" s="90">
        <v>616.25495999999998</v>
      </c>
      <c r="L97" s="91">
        <v>8.1922103851389313E-5</v>
      </c>
      <c r="M97" s="91">
        <v>1.8797466726041448E-3</v>
      </c>
      <c r="N97" s="91">
        <f>K97/'סכום נכסי הקרן'!$C$42</f>
        <v>3.4060492131891221E-4</v>
      </c>
    </row>
    <row r="98" spans="2:14" s="131" customFormat="1">
      <c r="B98" s="105" t="s">
        <v>807</v>
      </c>
      <c r="C98" s="82" t="s">
        <v>808</v>
      </c>
      <c r="D98" s="93" t="s">
        <v>783</v>
      </c>
      <c r="E98" s="93" t="s">
        <v>779</v>
      </c>
      <c r="F98" s="82" t="s">
        <v>809</v>
      </c>
      <c r="G98" s="93" t="s">
        <v>810</v>
      </c>
      <c r="H98" s="93" t="s">
        <v>168</v>
      </c>
      <c r="I98" s="90">
        <v>3320</v>
      </c>
      <c r="J98" s="92">
        <v>3262</v>
      </c>
      <c r="K98" s="90">
        <v>378.61121000000003</v>
      </c>
      <c r="L98" s="91">
        <v>6.9404513041003481E-5</v>
      </c>
      <c r="M98" s="91">
        <v>1.1548680471604304E-3</v>
      </c>
      <c r="N98" s="91">
        <f>K98/'סכום נכסי הקרן'!$C$42</f>
        <v>2.0925891029340869E-4</v>
      </c>
    </row>
    <row r="99" spans="2:14" s="131" customFormat="1">
      <c r="B99" s="105" t="s">
        <v>811</v>
      </c>
      <c r="C99" s="82" t="s">
        <v>812</v>
      </c>
      <c r="D99" s="93" t="s">
        <v>783</v>
      </c>
      <c r="E99" s="93" t="s">
        <v>779</v>
      </c>
      <c r="F99" s="82" t="s">
        <v>646</v>
      </c>
      <c r="G99" s="93" t="s">
        <v>369</v>
      </c>
      <c r="H99" s="93" t="s">
        <v>168</v>
      </c>
      <c r="I99" s="90">
        <v>7498</v>
      </c>
      <c r="J99" s="92">
        <v>7552</v>
      </c>
      <c r="K99" s="90">
        <v>1979.60636</v>
      </c>
      <c r="L99" s="91">
        <v>5.2288294559531265E-5</v>
      </c>
      <c r="M99" s="91">
        <v>6.0383424228764061E-3</v>
      </c>
      <c r="N99" s="91">
        <f>K99/'סכום נכסי הקרן'!$C$42</f>
        <v>1.0941310208525028E-3</v>
      </c>
    </row>
    <row r="100" spans="2:14" s="131" customFormat="1">
      <c r="B100" s="105" t="s">
        <v>813</v>
      </c>
      <c r="C100" s="82" t="s">
        <v>814</v>
      </c>
      <c r="D100" s="93" t="s">
        <v>783</v>
      </c>
      <c r="E100" s="93" t="s">
        <v>779</v>
      </c>
      <c r="F100" s="82" t="s">
        <v>749</v>
      </c>
      <c r="G100" s="93" t="s">
        <v>750</v>
      </c>
      <c r="H100" s="93" t="s">
        <v>168</v>
      </c>
      <c r="I100" s="90">
        <v>4139</v>
      </c>
      <c r="J100" s="92">
        <v>862</v>
      </c>
      <c r="K100" s="90">
        <v>124.73091000000001</v>
      </c>
      <c r="L100" s="91">
        <v>2.4114377773896276E-4</v>
      </c>
      <c r="M100" s="91">
        <v>3.8046349037642972E-4</v>
      </c>
      <c r="N100" s="91">
        <f>K100/'סכום נכסי הקרן'!$C$42</f>
        <v>6.893893687539055E-5</v>
      </c>
    </row>
    <row r="101" spans="2:14" s="131" customFormat="1">
      <c r="B101" s="105" t="s">
        <v>815</v>
      </c>
      <c r="C101" s="82" t="s">
        <v>816</v>
      </c>
      <c r="D101" s="93" t="s">
        <v>783</v>
      </c>
      <c r="E101" s="93" t="s">
        <v>779</v>
      </c>
      <c r="F101" s="82" t="s">
        <v>728</v>
      </c>
      <c r="G101" s="93" t="s">
        <v>197</v>
      </c>
      <c r="H101" s="93" t="s">
        <v>168</v>
      </c>
      <c r="I101" s="90">
        <v>14176</v>
      </c>
      <c r="J101" s="92">
        <v>1119</v>
      </c>
      <c r="K101" s="90">
        <v>554.56853000000001</v>
      </c>
      <c r="L101" s="91">
        <v>2.8909401593944816E-4</v>
      </c>
      <c r="M101" s="91">
        <v>1.691586139928954E-3</v>
      </c>
      <c r="N101" s="91">
        <f>K101/'סכום נכסי הקרן'!$C$42</f>
        <v>3.0651075088563152E-4</v>
      </c>
    </row>
    <row r="102" spans="2:14" s="131" customFormat="1">
      <c r="B102" s="105" t="s">
        <v>817</v>
      </c>
      <c r="C102" s="82" t="s">
        <v>818</v>
      </c>
      <c r="D102" s="93" t="s">
        <v>783</v>
      </c>
      <c r="E102" s="93" t="s">
        <v>779</v>
      </c>
      <c r="F102" s="82" t="s">
        <v>819</v>
      </c>
      <c r="G102" s="93" t="s">
        <v>820</v>
      </c>
      <c r="H102" s="93" t="s">
        <v>168</v>
      </c>
      <c r="I102" s="90">
        <v>5762</v>
      </c>
      <c r="J102" s="92">
        <v>2000</v>
      </c>
      <c r="K102" s="90">
        <v>402.87903999999997</v>
      </c>
      <c r="L102" s="91">
        <v>1.3866278442956989E-4</v>
      </c>
      <c r="M102" s="91">
        <v>1.2288915855573027E-3</v>
      </c>
      <c r="N102" s="91">
        <f>K102/'סכום נכסי הקרן'!$C$42</f>
        <v>2.2267177163205127E-4</v>
      </c>
    </row>
    <row r="103" spans="2:14" s="131" customFormat="1">
      <c r="B103" s="105" t="s">
        <v>821</v>
      </c>
      <c r="C103" s="82" t="s">
        <v>822</v>
      </c>
      <c r="D103" s="93" t="s">
        <v>783</v>
      </c>
      <c r="E103" s="93" t="s">
        <v>779</v>
      </c>
      <c r="F103" s="82" t="s">
        <v>612</v>
      </c>
      <c r="G103" s="93" t="s">
        <v>369</v>
      </c>
      <c r="H103" s="93" t="s">
        <v>168</v>
      </c>
      <c r="I103" s="90">
        <v>30071</v>
      </c>
      <c r="J103" s="92">
        <v>3322</v>
      </c>
      <c r="K103" s="90">
        <v>3492.35934</v>
      </c>
      <c r="L103" s="91">
        <v>2.9626600985221675E-5</v>
      </c>
      <c r="M103" s="91">
        <v>1.0652653974424818E-2</v>
      </c>
      <c r="N103" s="91">
        <f>K103/'סכום נכסי הקרן'!$C$42</f>
        <v>1.9302315687942993E-3</v>
      </c>
    </row>
    <row r="104" spans="2:14" s="131" customFormat="1">
      <c r="B104" s="105" t="s">
        <v>823</v>
      </c>
      <c r="C104" s="82" t="s">
        <v>824</v>
      </c>
      <c r="D104" s="93" t="s">
        <v>783</v>
      </c>
      <c r="E104" s="93" t="s">
        <v>779</v>
      </c>
      <c r="F104" s="82" t="s">
        <v>825</v>
      </c>
      <c r="G104" s="93" t="s">
        <v>780</v>
      </c>
      <c r="H104" s="93" t="s">
        <v>168</v>
      </c>
      <c r="I104" s="90">
        <v>5651</v>
      </c>
      <c r="J104" s="92">
        <v>4070</v>
      </c>
      <c r="K104" s="90">
        <v>804.06495999999993</v>
      </c>
      <c r="L104" s="91">
        <v>9.0163930502772013E-5</v>
      </c>
      <c r="M104" s="91">
        <v>2.4526186906756657E-3</v>
      </c>
      <c r="N104" s="91">
        <f>K104/'סכום נכסי הקרן'!$C$42</f>
        <v>4.4440775362861873E-4</v>
      </c>
    </row>
    <row r="105" spans="2:14" s="131" customFormat="1">
      <c r="B105" s="105" t="s">
        <v>826</v>
      </c>
      <c r="C105" s="82" t="s">
        <v>827</v>
      </c>
      <c r="D105" s="93" t="s">
        <v>783</v>
      </c>
      <c r="E105" s="93" t="s">
        <v>779</v>
      </c>
      <c r="F105" s="82" t="s">
        <v>828</v>
      </c>
      <c r="G105" s="93" t="s">
        <v>780</v>
      </c>
      <c r="H105" s="93" t="s">
        <v>168</v>
      </c>
      <c r="I105" s="90">
        <v>2487</v>
      </c>
      <c r="J105" s="92">
        <v>6960</v>
      </c>
      <c r="K105" s="90">
        <v>605.14081999999996</v>
      </c>
      <c r="L105" s="91">
        <v>5.5464685454126425E-5</v>
      </c>
      <c r="M105" s="91">
        <v>1.8458454968897024E-3</v>
      </c>
      <c r="N105" s="91">
        <f>K105/'סכום נכסי הקרן'!$C$42</f>
        <v>3.3446212162407913E-4</v>
      </c>
    </row>
    <row r="106" spans="2:14" s="131" customFormat="1">
      <c r="B106" s="105"/>
      <c r="C106" s="82"/>
      <c r="D106" s="82"/>
      <c r="E106" s="82"/>
      <c r="F106" s="82"/>
      <c r="G106" s="82"/>
      <c r="H106" s="82"/>
      <c r="I106" s="90"/>
      <c r="J106" s="92"/>
      <c r="K106" s="82"/>
      <c r="L106" s="82"/>
      <c r="M106" s="91"/>
      <c r="N106" s="82"/>
    </row>
    <row r="107" spans="2:14" s="131" customFormat="1">
      <c r="B107" s="120" t="s">
        <v>63</v>
      </c>
      <c r="C107" s="80"/>
      <c r="D107" s="80"/>
      <c r="E107" s="80"/>
      <c r="F107" s="80"/>
      <c r="G107" s="80"/>
      <c r="H107" s="80"/>
      <c r="I107" s="87"/>
      <c r="J107" s="89"/>
      <c r="K107" s="87">
        <f>SUM(K108:K182)</f>
        <v>59011.395230000002</v>
      </c>
      <c r="L107" s="80"/>
      <c r="M107" s="88">
        <f>SUM(M108:M182)</f>
        <v>0.18000094283917908</v>
      </c>
      <c r="N107" s="88">
        <f>K107/'סכום נכסי הקרן'!$C$42</f>
        <v>3.2615675221881191E-2</v>
      </c>
    </row>
    <row r="108" spans="2:14" s="131" customFormat="1">
      <c r="B108" s="105" t="s">
        <v>829</v>
      </c>
      <c r="C108" s="82" t="s">
        <v>830</v>
      </c>
      <c r="D108" s="93" t="s">
        <v>30</v>
      </c>
      <c r="E108" s="93" t="s">
        <v>779</v>
      </c>
      <c r="F108" s="82"/>
      <c r="G108" s="93" t="s">
        <v>831</v>
      </c>
      <c r="H108" s="93" t="s">
        <v>832</v>
      </c>
      <c r="I108" s="90">
        <v>3735</v>
      </c>
      <c r="J108" s="92">
        <v>2368</v>
      </c>
      <c r="K108" s="90">
        <v>322.54048999999998</v>
      </c>
      <c r="L108" s="91">
        <v>1.6864257183716621E-6</v>
      </c>
      <c r="M108" s="91">
        <v>9.8383697042797092E-4</v>
      </c>
      <c r="N108" s="91">
        <f>K108/'סכום נכסי הקרן'!$C$42</f>
        <v>1.7826855011213765E-4</v>
      </c>
    </row>
    <row r="109" spans="2:14" s="131" customFormat="1">
      <c r="B109" s="105" t="s">
        <v>833</v>
      </c>
      <c r="C109" s="82" t="s">
        <v>834</v>
      </c>
      <c r="D109" s="93" t="s">
        <v>30</v>
      </c>
      <c r="E109" s="93" t="s">
        <v>779</v>
      </c>
      <c r="F109" s="82"/>
      <c r="G109" s="93" t="s">
        <v>835</v>
      </c>
      <c r="H109" s="93" t="s">
        <v>170</v>
      </c>
      <c r="I109" s="90">
        <v>697</v>
      </c>
      <c r="J109" s="92">
        <v>16829.3</v>
      </c>
      <c r="K109" s="90">
        <v>467.54695000000004</v>
      </c>
      <c r="L109" s="91">
        <v>3.3314822018598502E-6</v>
      </c>
      <c r="M109" s="91">
        <v>1.4261464500808505E-3</v>
      </c>
      <c r="N109" s="91">
        <f>K109/'סכום נכסי הקרן'!$C$42</f>
        <v>2.5841380995561872E-4</v>
      </c>
    </row>
    <row r="110" spans="2:14" s="131" customFormat="1">
      <c r="B110" s="105" t="s">
        <v>836</v>
      </c>
      <c r="C110" s="82" t="s">
        <v>837</v>
      </c>
      <c r="D110" s="93" t="s">
        <v>783</v>
      </c>
      <c r="E110" s="93" t="s">
        <v>779</v>
      </c>
      <c r="F110" s="82"/>
      <c r="G110" s="93" t="s">
        <v>780</v>
      </c>
      <c r="H110" s="93" t="s">
        <v>168</v>
      </c>
      <c r="I110" s="90">
        <v>548</v>
      </c>
      <c r="J110" s="92">
        <v>90873</v>
      </c>
      <c r="K110" s="90">
        <v>1740.9521999999999</v>
      </c>
      <c r="L110" s="91">
        <v>1.5794004221322304E-6</v>
      </c>
      <c r="M110" s="91">
        <v>5.3103817697676067E-3</v>
      </c>
      <c r="N110" s="91">
        <f>K110/'סכום נכסי הקרן'!$C$42</f>
        <v>9.622265549002431E-4</v>
      </c>
    </row>
    <row r="111" spans="2:14" s="131" customFormat="1">
      <c r="B111" s="105" t="s">
        <v>838</v>
      </c>
      <c r="C111" s="82" t="s">
        <v>839</v>
      </c>
      <c r="D111" s="93" t="s">
        <v>783</v>
      </c>
      <c r="E111" s="93" t="s">
        <v>779</v>
      </c>
      <c r="F111" s="82"/>
      <c r="G111" s="93" t="s">
        <v>840</v>
      </c>
      <c r="H111" s="93" t="s">
        <v>168</v>
      </c>
      <c r="I111" s="90">
        <v>396</v>
      </c>
      <c r="J111" s="92">
        <v>96800</v>
      </c>
      <c r="K111" s="90">
        <v>1340.1146899999999</v>
      </c>
      <c r="L111" s="91">
        <v>8.2849434924696837E-7</v>
      </c>
      <c r="M111" s="91">
        <v>4.0877174107214241E-3</v>
      </c>
      <c r="N111" s="91">
        <f>K111/'סכום נכסי הקרן'!$C$42</f>
        <v>7.4068313956575447E-4</v>
      </c>
    </row>
    <row r="112" spans="2:14" s="131" customFormat="1">
      <c r="B112" s="105" t="s">
        <v>841</v>
      </c>
      <c r="C112" s="82" t="s">
        <v>842</v>
      </c>
      <c r="D112" s="93" t="s">
        <v>778</v>
      </c>
      <c r="E112" s="93" t="s">
        <v>779</v>
      </c>
      <c r="F112" s="82"/>
      <c r="G112" s="93" t="s">
        <v>843</v>
      </c>
      <c r="H112" s="93" t="s">
        <v>168</v>
      </c>
      <c r="I112" s="90">
        <v>3159</v>
      </c>
      <c r="J112" s="92">
        <v>8424</v>
      </c>
      <c r="K112" s="90">
        <v>930.33510000000001</v>
      </c>
      <c r="L112" s="91">
        <v>3.534430035384601E-6</v>
      </c>
      <c r="M112" s="91">
        <v>2.8377772547775425E-3</v>
      </c>
      <c r="N112" s="91">
        <f>K112/'סכום נכסי הקרן'!$C$42</f>
        <v>5.1419742493548826E-4</v>
      </c>
    </row>
    <row r="113" spans="2:14" s="131" customFormat="1">
      <c r="B113" s="105" t="s">
        <v>844</v>
      </c>
      <c r="C113" s="82" t="s">
        <v>845</v>
      </c>
      <c r="D113" s="93" t="s">
        <v>30</v>
      </c>
      <c r="E113" s="93" t="s">
        <v>779</v>
      </c>
      <c r="F113" s="82"/>
      <c r="G113" s="93" t="s">
        <v>846</v>
      </c>
      <c r="H113" s="93" t="s">
        <v>170</v>
      </c>
      <c r="I113" s="90">
        <v>1163</v>
      </c>
      <c r="J113" s="92">
        <v>9671</v>
      </c>
      <c r="K113" s="90">
        <v>448.30903999999998</v>
      </c>
      <c r="L113" s="91">
        <v>5.7595870903580906E-7</v>
      </c>
      <c r="M113" s="91">
        <v>1.367465547438934E-3</v>
      </c>
      <c r="N113" s="91">
        <f>K113/'סכום נכסי הקרן'!$C$42</f>
        <v>2.4778099197085096E-4</v>
      </c>
    </row>
    <row r="114" spans="2:14" s="131" customFormat="1">
      <c r="B114" s="105" t="s">
        <v>847</v>
      </c>
      <c r="C114" s="82" t="s">
        <v>848</v>
      </c>
      <c r="D114" s="93" t="s">
        <v>30</v>
      </c>
      <c r="E114" s="93" t="s">
        <v>779</v>
      </c>
      <c r="F114" s="82"/>
      <c r="G114" s="93" t="s">
        <v>849</v>
      </c>
      <c r="H114" s="93" t="s">
        <v>176</v>
      </c>
      <c r="I114" s="90">
        <v>64</v>
      </c>
      <c r="J114" s="92">
        <v>1309000</v>
      </c>
      <c r="K114" s="90">
        <v>449.03935999999999</v>
      </c>
      <c r="L114" s="91">
        <v>6.3615229645015094E-6</v>
      </c>
      <c r="M114" s="91">
        <v>1.3696932237726648E-3</v>
      </c>
      <c r="N114" s="91">
        <f>K114/'סכום נכסי הקרן'!$C$42</f>
        <v>2.4818464078876491E-4</v>
      </c>
    </row>
    <row r="115" spans="2:14" s="131" customFormat="1">
      <c r="B115" s="105" t="s">
        <v>850</v>
      </c>
      <c r="C115" s="82" t="s">
        <v>851</v>
      </c>
      <c r="D115" s="93" t="s">
        <v>128</v>
      </c>
      <c r="E115" s="93" t="s">
        <v>779</v>
      </c>
      <c r="F115" s="82"/>
      <c r="G115" s="93" t="s">
        <v>840</v>
      </c>
      <c r="H115" s="93" t="s">
        <v>171</v>
      </c>
      <c r="I115" s="90">
        <v>1779</v>
      </c>
      <c r="J115" s="92">
        <v>5749</v>
      </c>
      <c r="K115" s="90">
        <v>464.54196000000002</v>
      </c>
      <c r="L115" s="91">
        <v>2.1323297216054769E-5</v>
      </c>
      <c r="M115" s="91">
        <v>1.4169804062834769E-3</v>
      </c>
      <c r="N115" s="91">
        <f>K115/'סכום נכסי הקרן'!$C$42</f>
        <v>2.5675294805762422E-4</v>
      </c>
    </row>
    <row r="116" spans="2:14" s="131" customFormat="1">
      <c r="B116" s="105" t="s">
        <v>852</v>
      </c>
      <c r="C116" s="82" t="s">
        <v>853</v>
      </c>
      <c r="D116" s="93" t="s">
        <v>30</v>
      </c>
      <c r="E116" s="93" t="s">
        <v>779</v>
      </c>
      <c r="F116" s="82"/>
      <c r="G116" s="93" t="s">
        <v>854</v>
      </c>
      <c r="H116" s="93" t="s">
        <v>170</v>
      </c>
      <c r="I116" s="90">
        <v>1954</v>
      </c>
      <c r="J116" s="92">
        <v>5260</v>
      </c>
      <c r="K116" s="90">
        <v>409.67239000000001</v>
      </c>
      <c r="L116" s="91">
        <v>1.811014752995151E-5</v>
      </c>
      <c r="M116" s="91">
        <v>1.249613166537901E-3</v>
      </c>
      <c r="N116" s="91">
        <f>K116/'סכום נכסי הקרן'!$C$42</f>
        <v>2.2642646505024598E-4</v>
      </c>
    </row>
    <row r="117" spans="2:14" s="131" customFormat="1">
      <c r="B117" s="105" t="s">
        <v>855</v>
      </c>
      <c r="C117" s="82" t="s">
        <v>856</v>
      </c>
      <c r="D117" s="93" t="s">
        <v>128</v>
      </c>
      <c r="E117" s="93" t="s">
        <v>779</v>
      </c>
      <c r="F117" s="82"/>
      <c r="G117" s="93" t="s">
        <v>831</v>
      </c>
      <c r="H117" s="93" t="s">
        <v>171</v>
      </c>
      <c r="I117" s="90">
        <v>13655</v>
      </c>
      <c r="J117" s="92">
        <v>633.5</v>
      </c>
      <c r="K117" s="90">
        <v>392.91177000000005</v>
      </c>
      <c r="L117" s="91">
        <v>4.2879674606507445E-6</v>
      </c>
      <c r="M117" s="91">
        <v>1.1984886779402232E-3</v>
      </c>
      <c r="N117" s="91">
        <f>K117/'סכום נכסי הקרן'!$C$42</f>
        <v>2.171628484842127E-4</v>
      </c>
    </row>
    <row r="118" spans="2:14" s="131" customFormat="1">
      <c r="B118" s="105" t="s">
        <v>857</v>
      </c>
      <c r="C118" s="82" t="s">
        <v>858</v>
      </c>
      <c r="D118" s="93" t="s">
        <v>778</v>
      </c>
      <c r="E118" s="93" t="s">
        <v>779</v>
      </c>
      <c r="F118" s="82"/>
      <c r="G118" s="93" t="s">
        <v>859</v>
      </c>
      <c r="H118" s="93" t="s">
        <v>168</v>
      </c>
      <c r="I118" s="90">
        <v>9194</v>
      </c>
      <c r="J118" s="92">
        <v>850</v>
      </c>
      <c r="K118" s="90">
        <v>273.40287000000001</v>
      </c>
      <c r="L118" s="91">
        <v>3.0100041948438601E-6</v>
      </c>
      <c r="M118" s="91">
        <v>8.3395375051086582E-4</v>
      </c>
      <c r="N118" s="91">
        <f>K118/'סכום נכסי הקרן'!$C$42</f>
        <v>1.5111012335659708E-4</v>
      </c>
    </row>
    <row r="119" spans="2:14" s="131" customFormat="1">
      <c r="B119" s="105" t="s">
        <v>860</v>
      </c>
      <c r="C119" s="82" t="s">
        <v>861</v>
      </c>
      <c r="D119" s="93" t="s">
        <v>778</v>
      </c>
      <c r="E119" s="93" t="s">
        <v>779</v>
      </c>
      <c r="F119" s="82"/>
      <c r="G119" s="93" t="s">
        <v>859</v>
      </c>
      <c r="H119" s="93" t="s">
        <v>168</v>
      </c>
      <c r="I119" s="90">
        <v>47782</v>
      </c>
      <c r="J119" s="92">
        <v>2426</v>
      </c>
      <c r="K119" s="90">
        <v>4052.5328599999998</v>
      </c>
      <c r="L119" s="91">
        <v>4.80129475398859E-6</v>
      </c>
      <c r="M119" s="91">
        <v>1.2361336871355905E-2</v>
      </c>
      <c r="N119" s="91">
        <f>K119/'סכום נכסי הקרן'!$C$42</f>
        <v>2.2398402049739388E-3</v>
      </c>
    </row>
    <row r="120" spans="2:14" s="131" customFormat="1">
      <c r="B120" s="105" t="s">
        <v>862</v>
      </c>
      <c r="C120" s="82" t="s">
        <v>863</v>
      </c>
      <c r="D120" s="93" t="s">
        <v>864</v>
      </c>
      <c r="E120" s="93" t="s">
        <v>779</v>
      </c>
      <c r="F120" s="82"/>
      <c r="G120" s="93" t="s">
        <v>859</v>
      </c>
      <c r="H120" s="93" t="s">
        <v>173</v>
      </c>
      <c r="I120" s="90">
        <v>179893</v>
      </c>
      <c r="J120" s="92">
        <v>383</v>
      </c>
      <c r="K120" s="90">
        <v>308.59870000000001</v>
      </c>
      <c r="L120" s="91">
        <v>2.1512569109007931E-6</v>
      </c>
      <c r="M120" s="91">
        <v>9.4131068656220585E-4</v>
      </c>
      <c r="N120" s="91">
        <f>K120/'סכום נכסי הקרן'!$C$42</f>
        <v>1.7056290456894432E-4</v>
      </c>
    </row>
    <row r="121" spans="2:14" s="131" customFormat="1">
      <c r="B121" s="105" t="s">
        <v>865</v>
      </c>
      <c r="C121" s="82" t="s">
        <v>866</v>
      </c>
      <c r="D121" s="93" t="s">
        <v>128</v>
      </c>
      <c r="E121" s="93" t="s">
        <v>779</v>
      </c>
      <c r="F121" s="82"/>
      <c r="G121" s="93" t="s">
        <v>867</v>
      </c>
      <c r="H121" s="93" t="s">
        <v>171</v>
      </c>
      <c r="I121" s="90">
        <v>14655</v>
      </c>
      <c r="J121" s="92">
        <v>1176</v>
      </c>
      <c r="K121" s="90">
        <v>782.79822999999999</v>
      </c>
      <c r="L121" s="91">
        <v>6.9386845786941231E-6</v>
      </c>
      <c r="M121" s="91">
        <v>2.3877493305091029E-3</v>
      </c>
      <c r="N121" s="91">
        <f>K121/'סכום נכסי הקרן'!$C$42</f>
        <v>4.3265360417988968E-4</v>
      </c>
    </row>
    <row r="122" spans="2:14" s="131" customFormat="1">
      <c r="B122" s="105" t="s">
        <v>868</v>
      </c>
      <c r="C122" s="82" t="s">
        <v>869</v>
      </c>
      <c r="D122" s="93" t="s">
        <v>778</v>
      </c>
      <c r="E122" s="93" t="s">
        <v>779</v>
      </c>
      <c r="F122" s="82"/>
      <c r="G122" s="93" t="s">
        <v>843</v>
      </c>
      <c r="H122" s="93" t="s">
        <v>168</v>
      </c>
      <c r="I122" s="90">
        <v>573</v>
      </c>
      <c r="J122" s="92">
        <v>42241</v>
      </c>
      <c r="K122" s="90">
        <v>846.17508999999995</v>
      </c>
      <c r="L122" s="91">
        <v>3.5445663085174182E-6</v>
      </c>
      <c r="M122" s="91">
        <v>2.5810661383853409E-3</v>
      </c>
      <c r="N122" s="91">
        <f>K122/'סכום נכסי הקרן'!$C$42</f>
        <v>4.6768207748214063E-4</v>
      </c>
    </row>
    <row r="123" spans="2:14" s="131" customFormat="1">
      <c r="B123" s="105" t="s">
        <v>870</v>
      </c>
      <c r="C123" s="82" t="s">
        <v>871</v>
      </c>
      <c r="D123" s="93" t="s">
        <v>30</v>
      </c>
      <c r="E123" s="93" t="s">
        <v>779</v>
      </c>
      <c r="F123" s="82"/>
      <c r="G123" s="93" t="s">
        <v>859</v>
      </c>
      <c r="H123" s="93" t="s">
        <v>170</v>
      </c>
      <c r="I123" s="90">
        <v>1726</v>
      </c>
      <c r="J123" s="92">
        <v>6306</v>
      </c>
      <c r="K123" s="90">
        <v>433.83157</v>
      </c>
      <c r="L123" s="91">
        <v>1.3825614020290201E-6</v>
      </c>
      <c r="M123" s="91">
        <v>1.3233052926310436E-3</v>
      </c>
      <c r="N123" s="91">
        <f>K123/'סכום נכסי הקרן'!$C$42</f>
        <v>2.3977927539197438E-4</v>
      </c>
    </row>
    <row r="124" spans="2:14" s="131" customFormat="1">
      <c r="B124" s="105" t="s">
        <v>872</v>
      </c>
      <c r="C124" s="82" t="s">
        <v>873</v>
      </c>
      <c r="D124" s="93" t="s">
        <v>778</v>
      </c>
      <c r="E124" s="93" t="s">
        <v>779</v>
      </c>
      <c r="F124" s="82"/>
      <c r="G124" s="93" t="s">
        <v>549</v>
      </c>
      <c r="H124" s="93" t="s">
        <v>168</v>
      </c>
      <c r="I124" s="90">
        <v>965</v>
      </c>
      <c r="J124" s="92">
        <v>12302</v>
      </c>
      <c r="K124" s="90">
        <v>417.55541999999997</v>
      </c>
      <c r="L124" s="91">
        <v>6.2720442042756314E-6</v>
      </c>
      <c r="M124" s="91">
        <v>1.2736585704281004E-3</v>
      </c>
      <c r="N124" s="91">
        <f>K124/'סכום נכסי הקרן'!$C$42</f>
        <v>2.3078342602773588E-4</v>
      </c>
    </row>
    <row r="125" spans="2:14" s="131" customFormat="1">
      <c r="B125" s="105" t="s">
        <v>874</v>
      </c>
      <c r="C125" s="82" t="s">
        <v>875</v>
      </c>
      <c r="D125" s="93" t="s">
        <v>128</v>
      </c>
      <c r="E125" s="93" t="s">
        <v>779</v>
      </c>
      <c r="F125" s="82"/>
      <c r="G125" s="93" t="s">
        <v>867</v>
      </c>
      <c r="H125" s="93" t="s">
        <v>171</v>
      </c>
      <c r="I125" s="90">
        <v>10476</v>
      </c>
      <c r="J125" s="92">
        <v>442.8</v>
      </c>
      <c r="K125" s="90">
        <v>210.69771</v>
      </c>
      <c r="L125" s="91">
        <v>5.3042294515083819E-7</v>
      </c>
      <c r="M125" s="91">
        <v>6.4268581188833438E-4</v>
      </c>
      <c r="N125" s="91">
        <f>K125/'סכום נכסי הקרן'!$C$42</f>
        <v>1.1645289952169308E-4</v>
      </c>
    </row>
    <row r="126" spans="2:14" s="131" customFormat="1">
      <c r="B126" s="105" t="s">
        <v>876</v>
      </c>
      <c r="C126" s="82" t="s">
        <v>877</v>
      </c>
      <c r="D126" s="93" t="s">
        <v>30</v>
      </c>
      <c r="E126" s="93" t="s">
        <v>779</v>
      </c>
      <c r="F126" s="82"/>
      <c r="G126" s="93" t="s">
        <v>810</v>
      </c>
      <c r="H126" s="93" t="s">
        <v>170</v>
      </c>
      <c r="I126" s="90">
        <v>1316</v>
      </c>
      <c r="J126" s="92">
        <v>9048</v>
      </c>
      <c r="K126" s="90">
        <v>474.60780999999997</v>
      </c>
      <c r="L126" s="91">
        <v>7.7800961728666421E-6</v>
      </c>
      <c r="M126" s="91">
        <v>1.4476840099419892E-3</v>
      </c>
      <c r="N126" s="91">
        <f>K126/'סכום נכסי הקרן'!$C$42</f>
        <v>2.6231635650022394E-4</v>
      </c>
    </row>
    <row r="127" spans="2:14" s="131" customFormat="1">
      <c r="B127" s="105" t="s">
        <v>878</v>
      </c>
      <c r="C127" s="82" t="s">
        <v>879</v>
      </c>
      <c r="D127" s="93" t="s">
        <v>778</v>
      </c>
      <c r="E127" s="93" t="s">
        <v>779</v>
      </c>
      <c r="F127" s="82"/>
      <c r="G127" s="93" t="s">
        <v>867</v>
      </c>
      <c r="H127" s="93" t="s">
        <v>168</v>
      </c>
      <c r="I127" s="90">
        <v>4058</v>
      </c>
      <c r="J127" s="92">
        <v>10433</v>
      </c>
      <c r="K127" s="90">
        <v>1480.1054999999999</v>
      </c>
      <c r="L127" s="91">
        <v>2.14192030457258E-6</v>
      </c>
      <c r="M127" s="91">
        <v>4.5147277820337447E-3</v>
      </c>
      <c r="N127" s="91">
        <f>K127/'סכום נכסי הקרן'!$C$42</f>
        <v>8.1805624310299948E-4</v>
      </c>
    </row>
    <row r="128" spans="2:14" s="131" customFormat="1">
      <c r="B128" s="105" t="s">
        <v>880</v>
      </c>
      <c r="C128" s="82" t="s">
        <v>881</v>
      </c>
      <c r="D128" s="93" t="s">
        <v>783</v>
      </c>
      <c r="E128" s="93" t="s">
        <v>779</v>
      </c>
      <c r="F128" s="82"/>
      <c r="G128" s="93" t="s">
        <v>810</v>
      </c>
      <c r="H128" s="93" t="s">
        <v>168</v>
      </c>
      <c r="I128" s="90">
        <v>6567</v>
      </c>
      <c r="J128" s="92">
        <v>3130</v>
      </c>
      <c r="K128" s="90">
        <v>718.59266000000002</v>
      </c>
      <c r="L128" s="91">
        <v>1.3133857106261454E-6</v>
      </c>
      <c r="M128" s="91">
        <v>2.1919047298098204E-3</v>
      </c>
      <c r="N128" s="91">
        <f>K128/'סכום נכסי הקרן'!$C$42</f>
        <v>3.9716710177821181E-4</v>
      </c>
    </row>
    <row r="129" spans="2:14" s="131" customFormat="1">
      <c r="B129" s="105" t="s">
        <v>882</v>
      </c>
      <c r="C129" s="82" t="s">
        <v>883</v>
      </c>
      <c r="D129" s="93" t="s">
        <v>778</v>
      </c>
      <c r="E129" s="93" t="s">
        <v>779</v>
      </c>
      <c r="F129" s="82"/>
      <c r="G129" s="93" t="s">
        <v>859</v>
      </c>
      <c r="H129" s="93" t="s">
        <v>168</v>
      </c>
      <c r="I129" s="90">
        <v>6013</v>
      </c>
      <c r="J129" s="92">
        <v>6688</v>
      </c>
      <c r="K129" s="90">
        <v>1405.91444</v>
      </c>
      <c r="L129" s="91">
        <v>2.1839582208944891E-6</v>
      </c>
      <c r="M129" s="91">
        <v>4.2884246977194628E-3</v>
      </c>
      <c r="N129" s="91">
        <f>K129/'סכום נכסי הקרן'!$C$42</f>
        <v>7.7705074733568481E-4</v>
      </c>
    </row>
    <row r="130" spans="2:14" s="131" customFormat="1">
      <c r="B130" s="105" t="s">
        <v>884</v>
      </c>
      <c r="C130" s="82" t="s">
        <v>885</v>
      </c>
      <c r="D130" s="93" t="s">
        <v>783</v>
      </c>
      <c r="E130" s="93" t="s">
        <v>779</v>
      </c>
      <c r="F130" s="82"/>
      <c r="G130" s="93" t="s">
        <v>780</v>
      </c>
      <c r="H130" s="93" t="s">
        <v>168</v>
      </c>
      <c r="I130" s="90">
        <v>1612</v>
      </c>
      <c r="J130" s="92">
        <v>6640</v>
      </c>
      <c r="K130" s="90">
        <v>374.20065999999997</v>
      </c>
      <c r="L130" s="91">
        <v>2.7368566352303878E-6</v>
      </c>
      <c r="M130" s="91">
        <v>1.1414146598045635E-3</v>
      </c>
      <c r="N130" s="91">
        <f>K130/'סכום נכסי הקרן'!$C$42</f>
        <v>2.0682119354752945E-4</v>
      </c>
    </row>
    <row r="131" spans="2:14" s="131" customFormat="1">
      <c r="B131" s="105" t="s">
        <v>886</v>
      </c>
      <c r="C131" s="82" t="s">
        <v>887</v>
      </c>
      <c r="D131" s="93" t="s">
        <v>30</v>
      </c>
      <c r="E131" s="93" t="s">
        <v>779</v>
      </c>
      <c r="F131" s="82"/>
      <c r="G131" s="93" t="s">
        <v>831</v>
      </c>
      <c r="H131" s="93" t="s">
        <v>170</v>
      </c>
      <c r="I131" s="90">
        <v>3280</v>
      </c>
      <c r="J131" s="92">
        <v>4678</v>
      </c>
      <c r="K131" s="90">
        <v>611.59011999999996</v>
      </c>
      <c r="L131" s="91">
        <v>5.8543954729816077E-6</v>
      </c>
      <c r="M131" s="91">
        <v>1.8655176309941093E-3</v>
      </c>
      <c r="N131" s="91">
        <f>K131/'סכום נכסי הקרן'!$C$42</f>
        <v>3.3802665815788985E-4</v>
      </c>
    </row>
    <row r="132" spans="2:14" s="131" customFormat="1">
      <c r="B132" s="105" t="s">
        <v>888</v>
      </c>
      <c r="C132" s="82" t="s">
        <v>889</v>
      </c>
      <c r="D132" s="93" t="s">
        <v>30</v>
      </c>
      <c r="E132" s="93" t="s">
        <v>779</v>
      </c>
      <c r="F132" s="82"/>
      <c r="G132" s="93" t="s">
        <v>846</v>
      </c>
      <c r="H132" s="93" t="s">
        <v>170</v>
      </c>
      <c r="I132" s="90">
        <v>2681</v>
      </c>
      <c r="J132" s="92">
        <v>6581</v>
      </c>
      <c r="K132" s="90">
        <v>703.25868000000003</v>
      </c>
      <c r="L132" s="91">
        <v>3.9972542545933382E-6</v>
      </c>
      <c r="M132" s="91">
        <v>2.1451318845530803E-3</v>
      </c>
      <c r="N132" s="91">
        <f>K132/'סכום נכסי הקרן'!$C$42</f>
        <v>3.8869199100359709E-4</v>
      </c>
    </row>
    <row r="133" spans="2:14" s="131" customFormat="1">
      <c r="B133" s="105" t="s">
        <v>890</v>
      </c>
      <c r="C133" s="82" t="s">
        <v>891</v>
      </c>
      <c r="D133" s="93" t="s">
        <v>778</v>
      </c>
      <c r="E133" s="93" t="s">
        <v>779</v>
      </c>
      <c r="F133" s="82"/>
      <c r="G133" s="93" t="s">
        <v>892</v>
      </c>
      <c r="H133" s="93" t="s">
        <v>168</v>
      </c>
      <c r="I133" s="90">
        <v>1537</v>
      </c>
      <c r="J133" s="92">
        <v>8765</v>
      </c>
      <c r="K133" s="90">
        <v>470.97429999999997</v>
      </c>
      <c r="L133" s="91">
        <v>5.7374187477731571E-6</v>
      </c>
      <c r="M133" s="91">
        <v>1.436600807735594E-3</v>
      </c>
      <c r="N133" s="91">
        <f>K133/'סכום נכסי הקרן'!$C$42</f>
        <v>2.6030811077728242E-4</v>
      </c>
    </row>
    <row r="134" spans="2:14" s="131" customFormat="1">
      <c r="B134" s="105" t="s">
        <v>893</v>
      </c>
      <c r="C134" s="82" t="s">
        <v>894</v>
      </c>
      <c r="D134" s="93" t="s">
        <v>778</v>
      </c>
      <c r="E134" s="93" t="s">
        <v>779</v>
      </c>
      <c r="F134" s="82"/>
      <c r="G134" s="93" t="s">
        <v>849</v>
      </c>
      <c r="H134" s="93" t="s">
        <v>168</v>
      </c>
      <c r="I134" s="90">
        <v>2241</v>
      </c>
      <c r="J134" s="92">
        <v>5374</v>
      </c>
      <c r="K134" s="90">
        <v>421.02796000000001</v>
      </c>
      <c r="L134" s="91">
        <v>3.0446631583787053E-6</v>
      </c>
      <c r="M134" s="91">
        <v>1.2842507699788914E-3</v>
      </c>
      <c r="N134" s="91">
        <f>K134/'סכום נכסי הקרן'!$C$42</f>
        <v>2.32702703421425E-4</v>
      </c>
    </row>
    <row r="135" spans="2:14" s="131" customFormat="1">
      <c r="B135" s="105" t="s">
        <v>895</v>
      </c>
      <c r="C135" s="82" t="s">
        <v>896</v>
      </c>
      <c r="D135" s="93" t="s">
        <v>128</v>
      </c>
      <c r="E135" s="93" t="s">
        <v>779</v>
      </c>
      <c r="F135" s="82"/>
      <c r="G135" s="93" t="s">
        <v>849</v>
      </c>
      <c r="H135" s="93" t="s">
        <v>171</v>
      </c>
      <c r="I135" s="90">
        <v>6783</v>
      </c>
      <c r="J135" s="92">
        <v>1359</v>
      </c>
      <c r="K135" s="90">
        <v>418.69519000000003</v>
      </c>
      <c r="L135" s="91">
        <v>1.7076689615517012E-5</v>
      </c>
      <c r="M135" s="91">
        <v>1.2771351815778656E-3</v>
      </c>
      <c r="N135" s="91">
        <f>K135/'סכום נכסי הקרן'!$C$42</f>
        <v>2.3141337839545668E-4</v>
      </c>
    </row>
    <row r="136" spans="2:14" s="131" customFormat="1">
      <c r="B136" s="105" t="s">
        <v>897</v>
      </c>
      <c r="C136" s="82" t="s">
        <v>898</v>
      </c>
      <c r="D136" s="93" t="s">
        <v>30</v>
      </c>
      <c r="E136" s="93" t="s">
        <v>779</v>
      </c>
      <c r="F136" s="82"/>
      <c r="G136" s="93" t="s">
        <v>831</v>
      </c>
      <c r="H136" s="93" t="s">
        <v>170</v>
      </c>
      <c r="I136" s="90">
        <v>1326</v>
      </c>
      <c r="J136" s="92">
        <v>7956</v>
      </c>
      <c r="K136" s="90">
        <v>420.49874</v>
      </c>
      <c r="L136" s="91">
        <v>1.3530092302779466E-5</v>
      </c>
      <c r="M136" s="91">
        <v>1.2826365038088056E-3</v>
      </c>
      <c r="N136" s="91">
        <f>K136/'סכום נכסי הקרן'!$C$42</f>
        <v>2.3241020283617958E-4</v>
      </c>
    </row>
    <row r="137" spans="2:14" s="131" customFormat="1">
      <c r="B137" s="105" t="s">
        <v>899</v>
      </c>
      <c r="C137" s="82" t="s">
        <v>900</v>
      </c>
      <c r="D137" s="93" t="s">
        <v>30</v>
      </c>
      <c r="E137" s="93" t="s">
        <v>779</v>
      </c>
      <c r="F137" s="82"/>
      <c r="G137" s="93" t="s">
        <v>867</v>
      </c>
      <c r="H137" s="93" t="s">
        <v>170</v>
      </c>
      <c r="I137" s="90">
        <v>14116</v>
      </c>
      <c r="J137" s="92">
        <v>1316</v>
      </c>
      <c r="K137" s="90">
        <v>740.44693000000007</v>
      </c>
      <c r="L137" s="91">
        <v>3.8842267848789099E-6</v>
      </c>
      <c r="M137" s="91">
        <v>2.2585662481442001E-3</v>
      </c>
      <c r="N137" s="91">
        <f>K137/'סכום נכסי הקרן'!$C$42</f>
        <v>4.0924598535236153E-4</v>
      </c>
    </row>
    <row r="138" spans="2:14" s="131" customFormat="1">
      <c r="B138" s="105" t="s">
        <v>901</v>
      </c>
      <c r="C138" s="82" t="s">
        <v>902</v>
      </c>
      <c r="D138" s="93" t="s">
        <v>783</v>
      </c>
      <c r="E138" s="93" t="s">
        <v>779</v>
      </c>
      <c r="F138" s="82"/>
      <c r="G138" s="93" t="s">
        <v>840</v>
      </c>
      <c r="H138" s="93" t="s">
        <v>168</v>
      </c>
      <c r="I138" s="90">
        <v>641</v>
      </c>
      <c r="J138" s="92">
        <v>14895</v>
      </c>
      <c r="K138" s="90">
        <v>333.78742</v>
      </c>
      <c r="L138" s="91">
        <v>4.6399852794476375E-6</v>
      </c>
      <c r="M138" s="91">
        <v>1.0181431920679748E-3</v>
      </c>
      <c r="N138" s="91">
        <f>K138/'סכום נכסי הקרן'!$C$42</f>
        <v>1.8448474301341561E-4</v>
      </c>
    </row>
    <row r="139" spans="2:14" s="131" customFormat="1">
      <c r="B139" s="105" t="s">
        <v>903</v>
      </c>
      <c r="C139" s="82" t="s">
        <v>904</v>
      </c>
      <c r="D139" s="93" t="s">
        <v>778</v>
      </c>
      <c r="E139" s="93" t="s">
        <v>779</v>
      </c>
      <c r="F139" s="82"/>
      <c r="G139" s="93" t="s">
        <v>867</v>
      </c>
      <c r="H139" s="93" t="s">
        <v>168</v>
      </c>
      <c r="I139" s="90">
        <v>5441</v>
      </c>
      <c r="J139" s="92">
        <v>8073</v>
      </c>
      <c r="K139" s="90">
        <v>1535.6247499999999</v>
      </c>
      <c r="L139" s="91">
        <v>1.2840828586615003E-6</v>
      </c>
      <c r="M139" s="91">
        <v>4.6840767239927309E-3</v>
      </c>
      <c r="N139" s="91">
        <f>K139/'סכום נכסי הקרן'!$C$42</f>
        <v>8.48741805094963E-4</v>
      </c>
    </row>
    <row r="140" spans="2:14" s="131" customFormat="1">
      <c r="B140" s="105" t="s">
        <v>905</v>
      </c>
      <c r="C140" s="82" t="s">
        <v>906</v>
      </c>
      <c r="D140" s="93" t="s">
        <v>783</v>
      </c>
      <c r="E140" s="93" t="s">
        <v>779</v>
      </c>
      <c r="F140" s="82"/>
      <c r="G140" s="93" t="s">
        <v>810</v>
      </c>
      <c r="H140" s="93" t="s">
        <v>168</v>
      </c>
      <c r="I140" s="90">
        <v>7929</v>
      </c>
      <c r="J140" s="92">
        <v>15098</v>
      </c>
      <c r="K140" s="90">
        <v>4185.1329900000001</v>
      </c>
      <c r="L140" s="91">
        <v>3.3529509011550307E-6</v>
      </c>
      <c r="M140" s="91">
        <v>1.276580364133432E-2</v>
      </c>
      <c r="N140" s="91">
        <f>K140/'סכום נכסי הקרן'!$C$42</f>
        <v>2.3131284700217813E-3</v>
      </c>
    </row>
    <row r="141" spans="2:14" s="131" customFormat="1">
      <c r="B141" s="105" t="s">
        <v>907</v>
      </c>
      <c r="C141" s="82" t="s">
        <v>908</v>
      </c>
      <c r="D141" s="93" t="s">
        <v>778</v>
      </c>
      <c r="E141" s="93" t="s">
        <v>779</v>
      </c>
      <c r="F141" s="82"/>
      <c r="G141" s="93" t="s">
        <v>843</v>
      </c>
      <c r="H141" s="93" t="s">
        <v>168</v>
      </c>
      <c r="I141" s="90">
        <v>3971</v>
      </c>
      <c r="J141" s="92">
        <v>22190</v>
      </c>
      <c r="K141" s="90">
        <v>3080.55249</v>
      </c>
      <c r="L141" s="91">
        <v>1.0088132501551269E-5</v>
      </c>
      <c r="M141" s="91">
        <v>9.3965301193842127E-3</v>
      </c>
      <c r="N141" s="91">
        <f>K141/'סכום נכסי הקרן'!$C$42</f>
        <v>1.7026253849141096E-3</v>
      </c>
    </row>
    <row r="142" spans="2:14" s="131" customFormat="1">
      <c r="B142" s="105" t="s">
        <v>909</v>
      </c>
      <c r="C142" s="82" t="s">
        <v>910</v>
      </c>
      <c r="D142" s="93" t="s">
        <v>864</v>
      </c>
      <c r="E142" s="93" t="s">
        <v>779</v>
      </c>
      <c r="F142" s="82"/>
      <c r="G142" s="93" t="s">
        <v>859</v>
      </c>
      <c r="H142" s="93" t="s">
        <v>173</v>
      </c>
      <c r="I142" s="90">
        <v>135633</v>
      </c>
      <c r="J142" s="92">
        <v>527</v>
      </c>
      <c r="K142" s="90">
        <v>320.15260999999998</v>
      </c>
      <c r="L142" s="91">
        <v>1.5626993845397425E-6</v>
      </c>
      <c r="M142" s="91">
        <v>9.7655328140974708E-4</v>
      </c>
      <c r="N142" s="91">
        <f>K142/'סכום נכסי הקרן'!$C$42</f>
        <v>1.7694876571718691E-4</v>
      </c>
    </row>
    <row r="143" spans="2:14" s="131" customFormat="1">
      <c r="B143" s="105" t="s">
        <v>911</v>
      </c>
      <c r="C143" s="82" t="s">
        <v>912</v>
      </c>
      <c r="D143" s="93" t="s">
        <v>913</v>
      </c>
      <c r="E143" s="93" t="s">
        <v>779</v>
      </c>
      <c r="F143" s="82"/>
      <c r="G143" s="93" t="s">
        <v>192</v>
      </c>
      <c r="H143" s="93" t="s">
        <v>170</v>
      </c>
      <c r="I143" s="90">
        <v>4201</v>
      </c>
      <c r="J143" s="92">
        <v>3361</v>
      </c>
      <c r="K143" s="90">
        <v>562.79157999999995</v>
      </c>
      <c r="L143" s="91">
        <v>1.3479207816592933E-6</v>
      </c>
      <c r="M143" s="91">
        <v>1.7166686980898771E-3</v>
      </c>
      <c r="N143" s="91">
        <f>K143/'סכום נכסי הקרן'!$C$42</f>
        <v>3.1105564136124159E-4</v>
      </c>
    </row>
    <row r="144" spans="2:14" s="131" customFormat="1">
      <c r="B144" s="105" t="s">
        <v>914</v>
      </c>
      <c r="C144" s="82" t="s">
        <v>915</v>
      </c>
      <c r="D144" s="93" t="s">
        <v>30</v>
      </c>
      <c r="E144" s="93" t="s">
        <v>779</v>
      </c>
      <c r="F144" s="82"/>
      <c r="G144" s="93" t="s">
        <v>810</v>
      </c>
      <c r="H144" s="93" t="s">
        <v>170</v>
      </c>
      <c r="I144" s="90">
        <v>1347</v>
      </c>
      <c r="J144" s="92">
        <v>7949</v>
      </c>
      <c r="K144" s="90">
        <v>426.78239000000002</v>
      </c>
      <c r="L144" s="91">
        <v>2.1647214145765012E-5</v>
      </c>
      <c r="M144" s="91">
        <v>1.3018033599738403E-3</v>
      </c>
      <c r="N144" s="91">
        <f>K144/'סכום נכסי הקרן'!$C$42</f>
        <v>2.3588318439862508E-4</v>
      </c>
    </row>
    <row r="145" spans="2:14" s="131" customFormat="1">
      <c r="B145" s="105" t="s">
        <v>916</v>
      </c>
      <c r="C145" s="82" t="s">
        <v>917</v>
      </c>
      <c r="D145" s="93" t="s">
        <v>129</v>
      </c>
      <c r="E145" s="93" t="s">
        <v>779</v>
      </c>
      <c r="F145" s="82"/>
      <c r="G145" s="93" t="s">
        <v>867</v>
      </c>
      <c r="H145" s="93" t="s">
        <v>178</v>
      </c>
      <c r="I145" s="90">
        <v>13964</v>
      </c>
      <c r="J145" s="92">
        <v>1081</v>
      </c>
      <c r="K145" s="90">
        <v>471.57041999999996</v>
      </c>
      <c r="L145" s="91">
        <v>9.5491859667723341E-6</v>
      </c>
      <c r="M145" s="91">
        <v>1.4384191372569868E-3</v>
      </c>
      <c r="N145" s="91">
        <f>K145/'סכום נכסי הקרן'!$C$42</f>
        <v>2.6063758707990989E-4</v>
      </c>
    </row>
    <row r="146" spans="2:14" s="131" customFormat="1">
      <c r="B146" s="105" t="s">
        <v>918</v>
      </c>
      <c r="C146" s="82" t="s">
        <v>919</v>
      </c>
      <c r="D146" s="93" t="s">
        <v>30</v>
      </c>
      <c r="E146" s="93" t="s">
        <v>779</v>
      </c>
      <c r="F146" s="82"/>
      <c r="G146" s="93" t="s">
        <v>859</v>
      </c>
      <c r="H146" s="93" t="s">
        <v>170</v>
      </c>
      <c r="I146" s="90">
        <v>49080</v>
      </c>
      <c r="J146" s="92">
        <v>277.60000000000002</v>
      </c>
      <c r="K146" s="90">
        <v>543.06325000000004</v>
      </c>
      <c r="L146" s="91">
        <v>3.0946191953439833E-6</v>
      </c>
      <c r="M146" s="91">
        <v>1.6564918799210847E-3</v>
      </c>
      <c r="N146" s="91">
        <f>K146/'סכום נכסי הקרן'!$C$42</f>
        <v>3.0015176760190746E-4</v>
      </c>
    </row>
    <row r="147" spans="2:14" s="131" customFormat="1">
      <c r="B147" s="105" t="s">
        <v>920</v>
      </c>
      <c r="C147" s="82" t="s">
        <v>921</v>
      </c>
      <c r="D147" s="93" t="s">
        <v>778</v>
      </c>
      <c r="E147" s="93" t="s">
        <v>779</v>
      </c>
      <c r="F147" s="82"/>
      <c r="G147" s="93" t="s">
        <v>307</v>
      </c>
      <c r="H147" s="93" t="s">
        <v>168</v>
      </c>
      <c r="I147" s="90">
        <v>7225</v>
      </c>
      <c r="J147" s="92">
        <v>1105</v>
      </c>
      <c r="K147" s="90">
        <v>279.22848999999997</v>
      </c>
      <c r="L147" s="91">
        <v>2.2364520583305847E-6</v>
      </c>
      <c r="M147" s="91">
        <v>8.5172348953390926E-4</v>
      </c>
      <c r="N147" s="91">
        <f>K147/'סכום נכסי הקרן'!$C$42</f>
        <v>1.5432995113978255E-4</v>
      </c>
    </row>
    <row r="148" spans="2:14" s="131" customFormat="1">
      <c r="B148" s="105" t="s">
        <v>922</v>
      </c>
      <c r="C148" s="82" t="s">
        <v>923</v>
      </c>
      <c r="D148" s="93" t="s">
        <v>778</v>
      </c>
      <c r="E148" s="93" t="s">
        <v>779</v>
      </c>
      <c r="F148" s="82"/>
      <c r="G148" s="93" t="s">
        <v>307</v>
      </c>
      <c r="H148" s="93" t="s">
        <v>168</v>
      </c>
      <c r="I148" s="90">
        <v>2945</v>
      </c>
      <c r="J148" s="92">
        <v>9140</v>
      </c>
      <c r="K148" s="90">
        <v>941.02881000000002</v>
      </c>
      <c r="L148" s="91">
        <v>8.2892277900937767E-7</v>
      </c>
      <c r="M148" s="91">
        <v>2.8703960036640321E-3</v>
      </c>
      <c r="N148" s="91">
        <f>K148/'סכום נכסי הקרן'!$C$42</f>
        <v>5.2010785242017298E-4</v>
      </c>
    </row>
    <row r="149" spans="2:14" s="131" customFormat="1">
      <c r="B149" s="105" t="s">
        <v>924</v>
      </c>
      <c r="C149" s="82" t="s">
        <v>925</v>
      </c>
      <c r="D149" s="93" t="s">
        <v>783</v>
      </c>
      <c r="E149" s="93" t="s">
        <v>779</v>
      </c>
      <c r="F149" s="82"/>
      <c r="G149" s="93" t="s">
        <v>625</v>
      </c>
      <c r="H149" s="93" t="s">
        <v>168</v>
      </c>
      <c r="I149" s="90">
        <v>1853</v>
      </c>
      <c r="J149" s="92">
        <v>10367</v>
      </c>
      <c r="K149" s="90">
        <v>671.58339000000001</v>
      </c>
      <c r="L149" s="91">
        <v>3.2769804116329516E-5</v>
      </c>
      <c r="M149" s="91">
        <v>2.0485135612193883E-3</v>
      </c>
      <c r="N149" s="91">
        <f>K149/'סכום נכסי הקרן'!$C$42</f>
        <v>3.7118501684763457E-4</v>
      </c>
    </row>
    <row r="150" spans="2:14" s="131" customFormat="1">
      <c r="B150" s="105" t="s">
        <v>926</v>
      </c>
      <c r="C150" s="82" t="s">
        <v>927</v>
      </c>
      <c r="D150" s="93" t="s">
        <v>30</v>
      </c>
      <c r="E150" s="93" t="s">
        <v>779</v>
      </c>
      <c r="F150" s="82"/>
      <c r="G150" s="93" t="s">
        <v>423</v>
      </c>
      <c r="H150" s="93" t="s">
        <v>170</v>
      </c>
      <c r="I150" s="90">
        <v>5103</v>
      </c>
      <c r="J150" s="92">
        <v>3109.5</v>
      </c>
      <c r="K150" s="90">
        <v>632.4738000000001</v>
      </c>
      <c r="L150" s="91">
        <v>5.423478629246906E-6</v>
      </c>
      <c r="M150" s="91">
        <v>1.9292185835864096E-3</v>
      </c>
      <c r="N150" s="91">
        <f>K150/'סכום נכסי הקרן'!$C$42</f>
        <v>3.4956909537129478E-4</v>
      </c>
    </row>
    <row r="151" spans="2:14" s="131" customFormat="1">
      <c r="B151" s="105" t="s">
        <v>928</v>
      </c>
      <c r="C151" s="82" t="s">
        <v>929</v>
      </c>
      <c r="D151" s="93" t="s">
        <v>778</v>
      </c>
      <c r="E151" s="93" t="s">
        <v>779</v>
      </c>
      <c r="F151" s="82"/>
      <c r="G151" s="93" t="s">
        <v>930</v>
      </c>
      <c r="H151" s="93" t="s">
        <v>168</v>
      </c>
      <c r="I151" s="90">
        <v>5841</v>
      </c>
      <c r="J151" s="92">
        <v>2332</v>
      </c>
      <c r="K151" s="90">
        <v>476.19756999999998</v>
      </c>
      <c r="L151" s="91">
        <v>6.5091922448473952E-6</v>
      </c>
      <c r="M151" s="91">
        <v>1.4525332140282966E-3</v>
      </c>
      <c r="N151" s="91">
        <f>K151/'סכום נכסי הקרן'!$C$42</f>
        <v>2.6319501892870314E-4</v>
      </c>
    </row>
    <row r="152" spans="2:14" s="131" customFormat="1">
      <c r="B152" s="105" t="s">
        <v>931</v>
      </c>
      <c r="C152" s="82" t="s">
        <v>932</v>
      </c>
      <c r="D152" s="93" t="s">
        <v>864</v>
      </c>
      <c r="E152" s="93" t="s">
        <v>779</v>
      </c>
      <c r="F152" s="82"/>
      <c r="G152" s="93" t="s">
        <v>810</v>
      </c>
      <c r="H152" s="93" t="s">
        <v>173</v>
      </c>
      <c r="I152" s="90">
        <v>229018</v>
      </c>
      <c r="J152" s="92">
        <v>493</v>
      </c>
      <c r="K152" s="90">
        <v>505.7054</v>
      </c>
      <c r="L152" s="91">
        <v>2.0616177718190462E-5</v>
      </c>
      <c r="M152" s="91">
        <v>1.5425401898070696E-3</v>
      </c>
      <c r="N152" s="91">
        <f>K152/'סכום נכסי הקרן'!$C$42</f>
        <v>2.7950403511161845E-4</v>
      </c>
    </row>
    <row r="153" spans="2:14" s="131" customFormat="1">
      <c r="B153" s="105" t="s">
        <v>933</v>
      </c>
      <c r="C153" s="82" t="s">
        <v>934</v>
      </c>
      <c r="D153" s="93" t="s">
        <v>778</v>
      </c>
      <c r="E153" s="93" t="s">
        <v>779</v>
      </c>
      <c r="F153" s="82"/>
      <c r="G153" s="93" t="s">
        <v>780</v>
      </c>
      <c r="H153" s="93" t="s">
        <v>168</v>
      </c>
      <c r="I153" s="90">
        <v>2725</v>
      </c>
      <c r="J153" s="92">
        <v>12145</v>
      </c>
      <c r="K153" s="90">
        <v>1157.00557</v>
      </c>
      <c r="L153" s="91">
        <v>2.5855793827338459E-6</v>
      </c>
      <c r="M153" s="91">
        <v>3.5291843661460543E-3</v>
      </c>
      <c r="N153" s="91">
        <f>K153/'סכום נכסי הקרן'!$C$42</f>
        <v>6.3947848977214436E-4</v>
      </c>
    </row>
    <row r="154" spans="2:14" s="131" customFormat="1">
      <c r="B154" s="105" t="s">
        <v>935</v>
      </c>
      <c r="C154" s="82" t="s">
        <v>936</v>
      </c>
      <c r="D154" s="93" t="s">
        <v>778</v>
      </c>
      <c r="E154" s="93" t="s">
        <v>779</v>
      </c>
      <c r="F154" s="82"/>
      <c r="G154" s="93" t="s">
        <v>801</v>
      </c>
      <c r="H154" s="93" t="s">
        <v>168</v>
      </c>
      <c r="I154" s="90">
        <v>1899</v>
      </c>
      <c r="J154" s="92">
        <v>6409</v>
      </c>
      <c r="K154" s="90">
        <v>428.60764</v>
      </c>
      <c r="L154" s="91">
        <v>6.9429096241088626E-7</v>
      </c>
      <c r="M154" s="91">
        <v>1.3073708731572971E-3</v>
      </c>
      <c r="N154" s="91">
        <f>K154/'סכום נכסי הקרן'!$C$42</f>
        <v>2.3689200245769162E-4</v>
      </c>
    </row>
    <row r="155" spans="2:14" s="131" customFormat="1">
      <c r="B155" s="105" t="s">
        <v>937</v>
      </c>
      <c r="C155" s="82" t="s">
        <v>938</v>
      </c>
      <c r="D155" s="93" t="s">
        <v>783</v>
      </c>
      <c r="E155" s="93" t="s">
        <v>779</v>
      </c>
      <c r="F155" s="82"/>
      <c r="G155" s="93" t="s">
        <v>939</v>
      </c>
      <c r="H155" s="93" t="s">
        <v>168</v>
      </c>
      <c r="I155" s="90">
        <v>3419</v>
      </c>
      <c r="J155" s="92">
        <v>6893</v>
      </c>
      <c r="K155" s="90">
        <v>823.90816000000007</v>
      </c>
      <c r="L155" s="91">
        <v>4.4284612090328253E-7</v>
      </c>
      <c r="M155" s="91">
        <v>2.5131458938543933E-3</v>
      </c>
      <c r="N155" s="91">
        <f>K155/'סכום נכסי הקרן'!$C$42</f>
        <v>4.5537511618699145E-4</v>
      </c>
    </row>
    <row r="156" spans="2:14" s="131" customFormat="1">
      <c r="B156" s="105" t="s">
        <v>940</v>
      </c>
      <c r="C156" s="82" t="s">
        <v>941</v>
      </c>
      <c r="D156" s="93" t="s">
        <v>778</v>
      </c>
      <c r="E156" s="93" t="s">
        <v>779</v>
      </c>
      <c r="F156" s="82"/>
      <c r="G156" s="93" t="s">
        <v>843</v>
      </c>
      <c r="H156" s="93" t="s">
        <v>168</v>
      </c>
      <c r="I156" s="90">
        <v>1011</v>
      </c>
      <c r="J156" s="92">
        <v>12168</v>
      </c>
      <c r="K156" s="90">
        <v>430.07261</v>
      </c>
      <c r="L156" s="91">
        <v>5.284892838473602E-6</v>
      </c>
      <c r="M156" s="91">
        <v>1.311839433512519E-3</v>
      </c>
      <c r="N156" s="91">
        <f>K156/'סכום נכסי הקרן'!$C$42</f>
        <v>2.3770169329017526E-4</v>
      </c>
    </row>
    <row r="157" spans="2:14" s="131" customFormat="1">
      <c r="B157" s="105" t="s">
        <v>805</v>
      </c>
      <c r="C157" s="82" t="s">
        <v>806</v>
      </c>
      <c r="D157" s="93" t="s">
        <v>783</v>
      </c>
      <c r="E157" s="93" t="s">
        <v>779</v>
      </c>
      <c r="F157" s="82"/>
      <c r="G157" s="93" t="s">
        <v>625</v>
      </c>
      <c r="H157" s="93" t="s">
        <v>168</v>
      </c>
      <c r="I157" s="90">
        <v>3000</v>
      </c>
      <c r="J157" s="92">
        <v>3882</v>
      </c>
      <c r="K157" s="90">
        <v>407.14416</v>
      </c>
      <c r="L157" s="91">
        <v>5.5970029377623643E-6</v>
      </c>
      <c r="M157" s="91">
        <v>1.2419013715203357E-3</v>
      </c>
      <c r="N157" s="91">
        <f>K157/'סכום נכסי הקרן'!$C$42</f>
        <v>2.2502910902697581E-4</v>
      </c>
    </row>
    <row r="158" spans="2:14" s="131" customFormat="1">
      <c r="B158" s="105" t="s">
        <v>942</v>
      </c>
      <c r="C158" s="82" t="s">
        <v>943</v>
      </c>
      <c r="D158" s="93" t="s">
        <v>783</v>
      </c>
      <c r="E158" s="93" t="s">
        <v>779</v>
      </c>
      <c r="F158" s="82"/>
      <c r="G158" s="93" t="s">
        <v>810</v>
      </c>
      <c r="H158" s="93" t="s">
        <v>168</v>
      </c>
      <c r="I158" s="90">
        <v>377</v>
      </c>
      <c r="J158" s="92">
        <v>30063</v>
      </c>
      <c r="K158" s="90">
        <v>396.22793000000001</v>
      </c>
      <c r="L158" s="91">
        <v>2.8721798013201239E-6</v>
      </c>
      <c r="M158" s="91">
        <v>1.2086038755944909E-3</v>
      </c>
      <c r="N158" s="91">
        <f>K158/'סכום נכסי הקרן'!$C$42</f>
        <v>2.1899569444764464E-4</v>
      </c>
    </row>
    <row r="159" spans="2:14" s="131" customFormat="1">
      <c r="B159" s="105" t="s">
        <v>944</v>
      </c>
      <c r="C159" s="82" t="s">
        <v>945</v>
      </c>
      <c r="D159" s="93" t="s">
        <v>128</v>
      </c>
      <c r="E159" s="93" t="s">
        <v>779</v>
      </c>
      <c r="F159" s="82"/>
      <c r="G159" s="93" t="s">
        <v>840</v>
      </c>
      <c r="H159" s="93" t="s">
        <v>171</v>
      </c>
      <c r="I159" s="90">
        <v>1277</v>
      </c>
      <c r="J159" s="92">
        <v>3856</v>
      </c>
      <c r="K159" s="90">
        <v>223.65808999999999</v>
      </c>
      <c r="L159" s="91">
        <v>8.6837335419279017E-6</v>
      </c>
      <c r="M159" s="91">
        <v>6.8221852604399055E-4</v>
      </c>
      <c r="N159" s="91">
        <f>K159/'סכום נכסי הקרן'!$C$42</f>
        <v>1.2361611847600901E-4</v>
      </c>
    </row>
    <row r="160" spans="2:14" s="131" customFormat="1">
      <c r="B160" s="105" t="s">
        <v>946</v>
      </c>
      <c r="C160" s="82" t="s">
        <v>947</v>
      </c>
      <c r="D160" s="93" t="s">
        <v>778</v>
      </c>
      <c r="E160" s="93" t="s">
        <v>779</v>
      </c>
      <c r="F160" s="82"/>
      <c r="G160" s="93" t="s">
        <v>835</v>
      </c>
      <c r="H160" s="93" t="s">
        <v>168</v>
      </c>
      <c r="I160" s="90">
        <v>2495</v>
      </c>
      <c r="J160" s="92">
        <v>5900</v>
      </c>
      <c r="K160" s="90">
        <v>514.62868000000003</v>
      </c>
      <c r="L160" s="91">
        <v>1.8879763375650235E-6</v>
      </c>
      <c r="M160" s="91">
        <v>1.5697586415477503E-3</v>
      </c>
      <c r="N160" s="91">
        <f>K160/'סכום נכסי הקרן'!$C$42</f>
        <v>2.8443594362284022E-4</v>
      </c>
    </row>
    <row r="161" spans="2:14" s="131" customFormat="1">
      <c r="B161" s="105" t="s">
        <v>948</v>
      </c>
      <c r="C161" s="82" t="s">
        <v>949</v>
      </c>
      <c r="D161" s="93" t="s">
        <v>783</v>
      </c>
      <c r="E161" s="93" t="s">
        <v>779</v>
      </c>
      <c r="F161" s="82"/>
      <c r="G161" s="93" t="s">
        <v>780</v>
      </c>
      <c r="H161" s="93" t="s">
        <v>168</v>
      </c>
      <c r="I161" s="90">
        <v>4867</v>
      </c>
      <c r="J161" s="92">
        <v>5014</v>
      </c>
      <c r="K161" s="90">
        <v>853.13370999999995</v>
      </c>
      <c r="L161" s="91">
        <v>1.1765468073204564E-6</v>
      </c>
      <c r="M161" s="91">
        <v>2.6022918382010742E-3</v>
      </c>
      <c r="N161" s="91">
        <f>K161/'סכום נכסי הקרן'!$C$42</f>
        <v>4.7152811584520417E-4</v>
      </c>
    </row>
    <row r="162" spans="2:14" s="131" customFormat="1">
      <c r="B162" s="105" t="s">
        <v>950</v>
      </c>
      <c r="C162" s="82" t="s">
        <v>951</v>
      </c>
      <c r="D162" s="93" t="s">
        <v>30</v>
      </c>
      <c r="E162" s="93" t="s">
        <v>779</v>
      </c>
      <c r="F162" s="82"/>
      <c r="G162" s="93" t="s">
        <v>939</v>
      </c>
      <c r="H162" s="93" t="s">
        <v>170</v>
      </c>
      <c r="I162" s="90">
        <v>6227</v>
      </c>
      <c r="J162" s="92">
        <v>1389</v>
      </c>
      <c r="K162" s="90">
        <v>344.75256999999999</v>
      </c>
      <c r="L162" s="91">
        <v>2.3409276337732543E-6</v>
      </c>
      <c r="M162" s="91">
        <v>1.0515899074130413E-3</v>
      </c>
      <c r="N162" s="91">
        <f>K162/'סכום נכסי הקרן'!$C$42</f>
        <v>1.9054519574064407E-4</v>
      </c>
    </row>
    <row r="163" spans="2:14" s="131" customFormat="1">
      <c r="B163" s="105" t="s">
        <v>952</v>
      </c>
      <c r="C163" s="82" t="s">
        <v>953</v>
      </c>
      <c r="D163" s="93" t="s">
        <v>778</v>
      </c>
      <c r="E163" s="93" t="s">
        <v>779</v>
      </c>
      <c r="F163" s="82"/>
      <c r="G163" s="93" t="s">
        <v>801</v>
      </c>
      <c r="H163" s="93" t="s">
        <v>168</v>
      </c>
      <c r="I163" s="90">
        <v>8703</v>
      </c>
      <c r="J163" s="92">
        <v>3359</v>
      </c>
      <c r="K163" s="90">
        <v>1021.99886</v>
      </c>
      <c r="L163" s="91">
        <v>1.4583154845521635E-6</v>
      </c>
      <c r="M163" s="91">
        <v>3.1173768670198277E-3</v>
      </c>
      <c r="N163" s="91">
        <f>K163/'סכום נכסי הקרן'!$C$42</f>
        <v>5.6486010481492598E-4</v>
      </c>
    </row>
    <row r="164" spans="2:14" s="131" customFormat="1">
      <c r="B164" s="105" t="s">
        <v>954</v>
      </c>
      <c r="C164" s="82" t="s">
        <v>955</v>
      </c>
      <c r="D164" s="93" t="s">
        <v>783</v>
      </c>
      <c r="E164" s="93" t="s">
        <v>779</v>
      </c>
      <c r="F164" s="82"/>
      <c r="G164" s="93" t="s">
        <v>840</v>
      </c>
      <c r="H164" s="93" t="s">
        <v>168</v>
      </c>
      <c r="I164" s="90">
        <v>53</v>
      </c>
      <c r="J164" s="92">
        <v>187052</v>
      </c>
      <c r="K164" s="90">
        <v>346.58490999999998</v>
      </c>
      <c r="L164" s="91">
        <v>1.0784976145667666E-6</v>
      </c>
      <c r="M164" s="91">
        <v>1.0571790470413527E-3</v>
      </c>
      <c r="N164" s="91">
        <f>K164/'סכום נכסי הקרן'!$C$42</f>
        <v>1.9155793245197129E-4</v>
      </c>
    </row>
    <row r="165" spans="2:14" s="131" customFormat="1">
      <c r="B165" s="105" t="s">
        <v>956</v>
      </c>
      <c r="C165" s="82" t="s">
        <v>957</v>
      </c>
      <c r="D165" s="93" t="s">
        <v>778</v>
      </c>
      <c r="E165" s="93" t="s">
        <v>779</v>
      </c>
      <c r="F165" s="82"/>
      <c r="G165" s="93" t="s">
        <v>958</v>
      </c>
      <c r="H165" s="93" t="s">
        <v>168</v>
      </c>
      <c r="I165" s="90">
        <v>6552</v>
      </c>
      <c r="J165" s="92">
        <v>5864</v>
      </c>
      <c r="K165" s="90">
        <v>1343.1956399999999</v>
      </c>
      <c r="L165" s="91">
        <v>1.237254057304362E-5</v>
      </c>
      <c r="M165" s="91">
        <v>4.0971151533553494E-3</v>
      </c>
      <c r="N165" s="91">
        <f>K165/'סכום נכסי הקרן'!$C$42</f>
        <v>7.423859846549648E-4</v>
      </c>
    </row>
    <row r="166" spans="2:14" s="131" customFormat="1">
      <c r="B166" s="105" t="s">
        <v>959</v>
      </c>
      <c r="C166" s="82" t="s">
        <v>960</v>
      </c>
      <c r="D166" s="93" t="s">
        <v>128</v>
      </c>
      <c r="E166" s="93" t="s">
        <v>779</v>
      </c>
      <c r="F166" s="82"/>
      <c r="G166" s="93" t="s">
        <v>854</v>
      </c>
      <c r="H166" s="93" t="s">
        <v>171</v>
      </c>
      <c r="I166" s="90">
        <v>5930</v>
      </c>
      <c r="J166" s="92">
        <v>1660</v>
      </c>
      <c r="K166" s="90">
        <v>447.11523999999997</v>
      </c>
      <c r="L166" s="91">
        <v>5.547432153480485E-6</v>
      </c>
      <c r="M166" s="91">
        <v>1.3638241299682254E-3</v>
      </c>
      <c r="N166" s="91">
        <f>K166/'סכום נכסי הקרן'!$C$42</f>
        <v>2.4712117715155845E-4</v>
      </c>
    </row>
    <row r="167" spans="2:14" s="131" customFormat="1">
      <c r="B167" s="105" t="s">
        <v>961</v>
      </c>
      <c r="C167" s="82" t="s">
        <v>962</v>
      </c>
      <c r="D167" s="93" t="s">
        <v>128</v>
      </c>
      <c r="E167" s="93" t="s">
        <v>779</v>
      </c>
      <c r="F167" s="82"/>
      <c r="G167" s="93" t="s">
        <v>785</v>
      </c>
      <c r="H167" s="93" t="s">
        <v>171</v>
      </c>
      <c r="I167" s="90">
        <v>2929</v>
      </c>
      <c r="J167" s="92">
        <v>3242</v>
      </c>
      <c r="K167" s="90">
        <v>431.30955</v>
      </c>
      <c r="L167" s="91">
        <v>2.1400364353879682E-6</v>
      </c>
      <c r="M167" s="91">
        <v>1.3156124398169403E-3</v>
      </c>
      <c r="N167" s="91">
        <f>K167/'סכום נכסי הקרן'!$C$42</f>
        <v>2.3838535164381547E-4</v>
      </c>
    </row>
    <row r="168" spans="2:14" s="131" customFormat="1">
      <c r="B168" s="105" t="s">
        <v>963</v>
      </c>
      <c r="C168" s="82" t="s">
        <v>964</v>
      </c>
      <c r="D168" s="93" t="s">
        <v>30</v>
      </c>
      <c r="E168" s="93" t="s">
        <v>779</v>
      </c>
      <c r="F168" s="82"/>
      <c r="G168" s="93" t="s">
        <v>801</v>
      </c>
      <c r="H168" s="93" t="s">
        <v>832</v>
      </c>
      <c r="I168" s="90">
        <v>600</v>
      </c>
      <c r="J168" s="92">
        <v>24420</v>
      </c>
      <c r="K168" s="90">
        <v>534.32912999999996</v>
      </c>
      <c r="L168" s="91">
        <v>8.5401630345590506E-7</v>
      </c>
      <c r="M168" s="91">
        <v>1.6298504180687933E-3</v>
      </c>
      <c r="N168" s="91">
        <f>K168/'סכום נכסי הקרן'!$C$42</f>
        <v>2.9532440806975867E-4</v>
      </c>
    </row>
    <row r="169" spans="2:14" s="131" customFormat="1">
      <c r="B169" s="105" t="s">
        <v>965</v>
      </c>
      <c r="C169" s="82" t="s">
        <v>966</v>
      </c>
      <c r="D169" s="93" t="s">
        <v>128</v>
      </c>
      <c r="E169" s="93" t="s">
        <v>779</v>
      </c>
      <c r="F169" s="82"/>
      <c r="G169" s="93" t="s">
        <v>867</v>
      </c>
      <c r="H169" s="93" t="s">
        <v>171</v>
      </c>
      <c r="I169" s="90">
        <v>5153</v>
      </c>
      <c r="J169" s="92">
        <v>2035</v>
      </c>
      <c r="K169" s="90">
        <v>476.30072999999999</v>
      </c>
      <c r="L169" s="91">
        <v>1.142415578507182E-6</v>
      </c>
      <c r="M169" s="91">
        <v>1.452847880326067E-3</v>
      </c>
      <c r="N169" s="91">
        <f>K169/'סכום נכסי הקרן'!$C$42</f>
        <v>2.6325203559544652E-4</v>
      </c>
    </row>
    <row r="170" spans="2:14" s="131" customFormat="1">
      <c r="B170" s="105" t="s">
        <v>967</v>
      </c>
      <c r="C170" s="82" t="s">
        <v>968</v>
      </c>
      <c r="D170" s="93" t="s">
        <v>778</v>
      </c>
      <c r="E170" s="93" t="s">
        <v>779</v>
      </c>
      <c r="F170" s="82"/>
      <c r="G170" s="93" t="s">
        <v>843</v>
      </c>
      <c r="H170" s="93" t="s">
        <v>168</v>
      </c>
      <c r="I170" s="90">
        <v>878</v>
      </c>
      <c r="J170" s="92">
        <v>14599</v>
      </c>
      <c r="K170" s="90">
        <v>448.11455999999998</v>
      </c>
      <c r="L170" s="91">
        <v>3.4057408844065169E-6</v>
      </c>
      <c r="M170" s="91">
        <v>1.3668723300912181E-3</v>
      </c>
      <c r="N170" s="91">
        <f>K170/'סכום נכסי הקרן'!$C$42</f>
        <v>2.4767350262082914E-4</v>
      </c>
    </row>
    <row r="171" spans="2:14" s="131" customFormat="1">
      <c r="B171" s="105" t="s">
        <v>969</v>
      </c>
      <c r="C171" s="82" t="s">
        <v>970</v>
      </c>
      <c r="D171" s="93" t="s">
        <v>30</v>
      </c>
      <c r="E171" s="93" t="s">
        <v>779</v>
      </c>
      <c r="F171" s="82"/>
      <c r="G171" s="93" t="s">
        <v>780</v>
      </c>
      <c r="H171" s="93" t="s">
        <v>170</v>
      </c>
      <c r="I171" s="90">
        <v>1496</v>
      </c>
      <c r="J171" s="92">
        <v>9174.2000000000007</v>
      </c>
      <c r="K171" s="90">
        <v>547.04894999999999</v>
      </c>
      <c r="L171" s="91">
        <v>1.217741022808296E-6</v>
      </c>
      <c r="M171" s="91">
        <v>1.6686493582365506E-3</v>
      </c>
      <c r="N171" s="91">
        <f>K171/'סכום נכסי הקרן'!$C$42</f>
        <v>3.0235466919786505E-4</v>
      </c>
    </row>
    <row r="172" spans="2:14" s="131" customFormat="1">
      <c r="B172" s="105" t="s">
        <v>971</v>
      </c>
      <c r="C172" s="82" t="s">
        <v>972</v>
      </c>
      <c r="D172" s="93" t="s">
        <v>778</v>
      </c>
      <c r="E172" s="93" t="s">
        <v>779</v>
      </c>
      <c r="F172" s="82"/>
      <c r="G172" s="93" t="s">
        <v>549</v>
      </c>
      <c r="H172" s="93" t="s">
        <v>168</v>
      </c>
      <c r="I172" s="90">
        <v>1699</v>
      </c>
      <c r="J172" s="92">
        <v>10580</v>
      </c>
      <c r="K172" s="90">
        <v>633.02396999999996</v>
      </c>
      <c r="L172" s="91">
        <v>1.6693762998892347E-5</v>
      </c>
      <c r="M172" s="91">
        <v>1.9308967530032796E-3</v>
      </c>
      <c r="N172" s="91">
        <f>K172/'סכום נכסי הקרן'!$C$42</f>
        <v>3.4987317504890419E-4</v>
      </c>
    </row>
    <row r="173" spans="2:14" s="131" customFormat="1">
      <c r="B173" s="105" t="s">
        <v>973</v>
      </c>
      <c r="C173" s="82" t="s">
        <v>974</v>
      </c>
      <c r="D173" s="93" t="s">
        <v>778</v>
      </c>
      <c r="E173" s="93" t="s">
        <v>779</v>
      </c>
      <c r="F173" s="82"/>
      <c r="G173" s="93" t="s">
        <v>849</v>
      </c>
      <c r="H173" s="93" t="s">
        <v>168</v>
      </c>
      <c r="I173" s="90">
        <v>3022</v>
      </c>
      <c r="J173" s="92">
        <v>6214</v>
      </c>
      <c r="K173" s="90">
        <v>656.50364000000002</v>
      </c>
      <c r="L173" s="91">
        <v>4.9978278550389726E-6</v>
      </c>
      <c r="M173" s="91">
        <v>2.0025161872003583E-3</v>
      </c>
      <c r="N173" s="91">
        <f>K173/'סכום נכסי הקרן'!$C$42</f>
        <v>3.6285041932608461E-4</v>
      </c>
    </row>
    <row r="174" spans="2:14" s="131" customFormat="1">
      <c r="B174" s="105" t="s">
        <v>975</v>
      </c>
      <c r="C174" s="82" t="s">
        <v>976</v>
      </c>
      <c r="D174" s="93" t="s">
        <v>783</v>
      </c>
      <c r="E174" s="93" t="s">
        <v>779</v>
      </c>
      <c r="F174" s="82"/>
      <c r="G174" s="93" t="s">
        <v>977</v>
      </c>
      <c r="H174" s="93" t="s">
        <v>168</v>
      </c>
      <c r="I174" s="90">
        <v>859</v>
      </c>
      <c r="J174" s="92">
        <v>7632</v>
      </c>
      <c r="K174" s="90">
        <v>229.19383999999999</v>
      </c>
      <c r="L174" s="91">
        <v>1.0074106369592412E-5</v>
      </c>
      <c r="M174" s="91">
        <v>6.9910408205293268E-4</v>
      </c>
      <c r="N174" s="91">
        <f>K174/'סכום נכסי הקרן'!$C$42</f>
        <v>1.2667573473157823E-4</v>
      </c>
    </row>
    <row r="175" spans="2:14" s="131" customFormat="1">
      <c r="B175" s="105" t="s">
        <v>978</v>
      </c>
      <c r="C175" s="82" t="s">
        <v>979</v>
      </c>
      <c r="D175" s="93" t="s">
        <v>30</v>
      </c>
      <c r="E175" s="93" t="s">
        <v>779</v>
      </c>
      <c r="F175" s="82"/>
      <c r="G175" s="93" t="s">
        <v>820</v>
      </c>
      <c r="H175" s="93" t="s">
        <v>170</v>
      </c>
      <c r="I175" s="90">
        <v>7959</v>
      </c>
      <c r="J175" s="92">
        <v>1258</v>
      </c>
      <c r="K175" s="90">
        <v>399.08512999999999</v>
      </c>
      <c r="L175" s="91">
        <v>8.7356382496138541E-6</v>
      </c>
      <c r="M175" s="91">
        <v>1.2173191193516602E-3</v>
      </c>
      <c r="N175" s="91">
        <f>K175/'סכום נכסי הקרן'!$C$42</f>
        <v>2.205748726196019E-4</v>
      </c>
    </row>
    <row r="176" spans="2:14" s="131" customFormat="1">
      <c r="B176" s="105" t="s">
        <v>980</v>
      </c>
      <c r="C176" s="82" t="s">
        <v>981</v>
      </c>
      <c r="D176" s="93" t="s">
        <v>30</v>
      </c>
      <c r="E176" s="93" t="s">
        <v>779</v>
      </c>
      <c r="F176" s="82"/>
      <c r="G176" s="93" t="s">
        <v>831</v>
      </c>
      <c r="H176" s="93" t="s">
        <v>170</v>
      </c>
      <c r="I176" s="90">
        <v>1036</v>
      </c>
      <c r="J176" s="92">
        <v>9424</v>
      </c>
      <c r="K176" s="90">
        <v>389.15393999999998</v>
      </c>
      <c r="L176" s="91">
        <v>4.8756703817345417E-6</v>
      </c>
      <c r="M176" s="91">
        <v>1.187026265631668E-3</v>
      </c>
      <c r="N176" s="91">
        <f>K176/'סכום נכסי הקרן'!$C$42</f>
        <v>2.1508589093488948E-4</v>
      </c>
    </row>
    <row r="177" spans="2:14" s="131" customFormat="1">
      <c r="B177" s="105" t="s">
        <v>982</v>
      </c>
      <c r="C177" s="82" t="s">
        <v>983</v>
      </c>
      <c r="D177" s="93" t="s">
        <v>778</v>
      </c>
      <c r="E177" s="93" t="s">
        <v>779</v>
      </c>
      <c r="F177" s="82"/>
      <c r="G177" s="93" t="s">
        <v>859</v>
      </c>
      <c r="H177" s="93" t="s">
        <v>168</v>
      </c>
      <c r="I177" s="90">
        <v>11940</v>
      </c>
      <c r="J177" s="92">
        <v>5192</v>
      </c>
      <c r="K177" s="90">
        <v>2178.9449300000001</v>
      </c>
      <c r="L177" s="91">
        <v>7.0848626551815525E-6</v>
      </c>
      <c r="M177" s="91">
        <v>6.6463797418444652E-3</v>
      </c>
      <c r="N177" s="91">
        <f>K177/'סכום נכסי הקרן'!$C$42</f>
        <v>1.2043057088593539E-3</v>
      </c>
    </row>
    <row r="178" spans="2:14" s="131" customFormat="1">
      <c r="B178" s="105" t="s">
        <v>984</v>
      </c>
      <c r="C178" s="82" t="s">
        <v>985</v>
      </c>
      <c r="D178" s="93" t="s">
        <v>30</v>
      </c>
      <c r="E178" s="93" t="s">
        <v>779</v>
      </c>
      <c r="F178" s="82"/>
      <c r="G178" s="93" t="s">
        <v>831</v>
      </c>
      <c r="H178" s="93" t="s">
        <v>170</v>
      </c>
      <c r="I178" s="90">
        <v>3144</v>
      </c>
      <c r="J178" s="92">
        <v>7473</v>
      </c>
      <c r="K178" s="90">
        <v>936.49167</v>
      </c>
      <c r="L178" s="91">
        <v>5.3045985524357949E-6</v>
      </c>
      <c r="M178" s="91">
        <v>2.8565564820833226E-3</v>
      </c>
      <c r="N178" s="91">
        <f>K178/'סכום נכסי הקרן'!$C$42</f>
        <v>5.1760016921594714E-4</v>
      </c>
    </row>
    <row r="179" spans="2:14" s="131" customFormat="1">
      <c r="B179" s="105" t="s">
        <v>986</v>
      </c>
      <c r="C179" s="82" t="s">
        <v>987</v>
      </c>
      <c r="D179" s="93" t="s">
        <v>778</v>
      </c>
      <c r="E179" s="93" t="s">
        <v>779</v>
      </c>
      <c r="F179" s="82"/>
      <c r="G179" s="93" t="s">
        <v>780</v>
      </c>
      <c r="H179" s="93" t="s">
        <v>168</v>
      </c>
      <c r="I179" s="90">
        <v>3526</v>
      </c>
      <c r="J179" s="92">
        <v>9378</v>
      </c>
      <c r="K179" s="90">
        <v>1156.0163</v>
      </c>
      <c r="L179" s="91">
        <v>1.9098168577278651E-6</v>
      </c>
      <c r="M179" s="91">
        <v>3.5261668212798721E-3</v>
      </c>
      <c r="N179" s="91">
        <f>K179/'סכום נכסי הקרן'!$C$42</f>
        <v>6.3893171895100043E-4</v>
      </c>
    </row>
    <row r="180" spans="2:14" s="131" customFormat="1">
      <c r="B180" s="105" t="s">
        <v>988</v>
      </c>
      <c r="C180" s="82" t="s">
        <v>989</v>
      </c>
      <c r="D180" s="93" t="s">
        <v>128</v>
      </c>
      <c r="E180" s="93" t="s">
        <v>779</v>
      </c>
      <c r="F180" s="82"/>
      <c r="G180" s="93" t="s">
        <v>939</v>
      </c>
      <c r="H180" s="93" t="s">
        <v>171</v>
      </c>
      <c r="I180" s="90">
        <v>38109</v>
      </c>
      <c r="J180" s="92">
        <v>217.75</v>
      </c>
      <c r="K180" s="90">
        <v>392.14956000000001</v>
      </c>
      <c r="L180" s="91">
        <v>1.4313814241767105E-6</v>
      </c>
      <c r="M180" s="91">
        <v>1.1961637283587616E-3</v>
      </c>
      <c r="N180" s="91">
        <f>K180/'סכום נכסי הקרן'!$C$42</f>
        <v>2.167415740216453E-4</v>
      </c>
    </row>
    <row r="181" spans="2:14" s="131" customFormat="1">
      <c r="B181" s="105" t="s">
        <v>990</v>
      </c>
      <c r="C181" s="82" t="s">
        <v>991</v>
      </c>
      <c r="D181" s="93" t="s">
        <v>778</v>
      </c>
      <c r="E181" s="93" t="s">
        <v>779</v>
      </c>
      <c r="F181" s="82"/>
      <c r="G181" s="93" t="s">
        <v>859</v>
      </c>
      <c r="H181" s="93" t="s">
        <v>168</v>
      </c>
      <c r="I181" s="90">
        <v>16171</v>
      </c>
      <c r="J181" s="92">
        <v>5541</v>
      </c>
      <c r="K181" s="90">
        <v>3132.5387400000004</v>
      </c>
      <c r="L181" s="91">
        <v>3.235935752054279E-6</v>
      </c>
      <c r="M181" s="91">
        <v>9.5551024422076553E-3</v>
      </c>
      <c r="N181" s="91">
        <f>K181/'סכום נכסי הקרן'!$C$42</f>
        <v>1.7313582531914139E-3</v>
      </c>
    </row>
    <row r="182" spans="2:14" s="131" customFormat="1">
      <c r="B182" s="105" t="s">
        <v>992</v>
      </c>
      <c r="C182" s="82" t="s">
        <v>993</v>
      </c>
      <c r="D182" s="93" t="s">
        <v>30</v>
      </c>
      <c r="E182" s="93" t="s">
        <v>779</v>
      </c>
      <c r="F182" s="82"/>
      <c r="G182" s="93" t="s">
        <v>840</v>
      </c>
      <c r="H182" s="93" t="s">
        <v>170</v>
      </c>
      <c r="I182" s="90">
        <v>1466</v>
      </c>
      <c r="J182" s="92">
        <v>4039</v>
      </c>
      <c r="K182" s="90">
        <v>236.01206999999999</v>
      </c>
      <c r="L182" s="91">
        <v>5.9260330502543614E-6</v>
      </c>
      <c r="M182" s="91">
        <v>7.1990155385835187E-4</v>
      </c>
      <c r="N182" s="91">
        <f>K182/'סכום נכסי הקרן'!$C$42</f>
        <v>1.3044417935827017E-4</v>
      </c>
    </row>
    <row r="183" spans="2:14" s="131" customFormat="1">
      <c r="B183" s="133"/>
      <c r="C183" s="133"/>
      <c r="D183" s="133"/>
    </row>
    <row r="184" spans="2:14" s="131" customFormat="1">
      <c r="B184" s="133"/>
      <c r="C184" s="133"/>
      <c r="D184" s="133"/>
    </row>
    <row r="185" spans="2:14" s="131" customFormat="1">
      <c r="B185" s="133"/>
      <c r="C185" s="133"/>
      <c r="D185" s="133"/>
    </row>
    <row r="186" spans="2:14" s="131" customFormat="1">
      <c r="B186" s="134" t="s">
        <v>254</v>
      </c>
      <c r="C186" s="133"/>
      <c r="D186" s="133"/>
    </row>
    <row r="187" spans="2:14" s="131" customFormat="1">
      <c r="B187" s="134" t="s">
        <v>117</v>
      </c>
      <c r="C187" s="133"/>
      <c r="D187" s="133"/>
    </row>
    <row r="188" spans="2:14" s="131" customFormat="1">
      <c r="B188" s="134" t="s">
        <v>239</v>
      </c>
      <c r="C188" s="133"/>
      <c r="D188" s="133"/>
    </row>
    <row r="189" spans="2:14" s="131" customFormat="1">
      <c r="B189" s="134" t="s">
        <v>249</v>
      </c>
      <c r="C189" s="133"/>
      <c r="D189" s="133"/>
    </row>
    <row r="190" spans="2:14" s="131" customFormat="1">
      <c r="B190" s="133"/>
      <c r="C190" s="133"/>
      <c r="D190" s="133"/>
    </row>
    <row r="191" spans="2:14" s="131" customFormat="1">
      <c r="B191" s="133"/>
      <c r="C191" s="133"/>
      <c r="D191" s="133"/>
    </row>
    <row r="192" spans="2:14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88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184</v>
      </c>
      <c r="C1" s="76" t="s" vm="1">
        <v>255</v>
      </c>
    </row>
    <row r="2" spans="2:63">
      <c r="B2" s="56" t="s">
        <v>183</v>
      </c>
      <c r="C2" s="76" t="s">
        <v>256</v>
      </c>
    </row>
    <row r="3" spans="2:63">
      <c r="B3" s="56" t="s">
        <v>185</v>
      </c>
      <c r="C3" s="76" t="s">
        <v>257</v>
      </c>
    </row>
    <row r="4" spans="2:63">
      <c r="B4" s="56" t="s">
        <v>186</v>
      </c>
      <c r="C4" s="76">
        <v>8801</v>
      </c>
    </row>
    <row r="6" spans="2:63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K6" s="3"/>
    </row>
    <row r="7" spans="2:63" ht="26.25" customHeight="1">
      <c r="B7" s="184" t="s">
        <v>95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H7" s="3"/>
      <c r="BK7" s="3"/>
    </row>
    <row r="8" spans="2:63" s="3" customFormat="1" ht="63">
      <c r="B8" s="22" t="s">
        <v>120</v>
      </c>
      <c r="C8" s="30" t="s">
        <v>46</v>
      </c>
      <c r="D8" s="30" t="s">
        <v>124</v>
      </c>
      <c r="E8" s="30" t="s">
        <v>122</v>
      </c>
      <c r="F8" s="30" t="s">
        <v>65</v>
      </c>
      <c r="G8" s="30" t="s">
        <v>106</v>
      </c>
      <c r="H8" s="30" t="s">
        <v>241</v>
      </c>
      <c r="I8" s="30" t="s">
        <v>240</v>
      </c>
      <c r="J8" s="30" t="s">
        <v>248</v>
      </c>
      <c r="K8" s="30" t="s">
        <v>62</v>
      </c>
      <c r="L8" s="30" t="s">
        <v>59</v>
      </c>
      <c r="M8" s="30" t="s">
        <v>187</v>
      </c>
      <c r="N8" s="30" t="s">
        <v>189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250</v>
      </c>
      <c r="I9" s="32"/>
      <c r="J9" s="16" t="s">
        <v>244</v>
      </c>
      <c r="K9" s="32" t="s">
        <v>244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0" customFormat="1" ht="18" customHeight="1">
      <c r="B11" s="77" t="s">
        <v>33</v>
      </c>
      <c r="C11" s="78"/>
      <c r="D11" s="78"/>
      <c r="E11" s="78"/>
      <c r="F11" s="78"/>
      <c r="G11" s="78"/>
      <c r="H11" s="84"/>
      <c r="I11" s="86"/>
      <c r="J11" s="78">
        <f>J12+J32</f>
        <v>89.871539999999996</v>
      </c>
      <c r="K11" s="84">
        <v>283738.91275000002</v>
      </c>
      <c r="L11" s="78"/>
      <c r="M11" s="85">
        <v>1</v>
      </c>
      <c r="N11" s="85">
        <f>K11/'סכום נכסי הקרן'!$C$42</f>
        <v>0.1568228676850365</v>
      </c>
      <c r="O11" s="129"/>
      <c r="BH11" s="131"/>
      <c r="BI11" s="132"/>
      <c r="BK11" s="131"/>
    </row>
    <row r="12" spans="2:63" s="131" customFormat="1" ht="20.25">
      <c r="B12" s="121" t="s">
        <v>236</v>
      </c>
      <c r="C12" s="80"/>
      <c r="D12" s="80"/>
      <c r="E12" s="80"/>
      <c r="F12" s="80"/>
      <c r="G12" s="80"/>
      <c r="H12" s="87"/>
      <c r="I12" s="89"/>
      <c r="J12" s="80">
        <v>0</v>
      </c>
      <c r="K12" s="87">
        <v>89887.294829999999</v>
      </c>
      <c r="L12" s="80"/>
      <c r="M12" s="88">
        <v>0.31679579638482275</v>
      </c>
      <c r="N12" s="88">
        <f>K12/'סכום נכסי הקרן'!$C$42</f>
        <v>4.9680825259632827E-2</v>
      </c>
      <c r="BI12" s="130"/>
    </row>
    <row r="13" spans="2:63" s="131" customFormat="1">
      <c r="B13" s="121" t="s">
        <v>67</v>
      </c>
      <c r="C13" s="80"/>
      <c r="D13" s="80"/>
      <c r="E13" s="80"/>
      <c r="F13" s="80"/>
      <c r="G13" s="80"/>
      <c r="H13" s="87"/>
      <c r="I13" s="89"/>
      <c r="J13" s="80"/>
      <c r="K13" s="87">
        <v>44393.017919999998</v>
      </c>
      <c r="L13" s="80"/>
      <c r="M13" s="88">
        <v>0.1564572778888256</v>
      </c>
      <c r="N13" s="88">
        <f>K13/'סכום נכסי הקרן'!$C$42</f>
        <v>2.4536078988720286E-2</v>
      </c>
    </row>
    <row r="14" spans="2:63" s="131" customFormat="1">
      <c r="B14" s="97" t="s">
        <v>994</v>
      </c>
      <c r="C14" s="82" t="s">
        <v>995</v>
      </c>
      <c r="D14" s="93" t="s">
        <v>125</v>
      </c>
      <c r="E14" s="82" t="s">
        <v>996</v>
      </c>
      <c r="F14" s="93" t="s">
        <v>997</v>
      </c>
      <c r="G14" s="93" t="s">
        <v>169</v>
      </c>
      <c r="H14" s="90">
        <v>783100</v>
      </c>
      <c r="I14" s="92">
        <v>1286</v>
      </c>
      <c r="J14" s="82"/>
      <c r="K14" s="90">
        <v>10070.665999999999</v>
      </c>
      <c r="L14" s="91">
        <v>3.7927718022396765E-3</v>
      </c>
      <c r="M14" s="91">
        <v>3.549272076358867E-2</v>
      </c>
      <c r="N14" s="91">
        <f>K14/'סכום נכסי הקרן'!$C$42</f>
        <v>5.5660702520902135E-3</v>
      </c>
    </row>
    <row r="15" spans="2:63" s="131" customFormat="1">
      <c r="B15" s="97" t="s">
        <v>998</v>
      </c>
      <c r="C15" s="82" t="s">
        <v>999</v>
      </c>
      <c r="D15" s="93" t="s">
        <v>125</v>
      </c>
      <c r="E15" s="82" t="s">
        <v>1000</v>
      </c>
      <c r="F15" s="93" t="s">
        <v>997</v>
      </c>
      <c r="G15" s="93" t="s">
        <v>169</v>
      </c>
      <c r="H15" s="90">
        <v>1156820</v>
      </c>
      <c r="I15" s="92">
        <v>1281</v>
      </c>
      <c r="J15" s="82"/>
      <c r="K15" s="90">
        <v>14818.8642</v>
      </c>
      <c r="L15" s="91">
        <v>4.5365490196078431E-3</v>
      </c>
      <c r="M15" s="91">
        <v>5.222711279315001E-2</v>
      </c>
      <c r="N15" s="91">
        <f>K15/'סכום נכסי הקרן'!$C$42</f>
        <v>8.1904055991316414E-3</v>
      </c>
    </row>
    <row r="16" spans="2:63" s="131" customFormat="1" ht="20.25">
      <c r="B16" s="97" t="s">
        <v>1001</v>
      </c>
      <c r="C16" s="82" t="s">
        <v>1002</v>
      </c>
      <c r="D16" s="93" t="s">
        <v>125</v>
      </c>
      <c r="E16" s="82" t="s">
        <v>1000</v>
      </c>
      <c r="F16" s="93" t="s">
        <v>997</v>
      </c>
      <c r="G16" s="93" t="s">
        <v>169</v>
      </c>
      <c r="H16" s="90">
        <v>596062</v>
      </c>
      <c r="I16" s="92">
        <v>1286</v>
      </c>
      <c r="J16" s="82"/>
      <c r="K16" s="90">
        <v>7665.3573200000001</v>
      </c>
      <c r="L16" s="91">
        <v>4.0817824407397962E-3</v>
      </c>
      <c r="M16" s="91">
        <v>2.7015530741650098E-2</v>
      </c>
      <c r="N16" s="91">
        <f>K16/'סכום נכסי הקרן'!$C$42</f>
        <v>4.2366530029388288E-3</v>
      </c>
      <c r="BH16" s="130"/>
    </row>
    <row r="17" spans="2:14" s="131" customFormat="1">
      <c r="B17" s="97" t="s">
        <v>1003</v>
      </c>
      <c r="C17" s="82" t="s">
        <v>1004</v>
      </c>
      <c r="D17" s="93" t="s">
        <v>125</v>
      </c>
      <c r="E17" s="82" t="s">
        <v>1005</v>
      </c>
      <c r="F17" s="93" t="s">
        <v>997</v>
      </c>
      <c r="G17" s="93" t="s">
        <v>169</v>
      </c>
      <c r="H17" s="90">
        <v>32456</v>
      </c>
      <c r="I17" s="92">
        <v>12850</v>
      </c>
      <c r="J17" s="82"/>
      <c r="K17" s="90">
        <v>4170.5959999999995</v>
      </c>
      <c r="L17" s="91">
        <v>3.1615822788053061E-4</v>
      </c>
      <c r="M17" s="91">
        <v>1.469871002034422E-2</v>
      </c>
      <c r="N17" s="91">
        <f>K17/'סכום נכסי הקרן'!$C$42</f>
        <v>2.3050938566611615E-3</v>
      </c>
    </row>
    <row r="18" spans="2:14" s="131" customFormat="1">
      <c r="B18" s="97" t="s">
        <v>1006</v>
      </c>
      <c r="C18" s="82" t="s">
        <v>1007</v>
      </c>
      <c r="D18" s="93" t="s">
        <v>125</v>
      </c>
      <c r="E18" s="82" t="s">
        <v>1008</v>
      </c>
      <c r="F18" s="93" t="s">
        <v>997</v>
      </c>
      <c r="G18" s="93" t="s">
        <v>169</v>
      </c>
      <c r="H18" s="90">
        <v>59716</v>
      </c>
      <c r="I18" s="92">
        <v>12840</v>
      </c>
      <c r="J18" s="82"/>
      <c r="K18" s="90">
        <v>7667.5344000000005</v>
      </c>
      <c r="L18" s="91">
        <v>1.4442801152695932E-3</v>
      </c>
      <c r="M18" s="91">
        <v>2.7023203570092625E-2</v>
      </c>
      <c r="N18" s="91">
        <f>K18/'סכום נכסי הקרן'!$C$42</f>
        <v>4.237856277898442E-3</v>
      </c>
    </row>
    <row r="19" spans="2:14" s="131" customFormat="1">
      <c r="B19" s="97"/>
      <c r="C19" s="82"/>
      <c r="D19" s="82"/>
      <c r="E19" s="82"/>
      <c r="F19" s="82"/>
      <c r="G19" s="82"/>
      <c r="H19" s="90"/>
      <c r="I19" s="92"/>
      <c r="J19" s="82"/>
      <c r="K19" s="82"/>
      <c r="L19" s="82"/>
      <c r="M19" s="91"/>
      <c r="N19" s="82"/>
    </row>
    <row r="20" spans="2:14" s="131" customFormat="1">
      <c r="B20" s="121" t="s">
        <v>68</v>
      </c>
      <c r="C20" s="80"/>
      <c r="D20" s="80"/>
      <c r="E20" s="80"/>
      <c r="F20" s="80"/>
      <c r="G20" s="80"/>
      <c r="H20" s="87"/>
      <c r="I20" s="89"/>
      <c r="J20" s="80"/>
      <c r="K20" s="87">
        <v>45494.276909999993</v>
      </c>
      <c r="L20" s="80"/>
      <c r="M20" s="88">
        <v>0.16033851849599712</v>
      </c>
      <c r="N20" s="88">
        <f>K20/'סכום נכסי הקרן'!$C$42</f>
        <v>2.5144746270912535E-2</v>
      </c>
    </row>
    <row r="21" spans="2:14" s="131" customFormat="1">
      <c r="B21" s="97" t="s">
        <v>1009</v>
      </c>
      <c r="C21" s="82" t="s">
        <v>1010</v>
      </c>
      <c r="D21" s="93" t="s">
        <v>125</v>
      </c>
      <c r="E21" s="82" t="s">
        <v>996</v>
      </c>
      <c r="F21" s="93" t="s">
        <v>1011</v>
      </c>
      <c r="G21" s="93" t="s">
        <v>169</v>
      </c>
      <c r="H21" s="90">
        <v>2189588</v>
      </c>
      <c r="I21" s="92">
        <v>316.27</v>
      </c>
      <c r="J21" s="82"/>
      <c r="K21" s="90">
        <v>6925.0099700000001</v>
      </c>
      <c r="L21" s="91">
        <v>8.3907398909989547E-3</v>
      </c>
      <c r="M21" s="91">
        <v>2.440627513118572E-2</v>
      </c>
      <c r="N21" s="91">
        <f>K21/'סכום נכסי הקרן'!$C$42</f>
        <v>3.8274620555825349E-3</v>
      </c>
    </row>
    <row r="22" spans="2:14" s="131" customFormat="1">
      <c r="B22" s="97" t="s">
        <v>1012</v>
      </c>
      <c r="C22" s="82" t="s">
        <v>1013</v>
      </c>
      <c r="D22" s="93" t="s">
        <v>125</v>
      </c>
      <c r="E22" s="82" t="s">
        <v>996</v>
      </c>
      <c r="F22" s="93" t="s">
        <v>1011</v>
      </c>
      <c r="G22" s="93" t="s">
        <v>169</v>
      </c>
      <c r="H22" s="90">
        <v>600000</v>
      </c>
      <c r="I22" s="92">
        <v>325.39</v>
      </c>
      <c r="J22" s="82"/>
      <c r="K22" s="90">
        <v>1952.34</v>
      </c>
      <c r="L22" s="91">
        <v>2.4609990004611543E-3</v>
      </c>
      <c r="M22" s="91">
        <v>6.880762251035304E-3</v>
      </c>
      <c r="N22" s="91">
        <f>K22/'סכום נכסי הקרן'!$C$42</f>
        <v>1.0790608680663035E-3</v>
      </c>
    </row>
    <row r="23" spans="2:14" s="131" customFormat="1">
      <c r="B23" s="97" t="s">
        <v>1014</v>
      </c>
      <c r="C23" s="82" t="s">
        <v>1015</v>
      </c>
      <c r="D23" s="93" t="s">
        <v>125</v>
      </c>
      <c r="E23" s="82" t="s">
        <v>1000</v>
      </c>
      <c r="F23" s="93" t="s">
        <v>1011</v>
      </c>
      <c r="G23" s="93" t="s">
        <v>169</v>
      </c>
      <c r="H23" s="90">
        <v>136300</v>
      </c>
      <c r="I23" s="92">
        <v>317.47000000000003</v>
      </c>
      <c r="J23" s="82"/>
      <c r="K23" s="90">
        <v>432.71161000000001</v>
      </c>
      <c r="L23" s="91">
        <v>3.0629213483146067E-4</v>
      </c>
      <c r="M23" s="91">
        <v>1.5250344262130115E-3</v>
      </c>
      <c r="N23" s="91">
        <f>K23/'סכום נכסי הקרן'!$C$42</f>
        <v>2.3916027203712864E-4</v>
      </c>
    </row>
    <row r="24" spans="2:14" s="131" customFormat="1">
      <c r="B24" s="97" t="s">
        <v>1016</v>
      </c>
      <c r="C24" s="82" t="s">
        <v>1017</v>
      </c>
      <c r="D24" s="93" t="s">
        <v>125</v>
      </c>
      <c r="E24" s="82" t="s">
        <v>1000</v>
      </c>
      <c r="F24" s="93" t="s">
        <v>1011</v>
      </c>
      <c r="G24" s="93" t="s">
        <v>169</v>
      </c>
      <c r="H24" s="90">
        <v>227100</v>
      </c>
      <c r="I24" s="92">
        <v>3241.92</v>
      </c>
      <c r="J24" s="82"/>
      <c r="K24" s="90">
        <v>7362.4003200000006</v>
      </c>
      <c r="L24" s="91">
        <v>7.7160913291655338E-3</v>
      </c>
      <c r="M24" s="91">
        <v>2.5947799153255197E-2</v>
      </c>
      <c r="N24" s="91">
        <f>K24/'סכום נכסי הקרן'!$C$42</f>
        <v>4.0692082733288417E-3</v>
      </c>
    </row>
    <row r="25" spans="2:14" s="131" customFormat="1">
      <c r="B25" s="97" t="s">
        <v>1018</v>
      </c>
      <c r="C25" s="82" t="s">
        <v>1019</v>
      </c>
      <c r="D25" s="93" t="s">
        <v>125</v>
      </c>
      <c r="E25" s="82" t="s">
        <v>1005</v>
      </c>
      <c r="F25" s="93" t="s">
        <v>1011</v>
      </c>
      <c r="G25" s="93" t="s">
        <v>169</v>
      </c>
      <c r="H25" s="90">
        <v>122643</v>
      </c>
      <c r="I25" s="92">
        <v>3156.65</v>
      </c>
      <c r="J25" s="82"/>
      <c r="K25" s="90">
        <v>3871.4102599999997</v>
      </c>
      <c r="L25" s="91">
        <v>8.7602142857142861E-4</v>
      </c>
      <c r="M25" s="91">
        <v>1.3644269735434797E-2</v>
      </c>
      <c r="N25" s="91">
        <f>K25/'סכום נכסי הקרן'!$C$42</f>
        <v>2.139733507379039E-3</v>
      </c>
    </row>
    <row r="26" spans="2:14" s="131" customFormat="1">
      <c r="B26" s="97" t="s">
        <v>1020</v>
      </c>
      <c r="C26" s="82" t="s">
        <v>1021</v>
      </c>
      <c r="D26" s="93" t="s">
        <v>125</v>
      </c>
      <c r="E26" s="82" t="s">
        <v>1008</v>
      </c>
      <c r="F26" s="93" t="s">
        <v>1011</v>
      </c>
      <c r="G26" s="93" t="s">
        <v>169</v>
      </c>
      <c r="H26" s="90">
        <v>305968</v>
      </c>
      <c r="I26" s="92">
        <v>3173.4</v>
      </c>
      <c r="J26" s="82"/>
      <c r="K26" s="90">
        <v>9709.5885099999996</v>
      </c>
      <c r="L26" s="91">
        <v>2.0431919866444074E-3</v>
      </c>
      <c r="M26" s="91">
        <v>3.4220151250650054E-2</v>
      </c>
      <c r="N26" s="91">
        <f>K26/'סכום נכסי הקרן'!$C$42</f>
        <v>5.3665022517426298E-3</v>
      </c>
    </row>
    <row r="27" spans="2:14" s="131" customFormat="1">
      <c r="B27" s="97" t="s">
        <v>1022</v>
      </c>
      <c r="C27" s="82" t="s">
        <v>1023</v>
      </c>
      <c r="D27" s="93" t="s">
        <v>125</v>
      </c>
      <c r="E27" s="82" t="s">
        <v>1000</v>
      </c>
      <c r="F27" s="93" t="s">
        <v>1011</v>
      </c>
      <c r="G27" s="93" t="s">
        <v>169</v>
      </c>
      <c r="H27" s="90">
        <v>1825550</v>
      </c>
      <c r="I27" s="92">
        <v>354.71</v>
      </c>
      <c r="J27" s="82"/>
      <c r="K27" s="90">
        <v>6475.40841</v>
      </c>
      <c r="L27" s="91">
        <v>3.5323217599447058E-3</v>
      </c>
      <c r="M27" s="91">
        <v>2.2821714326175021E-2</v>
      </c>
      <c r="N27" s="91">
        <f>K27/'סכום נכסי הקרן'!$C$42</f>
        <v>3.5789666861194471E-3</v>
      </c>
    </row>
    <row r="28" spans="2:14" s="131" customFormat="1">
      <c r="B28" s="97" t="s">
        <v>1024</v>
      </c>
      <c r="C28" s="82" t="s">
        <v>1025</v>
      </c>
      <c r="D28" s="93" t="s">
        <v>125</v>
      </c>
      <c r="E28" s="82" t="s">
        <v>1000</v>
      </c>
      <c r="F28" s="93" t="s">
        <v>1011</v>
      </c>
      <c r="G28" s="93" t="s">
        <v>169</v>
      </c>
      <c r="H28" s="90">
        <v>800000</v>
      </c>
      <c r="I28" s="92">
        <v>353.99</v>
      </c>
      <c r="J28" s="82"/>
      <c r="K28" s="90">
        <v>2831.92</v>
      </c>
      <c r="L28" s="91">
        <v>5.3509848410679579E-3</v>
      </c>
      <c r="M28" s="91">
        <v>9.9807247886904427E-3</v>
      </c>
      <c r="N28" s="91">
        <f>K28/'סכום נכסי הקרן'!$C$42</f>
        <v>1.5652058829375651E-3</v>
      </c>
    </row>
    <row r="29" spans="2:14" s="131" customFormat="1">
      <c r="B29" s="97" t="s">
        <v>1026</v>
      </c>
      <c r="C29" s="82" t="s">
        <v>1027</v>
      </c>
      <c r="D29" s="93" t="s">
        <v>125</v>
      </c>
      <c r="E29" s="82" t="s">
        <v>1005</v>
      </c>
      <c r="F29" s="93" t="s">
        <v>1011</v>
      </c>
      <c r="G29" s="93" t="s">
        <v>169</v>
      </c>
      <c r="H29" s="90">
        <v>143160</v>
      </c>
      <c r="I29" s="92">
        <v>3554.87</v>
      </c>
      <c r="J29" s="82"/>
      <c r="K29" s="90">
        <v>5089.1518900000001</v>
      </c>
      <c r="L29" s="91">
        <v>6.2346805893349682E-3</v>
      </c>
      <c r="M29" s="91">
        <v>1.7936037890171268E-2</v>
      </c>
      <c r="N29" s="91">
        <f>K29/'סכום נכסי הקרן'!$C$42</f>
        <v>2.8127808968441302E-3</v>
      </c>
    </row>
    <row r="30" spans="2:14" s="131" customFormat="1">
      <c r="B30" s="97" t="s">
        <v>1028</v>
      </c>
      <c r="C30" s="82" t="s">
        <v>1029</v>
      </c>
      <c r="D30" s="93" t="s">
        <v>125</v>
      </c>
      <c r="E30" s="82" t="s">
        <v>1008</v>
      </c>
      <c r="F30" s="93" t="s">
        <v>1011</v>
      </c>
      <c r="G30" s="93" t="s">
        <v>169</v>
      </c>
      <c r="H30" s="90">
        <v>23800</v>
      </c>
      <c r="I30" s="92">
        <v>3547.63</v>
      </c>
      <c r="J30" s="82"/>
      <c r="K30" s="90">
        <v>844.33593999999994</v>
      </c>
      <c r="L30" s="91">
        <v>4.9207736829084037E-4</v>
      </c>
      <c r="M30" s="91">
        <v>2.9757495431863351E-3</v>
      </c>
      <c r="N30" s="91">
        <f>K30/'סכום נכסי הקרן'!$C$42</f>
        <v>4.6666557687491844E-4</v>
      </c>
    </row>
    <row r="31" spans="2:14" s="131" customFormat="1">
      <c r="B31" s="97"/>
      <c r="C31" s="82"/>
      <c r="D31" s="82"/>
      <c r="E31" s="82"/>
      <c r="F31" s="82"/>
      <c r="G31" s="82"/>
      <c r="H31" s="90"/>
      <c r="I31" s="92"/>
      <c r="J31" s="82"/>
      <c r="K31" s="82"/>
      <c r="L31" s="82"/>
      <c r="M31" s="91"/>
      <c r="N31" s="82"/>
    </row>
    <row r="32" spans="2:14" s="131" customFormat="1">
      <c r="B32" s="121" t="s">
        <v>235</v>
      </c>
      <c r="C32" s="80"/>
      <c r="D32" s="80"/>
      <c r="E32" s="80"/>
      <c r="F32" s="80"/>
      <c r="G32" s="80"/>
      <c r="H32" s="87"/>
      <c r="I32" s="89"/>
      <c r="J32" s="80">
        <f>J33</f>
        <v>89.871539999999996</v>
      </c>
      <c r="K32" s="87">
        <v>193851.61792000008</v>
      </c>
      <c r="L32" s="80"/>
      <c r="M32" s="88">
        <v>0.68320420361517742</v>
      </c>
      <c r="N32" s="88">
        <f>K32/'סכום נכסי הקרן'!$C$42</f>
        <v>0.10714204242540371</v>
      </c>
    </row>
    <row r="33" spans="2:14" s="131" customFormat="1">
      <c r="B33" s="121" t="s">
        <v>69</v>
      </c>
      <c r="C33" s="80"/>
      <c r="D33" s="80"/>
      <c r="E33" s="80"/>
      <c r="F33" s="80"/>
      <c r="G33" s="80"/>
      <c r="H33" s="87"/>
      <c r="I33" s="89"/>
      <c r="J33" s="80">
        <f>SUM(J34:J70)</f>
        <v>89.871539999999996</v>
      </c>
      <c r="K33" s="87">
        <v>143055.30137999999</v>
      </c>
      <c r="L33" s="80"/>
      <c r="M33" s="88">
        <v>0.50417935274899994</v>
      </c>
      <c r="N33" s="88">
        <f>K33/'סכום נכסי הקרן'!$C$42</f>
        <v>7.9066851925683773E-2</v>
      </c>
    </row>
    <row r="34" spans="2:14" s="131" customFormat="1">
      <c r="B34" s="97" t="s">
        <v>1030</v>
      </c>
      <c r="C34" s="82" t="s">
        <v>1031</v>
      </c>
      <c r="D34" s="93" t="s">
        <v>30</v>
      </c>
      <c r="E34" s="82"/>
      <c r="F34" s="93" t="s">
        <v>997</v>
      </c>
      <c r="G34" s="93" t="s">
        <v>168</v>
      </c>
      <c r="H34" s="90">
        <v>47940</v>
      </c>
      <c r="I34" s="92">
        <v>3039</v>
      </c>
      <c r="J34" s="82"/>
      <c r="K34" s="90">
        <v>5093.3105100000012</v>
      </c>
      <c r="L34" s="91">
        <v>6.27867576258276E-3</v>
      </c>
      <c r="M34" s="91">
        <v>1.7950694392374986E-2</v>
      </c>
      <c r="N34" s="91">
        <f>K34/'סכום נכסי הקרן'!$C$42</f>
        <v>2.8150793715499491E-3</v>
      </c>
    </row>
    <row r="35" spans="2:14" s="131" customFormat="1">
      <c r="B35" s="97" t="s">
        <v>1032</v>
      </c>
      <c r="C35" s="82" t="s">
        <v>1033</v>
      </c>
      <c r="D35" s="93" t="s">
        <v>778</v>
      </c>
      <c r="E35" s="82"/>
      <c r="F35" s="93" t="s">
        <v>997</v>
      </c>
      <c r="G35" s="93" t="s">
        <v>168</v>
      </c>
      <c r="H35" s="90">
        <v>10032</v>
      </c>
      <c r="I35" s="92">
        <v>8963</v>
      </c>
      <c r="J35" s="82"/>
      <c r="K35" s="90">
        <v>3143.49188</v>
      </c>
      <c r="L35" s="91">
        <v>7.2958274470483073E-5</v>
      </c>
      <c r="M35" s="91">
        <v>1.1078818374022968E-2</v>
      </c>
      <c r="N35" s="91">
        <f>K35/'סכום נכסי הקרן'!$C$42</f>
        <v>1.7374120679759552E-3</v>
      </c>
    </row>
    <row r="36" spans="2:14" s="131" customFormat="1">
      <c r="B36" s="97" t="s">
        <v>1034</v>
      </c>
      <c r="C36" s="82" t="s">
        <v>1035</v>
      </c>
      <c r="D36" s="93" t="s">
        <v>129</v>
      </c>
      <c r="E36" s="82"/>
      <c r="F36" s="93" t="s">
        <v>997</v>
      </c>
      <c r="G36" s="93" t="s">
        <v>178</v>
      </c>
      <c r="H36" s="90">
        <v>330627</v>
      </c>
      <c r="I36" s="92">
        <v>1694</v>
      </c>
      <c r="J36" s="82"/>
      <c r="K36" s="90">
        <v>17496.965989999997</v>
      </c>
      <c r="L36" s="91">
        <v>2.2491184619483529E-4</v>
      </c>
      <c r="M36" s="91">
        <v>6.1665725791430051E-2</v>
      </c>
      <c r="N36" s="91">
        <f>K36/'סכום נכסי הקרן'!$C$42</f>
        <v>9.6705959564911768E-3</v>
      </c>
    </row>
    <row r="37" spans="2:14" s="131" customFormat="1">
      <c r="B37" s="97" t="s">
        <v>1036</v>
      </c>
      <c r="C37" s="82" t="s">
        <v>1037</v>
      </c>
      <c r="D37" s="93" t="s">
        <v>778</v>
      </c>
      <c r="E37" s="82"/>
      <c r="F37" s="93" t="s">
        <v>997</v>
      </c>
      <c r="G37" s="93" t="s">
        <v>168</v>
      </c>
      <c r="H37" s="90">
        <v>20689</v>
      </c>
      <c r="I37" s="92">
        <v>2184</v>
      </c>
      <c r="J37" s="82"/>
      <c r="K37" s="90">
        <v>1579.65977</v>
      </c>
      <c r="L37" s="91">
        <v>2.3642409836814918E-3</v>
      </c>
      <c r="M37" s="91">
        <v>5.5673004266137615E-3</v>
      </c>
      <c r="N37" s="91">
        <f>K37/'סכום נכסי הקרן'!$C$42</f>
        <v>8.7308001816569717E-4</v>
      </c>
    </row>
    <row r="38" spans="2:14" s="131" customFormat="1">
      <c r="B38" s="97" t="s">
        <v>1038</v>
      </c>
      <c r="C38" s="82" t="s">
        <v>1039</v>
      </c>
      <c r="D38" s="93" t="s">
        <v>778</v>
      </c>
      <c r="E38" s="82"/>
      <c r="F38" s="93" t="s">
        <v>997</v>
      </c>
      <c r="G38" s="93" t="s">
        <v>168</v>
      </c>
      <c r="H38" s="90">
        <v>18519</v>
      </c>
      <c r="I38" s="92">
        <v>6492</v>
      </c>
      <c r="J38" s="82"/>
      <c r="K38" s="90">
        <v>4203.0781699999998</v>
      </c>
      <c r="L38" s="91">
        <v>7.5626587039385944E-5</v>
      </c>
      <c r="M38" s="91">
        <v>1.4813189101430358E-2</v>
      </c>
      <c r="N38" s="91">
        <f>K38/'סכום נכסי הקרן'!$C$42</f>
        <v>2.3230467944470377E-3</v>
      </c>
    </row>
    <row r="39" spans="2:14" s="131" customFormat="1">
      <c r="B39" s="97" t="s">
        <v>1040</v>
      </c>
      <c r="C39" s="82" t="s">
        <v>1041</v>
      </c>
      <c r="D39" s="93" t="s">
        <v>778</v>
      </c>
      <c r="E39" s="82"/>
      <c r="F39" s="93" t="s">
        <v>997</v>
      </c>
      <c r="G39" s="93" t="s">
        <v>168</v>
      </c>
      <c r="H39" s="90">
        <v>18592</v>
      </c>
      <c r="I39" s="92">
        <v>7924</v>
      </c>
      <c r="J39" s="82"/>
      <c r="K39" s="90">
        <v>5150.4123600000003</v>
      </c>
      <c r="L39" s="91">
        <v>8.3874192248490799E-5</v>
      </c>
      <c r="M39" s="91">
        <v>1.8151942255935777E-2</v>
      </c>
      <c r="N39" s="91">
        <f>K39/'סכום נכסי הקרן'!$C$42</f>
        <v>2.8466396386290396E-3</v>
      </c>
    </row>
    <row r="40" spans="2:14" s="131" customFormat="1">
      <c r="B40" s="97" t="s">
        <v>1042</v>
      </c>
      <c r="C40" s="82" t="s">
        <v>1043</v>
      </c>
      <c r="D40" s="93" t="s">
        <v>778</v>
      </c>
      <c r="E40" s="82"/>
      <c r="F40" s="93" t="s">
        <v>997</v>
      </c>
      <c r="G40" s="93" t="s">
        <v>168</v>
      </c>
      <c r="H40" s="90">
        <v>3880</v>
      </c>
      <c r="I40" s="92">
        <v>6811</v>
      </c>
      <c r="J40" s="82"/>
      <c r="K40" s="90">
        <v>923.87674000000004</v>
      </c>
      <c r="L40" s="91">
        <v>2.4383193192815756E-5</v>
      </c>
      <c r="M40" s="91">
        <v>3.2560804968404882E-3</v>
      </c>
      <c r="N40" s="91">
        <f>K40/'סכום נכסי הקרן'!$C$42</f>
        <v>5.1062788092784384E-4</v>
      </c>
    </row>
    <row r="41" spans="2:14" s="131" customFormat="1">
      <c r="B41" s="97" t="s">
        <v>1044</v>
      </c>
      <c r="C41" s="82" t="s">
        <v>1045</v>
      </c>
      <c r="D41" s="93" t="s">
        <v>30</v>
      </c>
      <c r="E41" s="82"/>
      <c r="F41" s="93" t="s">
        <v>997</v>
      </c>
      <c r="G41" s="93" t="s">
        <v>170</v>
      </c>
      <c r="H41" s="90">
        <v>5927.9999999999991</v>
      </c>
      <c r="I41" s="92">
        <v>5223</v>
      </c>
      <c r="J41" s="82"/>
      <c r="K41" s="90">
        <v>1234.1121199999998</v>
      </c>
      <c r="L41" s="91">
        <v>1.3915492957746476E-3</v>
      </c>
      <c r="M41" s="91">
        <v>4.3494637659634849E-3</v>
      </c>
      <c r="N41" s="91">
        <f>K41/'סכום נכסי הקרן'!$C$42</f>
        <v>6.8209538067055212E-4</v>
      </c>
    </row>
    <row r="42" spans="2:14" s="131" customFormat="1">
      <c r="B42" s="97" t="s">
        <v>1046</v>
      </c>
      <c r="C42" s="82" t="s">
        <v>1047</v>
      </c>
      <c r="D42" s="93" t="s">
        <v>144</v>
      </c>
      <c r="E42" s="82"/>
      <c r="F42" s="93" t="s">
        <v>997</v>
      </c>
      <c r="G42" s="93" t="s">
        <v>170</v>
      </c>
      <c r="H42" s="90">
        <v>3834</v>
      </c>
      <c r="I42" s="92">
        <v>10377</v>
      </c>
      <c r="J42" s="82"/>
      <c r="K42" s="90">
        <v>1585.8069800000001</v>
      </c>
      <c r="L42" s="91">
        <v>1.0489844263022366E-4</v>
      </c>
      <c r="M42" s="91">
        <v>5.5889654493645052E-3</v>
      </c>
      <c r="N42" s="91">
        <f>K42/'סכום נכסי הקרן'!$C$42</f>
        <v>8.7647758916193036E-4</v>
      </c>
    </row>
    <row r="43" spans="2:14" s="131" customFormat="1">
      <c r="B43" s="97" t="s">
        <v>1048</v>
      </c>
      <c r="C43" s="82" t="s">
        <v>1049</v>
      </c>
      <c r="D43" s="93" t="s">
        <v>778</v>
      </c>
      <c r="E43" s="82"/>
      <c r="F43" s="93" t="s">
        <v>997</v>
      </c>
      <c r="G43" s="93" t="s">
        <v>168</v>
      </c>
      <c r="H43" s="90">
        <v>56941</v>
      </c>
      <c r="I43" s="92">
        <v>2410</v>
      </c>
      <c r="J43" s="82"/>
      <c r="K43" s="90">
        <v>4797.4842399999998</v>
      </c>
      <c r="L43" s="91">
        <v>4.6293495934959352E-3</v>
      </c>
      <c r="M43" s="91">
        <v>1.690809411195222E-2</v>
      </c>
      <c r="N43" s="91">
        <f>K43/'סכום נכסי הקרן'!$C$42</f>
        <v>2.6515758057248273E-3</v>
      </c>
    </row>
    <row r="44" spans="2:14" s="131" customFormat="1">
      <c r="B44" s="97" t="s">
        <v>1050</v>
      </c>
      <c r="C44" s="82" t="s">
        <v>1051</v>
      </c>
      <c r="D44" s="93" t="s">
        <v>778</v>
      </c>
      <c r="E44" s="82"/>
      <c r="F44" s="93" t="s">
        <v>997</v>
      </c>
      <c r="G44" s="93" t="s">
        <v>168</v>
      </c>
      <c r="H44" s="90">
        <v>6228</v>
      </c>
      <c r="I44" s="92">
        <v>3394</v>
      </c>
      <c r="J44" s="82"/>
      <c r="K44" s="90">
        <v>738.97861</v>
      </c>
      <c r="L44" s="91">
        <v>1.2418743768693918E-4</v>
      </c>
      <c r="M44" s="91">
        <v>2.6044316686696686E-3</v>
      </c>
      <c r="N44" s="91">
        <f>K44/'סכום נכסי הקרן'!$C$42</f>
        <v>4.0843444297050224E-4</v>
      </c>
    </row>
    <row r="45" spans="2:14" s="131" customFormat="1">
      <c r="B45" s="97" t="s">
        <v>1052</v>
      </c>
      <c r="C45" s="82" t="s">
        <v>1053</v>
      </c>
      <c r="D45" s="93" t="s">
        <v>30</v>
      </c>
      <c r="E45" s="82"/>
      <c r="F45" s="93" t="s">
        <v>997</v>
      </c>
      <c r="G45" s="93" t="s">
        <v>170</v>
      </c>
      <c r="H45" s="90">
        <v>11500</v>
      </c>
      <c r="I45" s="92">
        <v>3497</v>
      </c>
      <c r="J45" s="82"/>
      <c r="K45" s="90">
        <v>1602.9496100000001</v>
      </c>
      <c r="L45" s="91">
        <v>4.6129161652627358E-5</v>
      </c>
      <c r="M45" s="91">
        <v>5.6493823651616853E-3</v>
      </c>
      <c r="N45" s="91">
        <f>K45/'סכום נכסי הקרן'!$C$42</f>
        <v>8.859523431539295E-4</v>
      </c>
    </row>
    <row r="46" spans="2:14" s="131" customFormat="1">
      <c r="B46" s="97" t="s">
        <v>1054</v>
      </c>
      <c r="C46" s="82" t="s">
        <v>1055</v>
      </c>
      <c r="D46" s="93" t="s">
        <v>778</v>
      </c>
      <c r="E46" s="82"/>
      <c r="F46" s="93" t="s">
        <v>997</v>
      </c>
      <c r="G46" s="93" t="s">
        <v>168</v>
      </c>
      <c r="H46" s="90">
        <v>1559</v>
      </c>
      <c r="I46" s="92">
        <v>17207</v>
      </c>
      <c r="J46" s="82"/>
      <c r="K46" s="90">
        <v>937.82693000000006</v>
      </c>
      <c r="L46" s="91">
        <v>2.8605504587155965E-4</v>
      </c>
      <c r="M46" s="91">
        <v>3.3052460831352786E-3</v>
      </c>
      <c r="N46" s="91">
        <f>K46/'סכום נכסי הקרן'!$C$42</f>
        <v>5.1833816916200886E-4</v>
      </c>
    </row>
    <row r="47" spans="2:14" s="131" customFormat="1">
      <c r="B47" s="97" t="s">
        <v>1056</v>
      </c>
      <c r="C47" s="82" t="s">
        <v>1057</v>
      </c>
      <c r="D47" s="93" t="s">
        <v>128</v>
      </c>
      <c r="E47" s="82"/>
      <c r="F47" s="93" t="s">
        <v>997</v>
      </c>
      <c r="G47" s="93" t="s">
        <v>171</v>
      </c>
      <c r="H47" s="90">
        <v>132043</v>
      </c>
      <c r="I47" s="92">
        <v>723</v>
      </c>
      <c r="J47" s="82"/>
      <c r="K47" s="90">
        <v>4336.21065</v>
      </c>
      <c r="L47" s="91">
        <v>1.9861475014909568E-4</v>
      </c>
      <c r="M47" s="91">
        <v>1.5282396792083992E-2</v>
      </c>
      <c r="N47" s="91">
        <f>K47/'סכום נכסי הקרן'!$C$42</f>
        <v>2.3966292900352141E-3</v>
      </c>
    </row>
    <row r="48" spans="2:14" s="131" customFormat="1">
      <c r="B48" s="97" t="s">
        <v>1058</v>
      </c>
      <c r="C48" s="82" t="s">
        <v>1059</v>
      </c>
      <c r="D48" s="93" t="s">
        <v>778</v>
      </c>
      <c r="E48" s="82"/>
      <c r="F48" s="93" t="s">
        <v>997</v>
      </c>
      <c r="G48" s="93" t="s">
        <v>168</v>
      </c>
      <c r="H48" s="90">
        <v>24790</v>
      </c>
      <c r="I48" s="92">
        <v>3971</v>
      </c>
      <c r="J48" s="82"/>
      <c r="K48" s="90">
        <v>3441.5005000000001</v>
      </c>
      <c r="L48" s="91">
        <v>3.1182389937106918E-4</v>
      </c>
      <c r="M48" s="91">
        <v>1.2129110056301221E-2</v>
      </c>
      <c r="N48" s="91">
        <f>K48/'סכום נכסי הקרן'!$C$42</f>
        <v>1.902121821496572E-3</v>
      </c>
    </row>
    <row r="49" spans="2:14" s="131" customFormat="1">
      <c r="B49" s="97" t="s">
        <v>1060</v>
      </c>
      <c r="C49" s="82" t="s">
        <v>1061</v>
      </c>
      <c r="D49" s="93" t="s">
        <v>778</v>
      </c>
      <c r="E49" s="82"/>
      <c r="F49" s="93" t="s">
        <v>997</v>
      </c>
      <c r="G49" s="93" t="s">
        <v>168</v>
      </c>
      <c r="H49" s="90">
        <v>13237</v>
      </c>
      <c r="I49" s="92">
        <v>3414</v>
      </c>
      <c r="J49" s="82"/>
      <c r="K49" s="90">
        <v>1579.88148</v>
      </c>
      <c r="L49" s="91">
        <v>8.203904555314534E-5</v>
      </c>
      <c r="M49" s="91">
        <v>5.5680818139738925E-3</v>
      </c>
      <c r="N49" s="91">
        <f>K49/'סכום נכסי הקרן'!$C$42</f>
        <v>8.7320255757228566E-4</v>
      </c>
    </row>
    <row r="50" spans="2:14" s="131" customFormat="1">
      <c r="B50" s="97" t="s">
        <v>1062</v>
      </c>
      <c r="C50" s="82" t="s">
        <v>1063</v>
      </c>
      <c r="D50" s="93" t="s">
        <v>128</v>
      </c>
      <c r="E50" s="82"/>
      <c r="F50" s="93" t="s">
        <v>997</v>
      </c>
      <c r="G50" s="93" t="s">
        <v>170</v>
      </c>
      <c r="H50" s="90">
        <v>6197</v>
      </c>
      <c r="I50" s="92">
        <v>18700</v>
      </c>
      <c r="J50" s="82"/>
      <c r="K50" s="90">
        <v>4619.0163700000003</v>
      </c>
      <c r="L50" s="91">
        <v>1.3769985032335134E-3</v>
      </c>
      <c r="M50" s="91">
        <v>1.6279107878550931E-2</v>
      </c>
      <c r="N50" s="91">
        <f>K50/'סכום נכסי הקרן'!$C$42</f>
        <v>2.5529363808684275E-3</v>
      </c>
    </row>
    <row r="51" spans="2:14" s="131" customFormat="1">
      <c r="B51" s="97" t="s">
        <v>1064</v>
      </c>
      <c r="C51" s="82" t="s">
        <v>1065</v>
      </c>
      <c r="D51" s="93" t="s">
        <v>783</v>
      </c>
      <c r="E51" s="82"/>
      <c r="F51" s="93" t="s">
        <v>997</v>
      </c>
      <c r="G51" s="93" t="s">
        <v>168</v>
      </c>
      <c r="H51" s="90">
        <v>1568</v>
      </c>
      <c r="I51" s="92">
        <v>31008</v>
      </c>
      <c r="J51" s="82"/>
      <c r="K51" s="90">
        <v>1699.77422</v>
      </c>
      <c r="L51" s="91">
        <v>5.0826580226904376E-5</v>
      </c>
      <c r="M51" s="91">
        <v>5.9906278047158687E-3</v>
      </c>
      <c r="N51" s="91">
        <f>K51/'סכום נכסי הקרן'!$C$42</f>
        <v>9.3946743156925736E-4</v>
      </c>
    </row>
    <row r="52" spans="2:14" s="131" customFormat="1">
      <c r="B52" s="97" t="s">
        <v>1066</v>
      </c>
      <c r="C52" s="82" t="s">
        <v>1067</v>
      </c>
      <c r="D52" s="93" t="s">
        <v>778</v>
      </c>
      <c r="E52" s="82"/>
      <c r="F52" s="93" t="s">
        <v>997</v>
      </c>
      <c r="G52" s="93" t="s">
        <v>168</v>
      </c>
      <c r="H52" s="90">
        <v>9583</v>
      </c>
      <c r="I52" s="92">
        <v>6507</v>
      </c>
      <c r="J52" s="82"/>
      <c r="K52" s="90">
        <v>2179.9860699999999</v>
      </c>
      <c r="L52" s="91">
        <v>1.451969696969697E-3</v>
      </c>
      <c r="M52" s="91">
        <v>7.6830704991132726E-3</v>
      </c>
      <c r="N52" s="91">
        <f>K52/'סכום נכסי הקרן'!$C$42</f>
        <v>1.2048811482972481E-3</v>
      </c>
    </row>
    <row r="53" spans="2:14" s="131" customFormat="1">
      <c r="B53" s="97" t="s">
        <v>1068</v>
      </c>
      <c r="C53" s="82" t="s">
        <v>1069</v>
      </c>
      <c r="D53" s="93" t="s">
        <v>778</v>
      </c>
      <c r="E53" s="82"/>
      <c r="F53" s="93" t="s">
        <v>997</v>
      </c>
      <c r="G53" s="93" t="s">
        <v>168</v>
      </c>
      <c r="H53" s="90">
        <v>34748</v>
      </c>
      <c r="I53" s="92">
        <v>3028</v>
      </c>
      <c r="J53" s="82"/>
      <c r="K53" s="90">
        <v>3678.38436</v>
      </c>
      <c r="L53" s="91">
        <v>1.1392786885245901E-3</v>
      </c>
      <c r="M53" s="91">
        <v>1.2963975664631498E-2</v>
      </c>
      <c r="N53" s="91">
        <f>K53/'סכום נכסי הקרן'!$C$42</f>
        <v>2.0330478403265385E-3</v>
      </c>
    </row>
    <row r="54" spans="2:14" s="131" customFormat="1">
      <c r="B54" s="97" t="s">
        <v>1070</v>
      </c>
      <c r="C54" s="82" t="s">
        <v>1071</v>
      </c>
      <c r="D54" s="93" t="s">
        <v>30</v>
      </c>
      <c r="E54" s="82"/>
      <c r="F54" s="93" t="s">
        <v>997</v>
      </c>
      <c r="G54" s="93" t="s">
        <v>170</v>
      </c>
      <c r="H54" s="90">
        <v>10729.999999999998</v>
      </c>
      <c r="I54" s="92">
        <v>2915</v>
      </c>
      <c r="J54" s="82"/>
      <c r="K54" s="90">
        <v>1246.7078100000001</v>
      </c>
      <c r="L54" s="91">
        <v>8.5498007968127479E-4</v>
      </c>
      <c r="M54" s="91">
        <v>4.3938555974466003E-3</v>
      </c>
      <c r="N54" s="91">
        <f>K54/'סכום נכסי הקרן'!$C$42</f>
        <v>6.8905703498552519E-4</v>
      </c>
    </row>
    <row r="55" spans="2:14" s="131" customFormat="1">
      <c r="B55" s="97" t="s">
        <v>1072</v>
      </c>
      <c r="C55" s="82" t="s">
        <v>1073</v>
      </c>
      <c r="D55" s="93" t="s">
        <v>783</v>
      </c>
      <c r="E55" s="82"/>
      <c r="F55" s="93" t="s">
        <v>997</v>
      </c>
      <c r="G55" s="93" t="s">
        <v>168</v>
      </c>
      <c r="H55" s="90">
        <v>5678</v>
      </c>
      <c r="I55" s="92">
        <v>4790</v>
      </c>
      <c r="J55" s="82"/>
      <c r="K55" s="90">
        <v>950.8288</v>
      </c>
      <c r="L55" s="91">
        <v>5.0923766816143498E-4</v>
      </c>
      <c r="M55" s="91">
        <v>3.3510694419195412E-3</v>
      </c>
      <c r="N55" s="91">
        <f>K55/'סכום נכסי הקרן'!$C$42</f>
        <v>5.255243196935173E-4</v>
      </c>
    </row>
    <row r="56" spans="2:14" s="131" customFormat="1">
      <c r="B56" s="97" t="s">
        <v>1074</v>
      </c>
      <c r="C56" s="82" t="s">
        <v>1075</v>
      </c>
      <c r="D56" s="93" t="s">
        <v>30</v>
      </c>
      <c r="E56" s="82"/>
      <c r="F56" s="93" t="s">
        <v>997</v>
      </c>
      <c r="G56" s="93" t="s">
        <v>170</v>
      </c>
      <c r="H56" s="90">
        <v>12395.000000000002</v>
      </c>
      <c r="I56" s="92">
        <v>3661.5</v>
      </c>
      <c r="J56" s="82"/>
      <c r="K56" s="90">
        <v>1808.9725400000002</v>
      </c>
      <c r="L56" s="91">
        <v>1.6709326338468268E-3</v>
      </c>
      <c r="M56" s="91">
        <v>6.3754827368140048E-3</v>
      </c>
      <c r="N56" s="91">
        <f>K56/'סכום נכסי הקרן'!$C$42</f>
        <v>9.9982148566361709E-4</v>
      </c>
    </row>
    <row r="57" spans="2:14" s="131" customFormat="1">
      <c r="B57" s="97" t="s">
        <v>1076</v>
      </c>
      <c r="C57" s="82" t="s">
        <v>1077</v>
      </c>
      <c r="D57" s="93" t="s">
        <v>30</v>
      </c>
      <c r="E57" s="82"/>
      <c r="F57" s="93" t="s">
        <v>997</v>
      </c>
      <c r="G57" s="93" t="s">
        <v>170</v>
      </c>
      <c r="H57" s="90">
        <v>7437.0000000000009</v>
      </c>
      <c r="I57" s="92">
        <v>4548</v>
      </c>
      <c r="J57" s="82"/>
      <c r="K57" s="90">
        <v>1348.16993</v>
      </c>
      <c r="L57" s="91">
        <v>1.314268981396476E-3</v>
      </c>
      <c r="M57" s="91">
        <v>4.7514453232146599E-3</v>
      </c>
      <c r="N57" s="91">
        <f>K57/'סכום נכסי הקרן'!$C$42</f>
        <v>7.4513528123517812E-4</v>
      </c>
    </row>
    <row r="58" spans="2:14" s="131" customFormat="1">
      <c r="B58" s="97" t="s">
        <v>1078</v>
      </c>
      <c r="C58" s="82" t="s">
        <v>1079</v>
      </c>
      <c r="D58" s="93" t="s">
        <v>778</v>
      </c>
      <c r="E58" s="82"/>
      <c r="F58" s="93" t="s">
        <v>997</v>
      </c>
      <c r="G58" s="93" t="s">
        <v>168</v>
      </c>
      <c r="H58" s="90">
        <v>23768</v>
      </c>
      <c r="I58" s="92">
        <v>2479</v>
      </c>
      <c r="J58" s="82"/>
      <c r="K58" s="90">
        <v>2059.8736800000001</v>
      </c>
      <c r="L58" s="91">
        <v>5.6778571430789659E-4</v>
      </c>
      <c r="M58" s="91">
        <v>7.2597503812067456E-3</v>
      </c>
      <c r="N58" s="91">
        <f>K58/'סכום נכסי הקרן'!$C$42</f>
        <v>1.1384948734583786E-3</v>
      </c>
    </row>
    <row r="59" spans="2:14" s="131" customFormat="1">
      <c r="B59" s="97" t="s">
        <v>1080</v>
      </c>
      <c r="C59" s="82" t="s">
        <v>1081</v>
      </c>
      <c r="D59" s="93" t="s">
        <v>128</v>
      </c>
      <c r="E59" s="82"/>
      <c r="F59" s="93" t="s">
        <v>997</v>
      </c>
      <c r="G59" s="93" t="s">
        <v>168</v>
      </c>
      <c r="H59" s="90">
        <v>3800</v>
      </c>
      <c r="I59" s="92">
        <v>42298.5</v>
      </c>
      <c r="J59" s="82"/>
      <c r="K59" s="90">
        <v>5619.2711300000001</v>
      </c>
      <c r="L59" s="91">
        <v>6.442824846381015E-4</v>
      </c>
      <c r="M59" s="91">
        <v>1.9804372532262055E-2</v>
      </c>
      <c r="N59" s="91">
        <f>K59/'סכום נכסי הקרן'!$C$42</f>
        <v>3.1057784932121035E-3</v>
      </c>
    </row>
    <row r="60" spans="2:14" s="131" customFormat="1">
      <c r="B60" s="97" t="s">
        <v>1082</v>
      </c>
      <c r="C60" s="82" t="s">
        <v>1083</v>
      </c>
      <c r="D60" s="93" t="s">
        <v>30</v>
      </c>
      <c r="E60" s="82"/>
      <c r="F60" s="93" t="s">
        <v>997</v>
      </c>
      <c r="G60" s="93" t="s">
        <v>170</v>
      </c>
      <c r="H60" s="90">
        <v>10278</v>
      </c>
      <c r="I60" s="92">
        <v>2778</v>
      </c>
      <c r="J60" s="82"/>
      <c r="K60" s="90">
        <v>1138.06549</v>
      </c>
      <c r="L60" s="91">
        <v>3.1489568735680643E-3</v>
      </c>
      <c r="M60" s="91">
        <v>4.0109602132814967E-3</v>
      </c>
      <c r="N60" s="91">
        <f>K60/'סכום נכסי הקרן'!$C$42</f>
        <v>6.2901028281738989E-4</v>
      </c>
    </row>
    <row r="61" spans="2:14" s="131" customFormat="1">
      <c r="B61" s="97" t="s">
        <v>1084</v>
      </c>
      <c r="C61" s="82" t="s">
        <v>1085</v>
      </c>
      <c r="D61" s="93" t="s">
        <v>778</v>
      </c>
      <c r="E61" s="82"/>
      <c r="F61" s="93" t="s">
        <v>997</v>
      </c>
      <c r="G61" s="93" t="s">
        <v>168</v>
      </c>
      <c r="H61" s="90">
        <v>14115</v>
      </c>
      <c r="I61" s="92">
        <v>3853</v>
      </c>
      <c r="J61" s="82"/>
      <c r="K61" s="90">
        <v>1901.3029199999999</v>
      </c>
      <c r="L61" s="91">
        <v>5.1420735055309255E-4</v>
      </c>
      <c r="M61" s="91">
        <v>6.7008888614274132E-3</v>
      </c>
      <c r="N61" s="91">
        <f>K61/'סכום נכסי הקרן'!$C$42</f>
        <v>1.0508526072877662E-3</v>
      </c>
    </row>
    <row r="62" spans="2:14" s="131" customFormat="1">
      <c r="B62" s="97" t="s">
        <v>1086</v>
      </c>
      <c r="C62" s="82" t="s">
        <v>1087</v>
      </c>
      <c r="D62" s="93" t="s">
        <v>778</v>
      </c>
      <c r="E62" s="82"/>
      <c r="F62" s="93" t="s">
        <v>997</v>
      </c>
      <c r="G62" s="93" t="s">
        <v>168</v>
      </c>
      <c r="H62" s="90">
        <v>7041</v>
      </c>
      <c r="I62" s="92">
        <v>14084</v>
      </c>
      <c r="J62" s="92">
        <v>5.9216300000000004</v>
      </c>
      <c r="K62" s="90">
        <v>3472.7455499999996</v>
      </c>
      <c r="L62" s="91">
        <v>7.5236058342191995E-5</v>
      </c>
      <c r="M62" s="91">
        <v>1.2239229072749026E-2</v>
      </c>
      <c r="N62" s="91">
        <f>K62/'סכום נכסי הקרן'!$C$42</f>
        <v>1.9193910014425725E-3</v>
      </c>
    </row>
    <row r="63" spans="2:14" s="131" customFormat="1">
      <c r="B63" s="97" t="s">
        <v>1088</v>
      </c>
      <c r="C63" s="82" t="s">
        <v>1089</v>
      </c>
      <c r="D63" s="93" t="s">
        <v>778</v>
      </c>
      <c r="E63" s="82"/>
      <c r="F63" s="93" t="s">
        <v>997</v>
      </c>
      <c r="G63" s="93" t="s">
        <v>168</v>
      </c>
      <c r="H63" s="90">
        <v>119571.00000000001</v>
      </c>
      <c r="I63" s="92">
        <v>4083</v>
      </c>
      <c r="J63" s="82"/>
      <c r="K63" s="90">
        <v>17067.765420000003</v>
      </c>
      <c r="L63" s="91">
        <v>8.7603622672342434E-5</v>
      </c>
      <c r="M63" s="91">
        <v>6.0153065557977482E-2</v>
      </c>
      <c r="N63" s="91">
        <f>K63/'סכום נכסי הקרן'!$C$42</f>
        <v>9.4333762408480293E-3</v>
      </c>
    </row>
    <row r="64" spans="2:14" s="131" customFormat="1">
      <c r="B64" s="97" t="s">
        <v>1090</v>
      </c>
      <c r="C64" s="82" t="s">
        <v>1091</v>
      </c>
      <c r="D64" s="93" t="s">
        <v>778</v>
      </c>
      <c r="E64" s="82"/>
      <c r="F64" s="93" t="s">
        <v>997</v>
      </c>
      <c r="G64" s="93" t="s">
        <v>168</v>
      </c>
      <c r="H64" s="90">
        <v>2900</v>
      </c>
      <c r="I64" s="92">
        <v>8323</v>
      </c>
      <c r="J64" s="82"/>
      <c r="K64" s="90">
        <v>843.81904000000009</v>
      </c>
      <c r="L64" s="91">
        <v>7.105247266512761E-6</v>
      </c>
      <c r="M64" s="91">
        <v>2.9739277979946373E-3</v>
      </c>
      <c r="N64" s="91">
        <f>K64/'סכום נכסי הקרן'!$C$42</f>
        <v>4.6637988556976498E-4</v>
      </c>
    </row>
    <row r="65" spans="2:14" s="131" customFormat="1">
      <c r="B65" s="97" t="s">
        <v>1092</v>
      </c>
      <c r="C65" s="82" t="s">
        <v>1093</v>
      </c>
      <c r="D65" s="93" t="s">
        <v>778</v>
      </c>
      <c r="E65" s="82"/>
      <c r="F65" s="93" t="s">
        <v>997</v>
      </c>
      <c r="G65" s="93" t="s">
        <v>168</v>
      </c>
      <c r="H65" s="90">
        <v>13205</v>
      </c>
      <c r="I65" s="92">
        <v>22206</v>
      </c>
      <c r="J65" s="82"/>
      <c r="K65" s="90">
        <v>10251.32884</v>
      </c>
      <c r="L65" s="91">
        <v>4.1838654534265846E-5</v>
      </c>
      <c r="M65" s="91">
        <v>3.6129442876354292E-2</v>
      </c>
      <c r="N65" s="91">
        <f>K65/'סכום נכסי הקרן'!$C$42</f>
        <v>5.6659228397325937E-3</v>
      </c>
    </row>
    <row r="66" spans="2:14" s="131" customFormat="1">
      <c r="B66" s="97" t="s">
        <v>1094</v>
      </c>
      <c r="C66" s="82" t="s">
        <v>1095</v>
      </c>
      <c r="D66" s="93" t="s">
        <v>128</v>
      </c>
      <c r="E66" s="82"/>
      <c r="F66" s="93" t="s">
        <v>997</v>
      </c>
      <c r="G66" s="93" t="s">
        <v>168</v>
      </c>
      <c r="H66" s="90">
        <v>114000</v>
      </c>
      <c r="I66" s="92">
        <v>4601</v>
      </c>
      <c r="J66" s="92">
        <v>77.321910000000003</v>
      </c>
      <c r="K66" s="90">
        <v>18414.331340000001</v>
      </c>
      <c r="L66" s="91">
        <v>2.8268876422584403E-4</v>
      </c>
      <c r="M66" s="91">
        <v>6.4898857761623671E-2</v>
      </c>
      <c r="N66" s="91">
        <f>K66/'סכום נכסי הקרן'!$C$42</f>
        <v>1.0177624983661112E-2</v>
      </c>
    </row>
    <row r="67" spans="2:14" s="131" customFormat="1">
      <c r="B67" s="97" t="s">
        <v>1096</v>
      </c>
      <c r="C67" s="82" t="s">
        <v>1097</v>
      </c>
      <c r="D67" s="93" t="s">
        <v>778</v>
      </c>
      <c r="E67" s="82"/>
      <c r="F67" s="93" t="s">
        <v>997</v>
      </c>
      <c r="G67" s="93" t="s">
        <v>168</v>
      </c>
      <c r="H67" s="90">
        <v>4514</v>
      </c>
      <c r="I67" s="92">
        <v>12291</v>
      </c>
      <c r="J67" s="92">
        <v>6.6280000000000001</v>
      </c>
      <c r="K67" s="90">
        <v>1946.2638200000001</v>
      </c>
      <c r="L67" s="91">
        <v>4.9221852024850035E-5</v>
      </c>
      <c r="M67" s="91">
        <v>6.8593475640573729E-3</v>
      </c>
      <c r="N67" s="91">
        <f>K67/'סכום נכסי הקרן'!$C$42</f>
        <v>1.0757025554438467E-3</v>
      </c>
    </row>
    <row r="68" spans="2:14" s="131" customFormat="1">
      <c r="B68" s="97" t="s">
        <v>1098</v>
      </c>
      <c r="C68" s="82" t="s">
        <v>1099</v>
      </c>
      <c r="D68" s="93" t="s">
        <v>778</v>
      </c>
      <c r="E68" s="82"/>
      <c r="F68" s="93" t="s">
        <v>997</v>
      </c>
      <c r="G68" s="93" t="s">
        <v>168</v>
      </c>
      <c r="H68" s="90">
        <v>14370</v>
      </c>
      <c r="I68" s="92">
        <v>2451</v>
      </c>
      <c r="J68" s="82"/>
      <c r="K68" s="90">
        <v>1231.3216100000002</v>
      </c>
      <c r="L68" s="91">
        <v>2.1320474777448072E-4</v>
      </c>
      <c r="M68" s="91">
        <v>4.3396289852034057E-3</v>
      </c>
      <c r="N68" s="91">
        <f>K68/'סכום נכסי הקרן'!$C$42</f>
        <v>6.8055306214870282E-4</v>
      </c>
    </row>
    <row r="69" spans="2:14" s="131" customFormat="1">
      <c r="B69" s="97" t="s">
        <v>1100</v>
      </c>
      <c r="C69" s="82" t="s">
        <v>1101</v>
      </c>
      <c r="D69" s="93" t="s">
        <v>778</v>
      </c>
      <c r="E69" s="82"/>
      <c r="F69" s="93" t="s">
        <v>997</v>
      </c>
      <c r="G69" s="93" t="s">
        <v>168</v>
      </c>
      <c r="H69" s="90">
        <v>8522</v>
      </c>
      <c r="I69" s="92">
        <v>7011</v>
      </c>
      <c r="J69" s="82"/>
      <c r="K69" s="90">
        <v>2088.7810600000003</v>
      </c>
      <c r="L69" s="91">
        <v>1.1516216216216216E-3</v>
      </c>
      <c r="M69" s="91">
        <v>7.3616305911498566E-3</v>
      </c>
      <c r="N69" s="91">
        <f>K69/'סכום נכסי הקרן'!$C$42</f>
        <v>1.154472020142011E-3</v>
      </c>
    </row>
    <row r="70" spans="2:14" s="131" customFormat="1">
      <c r="B70" s="97" t="s">
        <v>1102</v>
      </c>
      <c r="C70" s="82" t="s">
        <v>1103</v>
      </c>
      <c r="D70" s="93" t="s">
        <v>30</v>
      </c>
      <c r="E70" s="82"/>
      <c r="F70" s="93" t="s">
        <v>997</v>
      </c>
      <c r="G70" s="93" t="s">
        <v>175</v>
      </c>
      <c r="H70" s="90">
        <v>35648</v>
      </c>
      <c r="I70" s="92">
        <v>11160</v>
      </c>
      <c r="J70" s="82"/>
      <c r="K70" s="90">
        <v>1643.04484</v>
      </c>
      <c r="L70" s="91">
        <v>4.6116429495472185E-4</v>
      </c>
      <c r="M70" s="91">
        <v>5.7906926620518674E-3</v>
      </c>
      <c r="N70" s="91">
        <f>K70/'סכום נכסי הקרן'!$C$42</f>
        <v>9.0811302914567166E-4</v>
      </c>
    </row>
    <row r="71" spans="2:14" s="131" customFormat="1">
      <c r="B71" s="81"/>
      <c r="C71" s="82"/>
      <c r="D71" s="82"/>
      <c r="E71" s="82"/>
      <c r="F71" s="82"/>
      <c r="G71" s="82"/>
      <c r="H71" s="90"/>
      <c r="I71" s="92"/>
      <c r="J71" s="82"/>
      <c r="K71" s="82"/>
      <c r="L71" s="82"/>
      <c r="M71" s="91"/>
      <c r="N71" s="82"/>
    </row>
    <row r="72" spans="2:14" s="131" customFormat="1">
      <c r="B72" s="98" t="s">
        <v>70</v>
      </c>
      <c r="C72" s="80"/>
      <c r="D72" s="80"/>
      <c r="E72" s="80"/>
      <c r="F72" s="80"/>
      <c r="G72" s="80"/>
      <c r="H72" s="87"/>
      <c r="I72" s="89"/>
      <c r="J72" s="80"/>
      <c r="K72" s="87">
        <v>50796.316539999993</v>
      </c>
      <c r="L72" s="80"/>
      <c r="M72" s="88">
        <v>0.17902485086617712</v>
      </c>
      <c r="N72" s="88">
        <f>K72/'סכום נכסי הקרן'!$C$42</f>
        <v>2.8075190499719883E-2</v>
      </c>
    </row>
    <row r="73" spans="2:14" s="131" customFormat="1">
      <c r="B73" s="83" t="s">
        <v>1104</v>
      </c>
      <c r="C73" s="82" t="s">
        <v>1105</v>
      </c>
      <c r="D73" s="93" t="s">
        <v>128</v>
      </c>
      <c r="E73" s="82"/>
      <c r="F73" s="93" t="s">
        <v>1011</v>
      </c>
      <c r="G73" s="93" t="s">
        <v>168</v>
      </c>
      <c r="H73" s="90">
        <v>4133</v>
      </c>
      <c r="I73" s="92">
        <v>11575</v>
      </c>
      <c r="J73" s="82"/>
      <c r="K73" s="90">
        <v>1672.4680499999999</v>
      </c>
      <c r="L73" s="91">
        <v>7.5972845801262236E-5</v>
      </c>
      <c r="M73" s="91">
        <v>5.8943908461142145E-3</v>
      </c>
      <c r="N73" s="91">
        <f>K73/'סכום נכסי הקרן'!$C$42</f>
        <v>9.2437527574405981E-4</v>
      </c>
    </row>
    <row r="74" spans="2:14" s="131" customFormat="1">
      <c r="B74" s="83" t="s">
        <v>1106</v>
      </c>
      <c r="C74" s="82" t="s">
        <v>1107</v>
      </c>
      <c r="D74" s="93" t="s">
        <v>778</v>
      </c>
      <c r="E74" s="82"/>
      <c r="F74" s="93" t="s">
        <v>1011</v>
      </c>
      <c r="G74" s="93" t="s">
        <v>168</v>
      </c>
      <c r="H74" s="90">
        <v>84264</v>
      </c>
      <c r="I74" s="92">
        <v>8004</v>
      </c>
      <c r="J74" s="82"/>
      <c r="K74" s="90">
        <v>23578.738989999998</v>
      </c>
      <c r="L74" s="91">
        <v>3.4480011966033961E-4</v>
      </c>
      <c r="M74" s="91">
        <v>8.3100124552796278E-2</v>
      </c>
      <c r="N74" s="91">
        <f>K74/'סכום נכסי הקרן'!$C$42</f>
        <v>1.3031999837353224E-2</v>
      </c>
    </row>
    <row r="75" spans="2:14" s="131" customFormat="1">
      <c r="B75" s="83" t="s">
        <v>1108</v>
      </c>
      <c r="C75" s="82" t="s">
        <v>1109</v>
      </c>
      <c r="D75" s="93" t="s">
        <v>128</v>
      </c>
      <c r="E75" s="82"/>
      <c r="F75" s="93" t="s">
        <v>1011</v>
      </c>
      <c r="G75" s="93" t="s">
        <v>168</v>
      </c>
      <c r="H75" s="90">
        <v>10241</v>
      </c>
      <c r="I75" s="92">
        <v>10102.5</v>
      </c>
      <c r="J75" s="82"/>
      <c r="K75" s="90">
        <v>3616.9512200000004</v>
      </c>
      <c r="L75" s="91">
        <v>3.7877877226263818E-3</v>
      </c>
      <c r="M75" s="91">
        <v>1.2747462746454047E-2</v>
      </c>
      <c r="N75" s="91">
        <f>K75/'סכום נכסי הקרן'!$C$42</f>
        <v>1.999093663607095E-3</v>
      </c>
    </row>
    <row r="76" spans="2:14" s="131" customFormat="1">
      <c r="B76" s="83" t="s">
        <v>1110</v>
      </c>
      <c r="C76" s="82" t="s">
        <v>1111</v>
      </c>
      <c r="D76" s="93" t="s">
        <v>128</v>
      </c>
      <c r="E76" s="82"/>
      <c r="F76" s="93" t="s">
        <v>1011</v>
      </c>
      <c r="G76" s="93" t="s">
        <v>168</v>
      </c>
      <c r="H76" s="90">
        <v>7186.9999999999991</v>
      </c>
      <c r="I76" s="92">
        <v>7492</v>
      </c>
      <c r="J76" s="82"/>
      <c r="K76" s="90">
        <v>1882.4213400000001</v>
      </c>
      <c r="L76" s="91">
        <v>1.6836193651225279E-4</v>
      </c>
      <c r="M76" s="91">
        <v>6.63434324800767E-3</v>
      </c>
      <c r="N76" s="91">
        <f>K76/'סכום נכסי הקרן'!$C$42</f>
        <v>1.0404167333594222E-3</v>
      </c>
    </row>
    <row r="77" spans="2:14" s="131" customFormat="1">
      <c r="B77" s="83" t="s">
        <v>1112</v>
      </c>
      <c r="C77" s="82" t="s">
        <v>1113</v>
      </c>
      <c r="D77" s="93" t="s">
        <v>30</v>
      </c>
      <c r="E77" s="82"/>
      <c r="F77" s="93" t="s">
        <v>1011</v>
      </c>
      <c r="G77" s="93" t="s">
        <v>170</v>
      </c>
      <c r="H77" s="90">
        <v>8164</v>
      </c>
      <c r="I77" s="92">
        <v>19001</v>
      </c>
      <c r="J77" s="82"/>
      <c r="K77" s="90">
        <v>6183.0940499999997</v>
      </c>
      <c r="L77" s="91">
        <v>8.9905260294669883E-3</v>
      </c>
      <c r="M77" s="91">
        <v>2.179149130471178E-2</v>
      </c>
      <c r="N77" s="91">
        <f>K77/'סכום נכסי הקרן'!$C$42</f>
        <v>3.4174041575384386E-3</v>
      </c>
    </row>
    <row r="78" spans="2:14" s="131" customFormat="1">
      <c r="B78" s="83" t="s">
        <v>1114</v>
      </c>
      <c r="C78" s="82" t="s">
        <v>1115</v>
      </c>
      <c r="D78" s="93" t="s">
        <v>128</v>
      </c>
      <c r="E78" s="82"/>
      <c r="F78" s="93" t="s">
        <v>1011</v>
      </c>
      <c r="G78" s="93" t="s">
        <v>168</v>
      </c>
      <c r="H78" s="90">
        <v>11931</v>
      </c>
      <c r="I78" s="92">
        <v>10498</v>
      </c>
      <c r="J78" s="82"/>
      <c r="K78" s="90">
        <v>4378.7972599999994</v>
      </c>
      <c r="L78" s="91">
        <v>2.9613255499773018E-4</v>
      </c>
      <c r="M78" s="91">
        <v>1.5432487625897549E-2</v>
      </c>
      <c r="N78" s="91">
        <f>K78/'סכום נכסי הקרן'!$C$42</f>
        <v>2.4201669650070943E-3</v>
      </c>
    </row>
    <row r="79" spans="2:14" s="131" customFormat="1">
      <c r="B79" s="83" t="s">
        <v>1116</v>
      </c>
      <c r="C79" s="82" t="s">
        <v>1117</v>
      </c>
      <c r="D79" s="93" t="s">
        <v>778</v>
      </c>
      <c r="E79" s="82"/>
      <c r="F79" s="93" t="s">
        <v>1011</v>
      </c>
      <c r="G79" s="93" t="s">
        <v>168</v>
      </c>
      <c r="H79" s="90">
        <v>17814</v>
      </c>
      <c r="I79" s="92">
        <v>3720</v>
      </c>
      <c r="J79" s="82"/>
      <c r="K79" s="90">
        <v>2316.7320800000002</v>
      </c>
      <c r="L79" s="91">
        <v>5.7646043146992181E-5</v>
      </c>
      <c r="M79" s="91">
        <v>8.1650135948792245E-3</v>
      </c>
      <c r="N79" s="91">
        <f>K79/'סכום נכסי הקרן'!$C$42</f>
        <v>1.2804608466362689E-3</v>
      </c>
    </row>
    <row r="80" spans="2:14" s="131" customFormat="1">
      <c r="B80" s="83" t="s">
        <v>1118</v>
      </c>
      <c r="C80" s="82" t="s">
        <v>1119</v>
      </c>
      <c r="D80" s="93" t="s">
        <v>30</v>
      </c>
      <c r="E80" s="82"/>
      <c r="F80" s="93" t="s">
        <v>1011</v>
      </c>
      <c r="G80" s="93" t="s">
        <v>170</v>
      </c>
      <c r="H80" s="90">
        <v>8325</v>
      </c>
      <c r="I80" s="92">
        <v>21599</v>
      </c>
      <c r="J80" s="82"/>
      <c r="K80" s="90">
        <v>7167.11355</v>
      </c>
      <c r="L80" s="91">
        <v>5.2723209168328584E-3</v>
      </c>
      <c r="M80" s="91">
        <v>2.5259536947316367E-2</v>
      </c>
      <c r="N80" s="91">
        <f>K80/'סכום נכסי הקרן'!$C$42</f>
        <v>3.961273020474285E-3</v>
      </c>
    </row>
    <row r="81" spans="2:7" s="131" customFormat="1">
      <c r="B81" s="133"/>
      <c r="C81" s="133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B84" s="95" t="s">
        <v>254</v>
      </c>
      <c r="D84" s="1"/>
      <c r="E84" s="1"/>
      <c r="F84" s="1"/>
      <c r="G84" s="1"/>
    </row>
    <row r="85" spans="2:7">
      <c r="B85" s="95" t="s">
        <v>117</v>
      </c>
      <c r="D85" s="1"/>
      <c r="E85" s="1"/>
      <c r="F85" s="1"/>
      <c r="G85" s="1"/>
    </row>
    <row r="86" spans="2:7">
      <c r="B86" s="95" t="s">
        <v>239</v>
      </c>
      <c r="D86" s="1"/>
      <c r="E86" s="1"/>
      <c r="F86" s="1"/>
      <c r="G86" s="1"/>
    </row>
    <row r="87" spans="2:7">
      <c r="B87" s="95" t="s">
        <v>249</v>
      </c>
      <c r="D87" s="1"/>
      <c r="E87" s="1"/>
      <c r="F87" s="1"/>
      <c r="G87" s="1"/>
    </row>
    <row r="88" spans="2:7">
      <c r="B88" s="95" t="s">
        <v>247</v>
      </c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184</v>
      </c>
      <c r="C1" s="76" t="s" vm="1">
        <v>255</v>
      </c>
    </row>
    <row r="2" spans="2:65">
      <c r="B2" s="56" t="s">
        <v>183</v>
      </c>
      <c r="C2" s="76" t="s">
        <v>256</v>
      </c>
    </row>
    <row r="3" spans="2:65">
      <c r="B3" s="56" t="s">
        <v>185</v>
      </c>
      <c r="C3" s="76" t="s">
        <v>257</v>
      </c>
    </row>
    <row r="4" spans="2:65">
      <c r="B4" s="56" t="s">
        <v>186</v>
      </c>
      <c r="C4" s="76">
        <v>8801</v>
      </c>
    </row>
    <row r="6" spans="2:65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5" ht="26.25" customHeight="1">
      <c r="B7" s="184" t="s">
        <v>96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M7" s="3"/>
    </row>
    <row r="8" spans="2:65" s="3" customFormat="1" ht="78.75">
      <c r="B8" s="22" t="s">
        <v>120</v>
      </c>
      <c r="C8" s="30" t="s">
        <v>46</v>
      </c>
      <c r="D8" s="30" t="s">
        <v>124</v>
      </c>
      <c r="E8" s="30" t="s">
        <v>122</v>
      </c>
      <c r="F8" s="30" t="s">
        <v>65</v>
      </c>
      <c r="G8" s="30" t="s">
        <v>15</v>
      </c>
      <c r="H8" s="30" t="s">
        <v>66</v>
      </c>
      <c r="I8" s="30" t="s">
        <v>106</v>
      </c>
      <c r="J8" s="30" t="s">
        <v>241</v>
      </c>
      <c r="K8" s="30" t="s">
        <v>240</v>
      </c>
      <c r="L8" s="30" t="s">
        <v>62</v>
      </c>
      <c r="M8" s="30" t="s">
        <v>59</v>
      </c>
      <c r="N8" s="30" t="s">
        <v>187</v>
      </c>
      <c r="O8" s="20" t="s">
        <v>189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250</v>
      </c>
      <c r="K9" s="32"/>
      <c r="L9" s="32" t="s">
        <v>244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2" t="s">
        <v>34</v>
      </c>
      <c r="C11" s="114"/>
      <c r="D11" s="114"/>
      <c r="E11" s="114"/>
      <c r="F11" s="114"/>
      <c r="G11" s="114"/>
      <c r="H11" s="114"/>
      <c r="I11" s="114"/>
      <c r="J11" s="115"/>
      <c r="K11" s="119"/>
      <c r="L11" s="115">
        <v>59240.475170000005</v>
      </c>
      <c r="M11" s="114"/>
      <c r="N11" s="116">
        <v>1</v>
      </c>
      <c r="O11" s="116">
        <f>L11/'סכום נכסי הקרן'!$C$42</f>
        <v>3.2742288003934E-2</v>
      </c>
      <c r="P11" s="5"/>
      <c r="BG11" s="1"/>
      <c r="BH11" s="3"/>
      <c r="BI11" s="1"/>
      <c r="BM11" s="1"/>
    </row>
    <row r="12" spans="2:65" s="4" customFormat="1" ht="18" customHeight="1">
      <c r="B12" s="122" t="s">
        <v>235</v>
      </c>
      <c r="C12" s="114"/>
      <c r="D12" s="114"/>
      <c r="E12" s="114"/>
      <c r="F12" s="114"/>
      <c r="G12" s="114"/>
      <c r="H12" s="114"/>
      <c r="I12" s="114"/>
      <c r="J12" s="115"/>
      <c r="K12" s="119"/>
      <c r="L12" s="115">
        <v>59240.475169999983</v>
      </c>
      <c r="M12" s="114"/>
      <c r="N12" s="116">
        <v>0.99999999999999967</v>
      </c>
      <c r="O12" s="116">
        <f>L12/'סכום נכסי הקרן'!$C$42</f>
        <v>3.2742288003933986E-2</v>
      </c>
      <c r="P12" s="5"/>
      <c r="BG12" s="1"/>
      <c r="BH12" s="3"/>
      <c r="BI12" s="1"/>
      <c r="BM12" s="1"/>
    </row>
    <row r="13" spans="2:65">
      <c r="B13" s="122" t="s">
        <v>1120</v>
      </c>
      <c r="C13" s="114"/>
      <c r="D13" s="114"/>
      <c r="E13" s="114"/>
      <c r="F13" s="114"/>
      <c r="G13" s="114"/>
      <c r="H13" s="114"/>
      <c r="I13" s="114"/>
      <c r="J13" s="115"/>
      <c r="K13" s="119"/>
      <c r="L13" s="115">
        <v>59240.475169999983</v>
      </c>
      <c r="M13" s="114"/>
      <c r="N13" s="116">
        <v>0.99999999999999967</v>
      </c>
      <c r="O13" s="116">
        <f>L13/'סכום נכסי הקרן'!$C$42</f>
        <v>3.2742288003933986E-2</v>
      </c>
      <c r="BH13" s="3"/>
    </row>
    <row r="14" spans="2:65" ht="20.25">
      <c r="B14" s="97" t="s">
        <v>1121</v>
      </c>
      <c r="C14" s="82" t="s">
        <v>1122</v>
      </c>
      <c r="D14" s="93" t="s">
        <v>30</v>
      </c>
      <c r="E14" s="82"/>
      <c r="F14" s="93" t="s">
        <v>1011</v>
      </c>
      <c r="G14" s="82" t="s">
        <v>574</v>
      </c>
      <c r="H14" s="82" t="s">
        <v>1123</v>
      </c>
      <c r="I14" s="93" t="s">
        <v>168</v>
      </c>
      <c r="J14" s="90">
        <v>31860.51</v>
      </c>
      <c r="K14" s="92">
        <v>10908</v>
      </c>
      <c r="L14" s="90">
        <v>12149.804119999999</v>
      </c>
      <c r="M14" s="91">
        <v>3.4586564107358195E-3</v>
      </c>
      <c r="N14" s="91">
        <v>0.20509295519886017</v>
      </c>
      <c r="O14" s="91">
        <f>L14/'סכום נכסי הקרן'!$C$42</f>
        <v>6.7152126066990121E-3</v>
      </c>
      <c r="BH14" s="4"/>
    </row>
    <row r="15" spans="2:65">
      <c r="B15" s="97" t="s">
        <v>1124</v>
      </c>
      <c r="C15" s="82" t="s">
        <v>1125</v>
      </c>
      <c r="D15" s="93" t="s">
        <v>30</v>
      </c>
      <c r="E15" s="82"/>
      <c r="F15" s="93" t="s">
        <v>1011</v>
      </c>
      <c r="G15" s="82" t="s">
        <v>1126</v>
      </c>
      <c r="H15" s="82" t="s">
        <v>1127</v>
      </c>
      <c r="I15" s="93" t="s">
        <v>168</v>
      </c>
      <c r="J15" s="90">
        <v>251708.54</v>
      </c>
      <c r="K15" s="92">
        <v>1232</v>
      </c>
      <c r="L15" s="90">
        <v>10841.268039999999</v>
      </c>
      <c r="M15" s="91">
        <v>3.6906716517431281E-4</v>
      </c>
      <c r="N15" s="91">
        <v>0.18300440718764069</v>
      </c>
      <c r="O15" s="91">
        <f>L15/'סכום נכסי הקרן'!$C$42</f>
        <v>5.9919830061269403E-3</v>
      </c>
    </row>
    <row r="16" spans="2:65">
      <c r="B16" s="97" t="s">
        <v>1128</v>
      </c>
      <c r="C16" s="82" t="s">
        <v>1129</v>
      </c>
      <c r="D16" s="93" t="s">
        <v>30</v>
      </c>
      <c r="E16" s="82"/>
      <c r="F16" s="93" t="s">
        <v>997</v>
      </c>
      <c r="G16" s="82" t="s">
        <v>1130</v>
      </c>
      <c r="H16" s="82"/>
      <c r="I16" s="93" t="s">
        <v>170</v>
      </c>
      <c r="J16" s="90">
        <v>1170</v>
      </c>
      <c r="K16" s="92">
        <v>164772</v>
      </c>
      <c r="L16" s="90">
        <v>7684.1471600000004</v>
      </c>
      <c r="M16" s="91">
        <v>5.5838251925608333E-3</v>
      </c>
      <c r="N16" s="91">
        <v>0.12971109934464761</v>
      </c>
      <c r="O16" s="91">
        <f>L16/'סכום נכסי הקרן'!$C$42</f>
        <v>4.247038172049346E-3</v>
      </c>
    </row>
    <row r="17" spans="2:59">
      <c r="B17" s="97" t="s">
        <v>1131</v>
      </c>
      <c r="C17" s="82" t="s">
        <v>1132</v>
      </c>
      <c r="D17" s="93" t="s">
        <v>142</v>
      </c>
      <c r="E17" s="82"/>
      <c r="F17" s="93" t="s">
        <v>997</v>
      </c>
      <c r="G17" s="82" t="s">
        <v>1130</v>
      </c>
      <c r="H17" s="82"/>
      <c r="I17" s="93" t="s">
        <v>170</v>
      </c>
      <c r="J17" s="90">
        <v>12678.999999999998</v>
      </c>
      <c r="K17" s="92">
        <v>3785</v>
      </c>
      <c r="L17" s="90">
        <v>1912.83401</v>
      </c>
      <c r="M17" s="91">
        <v>4.5930228046106358E-4</v>
      </c>
      <c r="N17" s="91">
        <v>3.2289309032562913E-2</v>
      </c>
      <c r="O17" s="91">
        <f>L17/'סכום נכסי הקרן'!$C$42</f>
        <v>1.0572258557922023E-3</v>
      </c>
    </row>
    <row r="18" spans="2:59">
      <c r="B18" s="97" t="s">
        <v>1133</v>
      </c>
      <c r="C18" s="82" t="s">
        <v>1134</v>
      </c>
      <c r="D18" s="93" t="s">
        <v>142</v>
      </c>
      <c r="E18" s="82"/>
      <c r="F18" s="93" t="s">
        <v>997</v>
      </c>
      <c r="G18" s="82" t="s">
        <v>1130</v>
      </c>
      <c r="H18" s="82"/>
      <c r="I18" s="93" t="s">
        <v>170</v>
      </c>
      <c r="J18" s="90">
        <v>10634.000000000002</v>
      </c>
      <c r="K18" s="92">
        <v>2314</v>
      </c>
      <c r="L18" s="90">
        <v>980.8134399999999</v>
      </c>
      <c r="M18" s="91">
        <v>9.4189764373963676E-5</v>
      </c>
      <c r="N18" s="91">
        <v>1.6556474896350832E-2</v>
      </c>
      <c r="O18" s="91">
        <f>L18/'סכום נכסי הקרן'!$C$42</f>
        <v>5.4209686938622224E-4</v>
      </c>
    </row>
    <row r="19" spans="2:59" ht="20.25">
      <c r="B19" s="97" t="s">
        <v>1135</v>
      </c>
      <c r="C19" s="82" t="s">
        <v>1136</v>
      </c>
      <c r="D19" s="93" t="s">
        <v>30</v>
      </c>
      <c r="E19" s="82"/>
      <c r="F19" s="93" t="s">
        <v>997</v>
      </c>
      <c r="G19" s="82" t="s">
        <v>1130</v>
      </c>
      <c r="H19" s="82"/>
      <c r="I19" s="93" t="s">
        <v>168</v>
      </c>
      <c r="J19" s="90">
        <v>4825.96</v>
      </c>
      <c r="K19" s="92">
        <v>11764</v>
      </c>
      <c r="L19" s="90">
        <v>1984.7698600000001</v>
      </c>
      <c r="M19" s="91">
        <v>7.7716338887718467E-4</v>
      </c>
      <c r="N19" s="91">
        <v>3.3503611412710417E-2</v>
      </c>
      <c r="O19" s="91">
        <f>L19/'סכום נכסי הקרן'!$C$42</f>
        <v>1.0969848940468544E-3</v>
      </c>
      <c r="BG19" s="4"/>
    </row>
    <row r="20" spans="2:59">
      <c r="B20" s="97" t="s">
        <v>1137</v>
      </c>
      <c r="C20" s="82" t="s">
        <v>1138</v>
      </c>
      <c r="D20" s="93" t="s">
        <v>30</v>
      </c>
      <c r="E20" s="82"/>
      <c r="F20" s="93" t="s">
        <v>997</v>
      </c>
      <c r="G20" s="82" t="s">
        <v>1130</v>
      </c>
      <c r="H20" s="82"/>
      <c r="I20" s="93" t="s">
        <v>170</v>
      </c>
      <c r="J20" s="90">
        <v>1548</v>
      </c>
      <c r="K20" s="92">
        <v>120355</v>
      </c>
      <c r="L20" s="90">
        <v>7426.1119600000002</v>
      </c>
      <c r="M20" s="91">
        <v>1.182581336413227E-3</v>
      </c>
      <c r="N20" s="91">
        <v>0.12535537466047642</v>
      </c>
      <c r="O20" s="91">
        <f>L20/'סכום נכסי הקרן'!$C$42</f>
        <v>4.1044217799743685E-3</v>
      </c>
      <c r="BG20" s="3"/>
    </row>
    <row r="21" spans="2:59">
      <c r="B21" s="97" t="s">
        <v>1139</v>
      </c>
      <c r="C21" s="82" t="s">
        <v>1140</v>
      </c>
      <c r="D21" s="93" t="s">
        <v>30</v>
      </c>
      <c r="E21" s="82"/>
      <c r="F21" s="93" t="s">
        <v>997</v>
      </c>
      <c r="G21" s="82" t="s">
        <v>1130</v>
      </c>
      <c r="H21" s="82"/>
      <c r="I21" s="93" t="s">
        <v>168</v>
      </c>
      <c r="J21" s="90">
        <v>17356.330000000002</v>
      </c>
      <c r="K21" s="92">
        <v>1647.11</v>
      </c>
      <c r="L21" s="90">
        <v>999.42895999999996</v>
      </c>
      <c r="M21" s="91">
        <v>3.6898229144044693E-4</v>
      </c>
      <c r="N21" s="91">
        <v>1.6870711403512192E-2</v>
      </c>
      <c r="O21" s="91">
        <f>L21/'סכום נכסי הקרן'!$C$42</f>
        <v>5.5238569160504978E-4</v>
      </c>
    </row>
    <row r="22" spans="2:59">
      <c r="B22" s="97" t="s">
        <v>1141</v>
      </c>
      <c r="C22" s="82" t="s">
        <v>1142</v>
      </c>
      <c r="D22" s="93" t="s">
        <v>30</v>
      </c>
      <c r="E22" s="82"/>
      <c r="F22" s="93" t="s">
        <v>997</v>
      </c>
      <c r="G22" s="82" t="s">
        <v>1130</v>
      </c>
      <c r="H22" s="82"/>
      <c r="I22" s="93" t="s">
        <v>168</v>
      </c>
      <c r="J22" s="90">
        <v>33984</v>
      </c>
      <c r="K22" s="92">
        <v>1645</v>
      </c>
      <c r="L22" s="90">
        <v>1954.39265</v>
      </c>
      <c r="M22" s="91">
        <v>1.2788562680742875E-3</v>
      </c>
      <c r="N22" s="91">
        <v>3.2990833452830319E-2</v>
      </c>
      <c r="O22" s="91">
        <f>L22/'סכום נכסי הקרן'!$C$42</f>
        <v>1.0801953704023906E-3</v>
      </c>
    </row>
    <row r="23" spans="2:59">
      <c r="B23" s="97" t="s">
        <v>1143</v>
      </c>
      <c r="C23" s="82" t="s">
        <v>1144</v>
      </c>
      <c r="D23" s="93" t="s">
        <v>30</v>
      </c>
      <c r="E23" s="82"/>
      <c r="F23" s="93" t="s">
        <v>997</v>
      </c>
      <c r="G23" s="82" t="s">
        <v>1130</v>
      </c>
      <c r="H23" s="82"/>
      <c r="I23" s="93" t="s">
        <v>168</v>
      </c>
      <c r="J23" s="90">
        <v>1125</v>
      </c>
      <c r="K23" s="92">
        <v>45569.19</v>
      </c>
      <c r="L23" s="90">
        <v>1792.2362499999999</v>
      </c>
      <c r="M23" s="91">
        <v>3.5123109201083913E-4</v>
      </c>
      <c r="N23" s="91">
        <v>3.0253576543012049E-2</v>
      </c>
      <c r="O23" s="91">
        <f>L23/'סכום נכסי הקרן'!$C$42</f>
        <v>9.9057131632036247E-4</v>
      </c>
    </row>
    <row r="24" spans="2:59">
      <c r="B24" s="97" t="s">
        <v>1145</v>
      </c>
      <c r="C24" s="82" t="s">
        <v>1146</v>
      </c>
      <c r="D24" s="93" t="s">
        <v>30</v>
      </c>
      <c r="E24" s="82"/>
      <c r="F24" s="93" t="s">
        <v>997</v>
      </c>
      <c r="G24" s="82" t="s">
        <v>1130</v>
      </c>
      <c r="H24" s="82"/>
      <c r="I24" s="93" t="s">
        <v>168</v>
      </c>
      <c r="J24" s="90">
        <v>30666</v>
      </c>
      <c r="K24" s="92">
        <v>2134.08</v>
      </c>
      <c r="L24" s="90">
        <v>2287.91165</v>
      </c>
      <c r="M24" s="91">
        <v>1.4829137400914456E-4</v>
      </c>
      <c r="N24" s="91">
        <v>3.862075115762445E-2</v>
      </c>
      <c r="O24" s="91">
        <f>L24/'סכום נכסי הקרן'!$C$42</f>
        <v>1.264531757331207E-3</v>
      </c>
    </row>
    <row r="25" spans="2:59">
      <c r="B25" s="97" t="s">
        <v>1147</v>
      </c>
      <c r="C25" s="82" t="s">
        <v>1148</v>
      </c>
      <c r="D25" s="93" t="s">
        <v>30</v>
      </c>
      <c r="E25" s="82"/>
      <c r="F25" s="93" t="s">
        <v>997</v>
      </c>
      <c r="G25" s="82" t="s">
        <v>1130</v>
      </c>
      <c r="H25" s="82"/>
      <c r="I25" s="93" t="s">
        <v>178</v>
      </c>
      <c r="J25" s="90">
        <v>14415</v>
      </c>
      <c r="K25" s="92">
        <v>9711.4500000000007</v>
      </c>
      <c r="L25" s="90">
        <v>4373.3039400000007</v>
      </c>
      <c r="M25" s="91">
        <v>1.4782641706743555E-3</v>
      </c>
      <c r="N25" s="91">
        <v>7.3822904482958765E-2</v>
      </c>
      <c r="O25" s="91">
        <f>L25/'סכום נכסי הקרן'!$C$42</f>
        <v>2.4171307998679462E-3</v>
      </c>
    </row>
    <row r="26" spans="2:59">
      <c r="B26" s="97" t="s">
        <v>1149</v>
      </c>
      <c r="C26" s="82" t="s">
        <v>1150</v>
      </c>
      <c r="D26" s="93" t="s">
        <v>142</v>
      </c>
      <c r="E26" s="82"/>
      <c r="F26" s="93" t="s">
        <v>997</v>
      </c>
      <c r="G26" s="82" t="s">
        <v>1130</v>
      </c>
      <c r="H26" s="82"/>
      <c r="I26" s="93" t="s">
        <v>168</v>
      </c>
      <c r="J26" s="90">
        <v>12728</v>
      </c>
      <c r="K26" s="92">
        <v>10907.35</v>
      </c>
      <c r="L26" s="90">
        <v>4853.4531300000017</v>
      </c>
      <c r="M26" s="91">
        <v>1.5090134102436402E-4</v>
      </c>
      <c r="N26" s="91">
        <v>8.1927991226813129E-2</v>
      </c>
      <c r="O26" s="91">
        <f>L26/'סכום נכסי הקרן'!$C$42</f>
        <v>2.6825098843320933E-3</v>
      </c>
    </row>
    <row r="27" spans="2:59">
      <c r="B27" s="81"/>
      <c r="C27" s="82"/>
      <c r="D27" s="82"/>
      <c r="E27" s="82"/>
      <c r="F27" s="82"/>
      <c r="G27" s="82"/>
      <c r="H27" s="82"/>
      <c r="I27" s="82"/>
      <c r="J27" s="90"/>
      <c r="K27" s="92"/>
      <c r="L27" s="82"/>
      <c r="M27" s="82"/>
      <c r="N27" s="91"/>
      <c r="O27" s="82"/>
    </row>
    <row r="28" spans="2:5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5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59">
      <c r="B30" s="95" t="s">
        <v>254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59">
      <c r="B31" s="95" t="s">
        <v>117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59">
      <c r="B32" s="95" t="s">
        <v>239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5" t="s">
        <v>249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  <row r="110" spans="2:15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</row>
    <row r="111" spans="2:15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</row>
    <row r="112" spans="2:15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</row>
    <row r="113" spans="2:15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</row>
    <row r="114" spans="2:15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</row>
    <row r="115" spans="2:15"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</row>
    <row r="116" spans="2:15"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</row>
    <row r="117" spans="2:15"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</row>
    <row r="118" spans="2:15"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</row>
    <row r="119" spans="2:15"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</row>
    <row r="120" spans="2:15"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</row>
    <row r="121" spans="2:15"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</row>
    <row r="122" spans="2:15"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</row>
    <row r="123" spans="2:15"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</row>
    <row r="124" spans="2:15"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</row>
    <row r="125" spans="2:15"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</row>
    <row r="126" spans="2:15"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55E1346-B2BE-4894-930C-3286337B23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2017-11-07T13:23:36Z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-1501254743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