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765" windowWidth="17400" windowHeight="1125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6" hidden="1">מניות!$B$11:$BI$41</definedName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ממשלתיות'!$B$6:$Q$27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אופציות'!$B$6:$L$44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מניות'!$B$6:$M$18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מזומנים!$B$6:$K$38</definedName>
    <definedName name="Print_Area" localSheetId="6">מניות!$B$6:$N$32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נאמנות'!$B$6:$O$20</definedName>
    <definedName name="Print_Area" localSheetId="3">'תעודות התחייבות ממשלתיות'!$B$8:$Q$12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 concurrentCalc="0"/>
</workbook>
</file>

<file path=xl/calcChain.xml><?xml version="1.0" encoding="utf-8"?>
<calcChain xmlns="http://schemas.openxmlformats.org/spreadsheetml/2006/main">
  <c r="H13" i="74" l="1"/>
  <c r="C11" i="84"/>
  <c r="C10" i="84"/>
  <c r="C43" i="88"/>
  <c r="C18" i="84"/>
  <c r="S107" i="61"/>
  <c r="O107" i="61"/>
  <c r="S66" i="61"/>
  <c r="P66" i="61"/>
  <c r="O66" i="61"/>
  <c r="M107" i="62"/>
  <c r="M89" i="62"/>
  <c r="K107" i="62"/>
  <c r="K89" i="62"/>
  <c r="J11" i="63"/>
  <c r="J34" i="63"/>
  <c r="J35" i="63"/>
  <c r="J11" i="72"/>
  <c r="J12" i="72"/>
  <c r="J13" i="72"/>
  <c r="O18" i="78"/>
  <c r="O12" i="78"/>
  <c r="O11" i="78"/>
  <c r="O10" i="78"/>
  <c r="P31" i="78"/>
  <c r="C31" i="88"/>
  <c r="C29" i="88"/>
  <c r="C28" i="88"/>
  <c r="C27" i="88"/>
  <c r="C26" i="88"/>
  <c r="C24" i="88"/>
  <c r="C19" i="88"/>
  <c r="C17" i="88"/>
  <c r="C15" i="88"/>
  <c r="C13" i="88"/>
  <c r="C11" i="88"/>
  <c r="C23" i="88"/>
  <c r="P25" i="78"/>
  <c r="P29" i="78"/>
  <c r="C33" i="88"/>
  <c r="P10" i="78"/>
  <c r="P16" i="78"/>
  <c r="P22" i="78"/>
  <c r="P26" i="78"/>
  <c r="P30" i="78"/>
  <c r="P14" i="78"/>
  <c r="P20" i="78"/>
  <c r="P24" i="78"/>
  <c r="P28" i="78"/>
  <c r="P32" i="78"/>
  <c r="P15" i="78"/>
  <c r="P21" i="78"/>
  <c r="P13" i="78"/>
  <c r="P19" i="78"/>
  <c r="P23" i="78"/>
  <c r="P27" i="78"/>
  <c r="P11" i="78"/>
  <c r="P18" i="78"/>
  <c r="P12" i="78"/>
  <c r="C12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/>
  <c r="F5" i="89"/>
  <c r="G5" i="89"/>
  <c r="H5" i="89"/>
  <c r="I5" i="89"/>
  <c r="J5" i="89"/>
  <c r="K5" i="89"/>
  <c r="L5" i="89"/>
  <c r="M5" i="89"/>
  <c r="N5" i="89"/>
  <c r="O5" i="89"/>
  <c r="P5" i="89"/>
  <c r="Q5" i="89"/>
  <c r="R5" i="89"/>
  <c r="S5" i="89"/>
  <c r="T5" i="89"/>
  <c r="U5" i="89"/>
  <c r="V5" i="89"/>
  <c r="W5" i="89"/>
  <c r="X5" i="89"/>
  <c r="Y5" i="89"/>
  <c r="C10" i="88"/>
  <c r="C42" i="88"/>
  <c r="D33" i="88"/>
  <c r="Q35" i="59"/>
  <c r="Q31" i="59"/>
  <c r="Q27" i="59"/>
  <c r="Q22" i="59"/>
  <c r="Q18" i="59"/>
  <c r="Q14" i="59"/>
  <c r="U117" i="61"/>
  <c r="U113" i="61"/>
  <c r="U109" i="61"/>
  <c r="U105" i="61"/>
  <c r="U101" i="61"/>
  <c r="U97" i="61"/>
  <c r="U93" i="61"/>
  <c r="U89" i="61"/>
  <c r="U85" i="61"/>
  <c r="U80" i="61"/>
  <c r="U76" i="61"/>
  <c r="U72" i="61"/>
  <c r="U68" i="61"/>
  <c r="U64" i="61"/>
  <c r="U60" i="61"/>
  <c r="U56" i="61"/>
  <c r="U52" i="61"/>
  <c r="U48" i="61"/>
  <c r="U44" i="61"/>
  <c r="U40" i="61"/>
  <c r="U36" i="61"/>
  <c r="U32" i="61"/>
  <c r="U28" i="61"/>
  <c r="U24" i="61"/>
  <c r="U20" i="61"/>
  <c r="U16" i="61"/>
  <c r="U12" i="61"/>
  <c r="N180" i="62"/>
  <c r="N176" i="62"/>
  <c r="N172" i="62"/>
  <c r="N168" i="62"/>
  <c r="N164" i="62"/>
  <c r="N160" i="62"/>
  <c r="N155" i="62"/>
  <c r="N151" i="62"/>
  <c r="N147" i="62"/>
  <c r="N143" i="62"/>
  <c r="N139" i="62"/>
  <c r="N135" i="62"/>
  <c r="N131" i="62"/>
  <c r="N127" i="62"/>
  <c r="N123" i="62"/>
  <c r="N119" i="62"/>
  <c r="N115" i="62"/>
  <c r="N111" i="62"/>
  <c r="N105" i="62"/>
  <c r="N101" i="62"/>
  <c r="N157" i="62"/>
  <c r="N94" i="62"/>
  <c r="N90" i="62"/>
  <c r="N84" i="62"/>
  <c r="N79" i="62"/>
  <c r="N75" i="62"/>
  <c r="N71" i="62"/>
  <c r="N67" i="62"/>
  <c r="N63" i="62"/>
  <c r="N59" i="62"/>
  <c r="N55" i="62"/>
  <c r="N51" i="62"/>
  <c r="N47" i="62"/>
  <c r="N43" i="62"/>
  <c r="N38" i="62"/>
  <c r="N34" i="62"/>
  <c r="N30" i="62"/>
  <c r="N26" i="62"/>
  <c r="N22" i="62"/>
  <c r="N18" i="62"/>
  <c r="N14" i="62"/>
  <c r="N17" i="62"/>
  <c r="Q34" i="59"/>
  <c r="Q30" i="59"/>
  <c r="Q26" i="59"/>
  <c r="Q21" i="59"/>
  <c r="Q17" i="59"/>
  <c r="Q13" i="59"/>
  <c r="U116" i="61"/>
  <c r="U112" i="61"/>
  <c r="U108" i="61"/>
  <c r="U104" i="61"/>
  <c r="U100" i="61"/>
  <c r="U96" i="61"/>
  <c r="U92" i="61"/>
  <c r="U88" i="61"/>
  <c r="U83" i="61"/>
  <c r="U79" i="61"/>
  <c r="U75" i="61"/>
  <c r="U71" i="61"/>
  <c r="U67" i="61"/>
  <c r="U63" i="61"/>
  <c r="U59" i="61"/>
  <c r="U55" i="61"/>
  <c r="U51" i="61"/>
  <c r="U47" i="61"/>
  <c r="U43" i="61"/>
  <c r="U39" i="61"/>
  <c r="U35" i="61"/>
  <c r="U31" i="61"/>
  <c r="U27" i="61"/>
  <c r="U23" i="61"/>
  <c r="U19" i="61"/>
  <c r="U15" i="61"/>
  <c r="U11" i="61"/>
  <c r="N179" i="62"/>
  <c r="N175" i="62"/>
  <c r="N171" i="62"/>
  <c r="N167" i="62"/>
  <c r="N163" i="62"/>
  <c r="N159" i="62"/>
  <c r="N154" i="62"/>
  <c r="N150" i="62"/>
  <c r="N146" i="62"/>
  <c r="N142" i="62"/>
  <c r="N138" i="62"/>
  <c r="N134" i="62"/>
  <c r="N130" i="62"/>
  <c r="N126" i="62"/>
  <c r="N122" i="62"/>
  <c r="N118" i="62"/>
  <c r="N114" i="62"/>
  <c r="N110" i="62"/>
  <c r="N104" i="62"/>
  <c r="N100" i="62"/>
  <c r="N97" i="62"/>
  <c r="N93" i="62"/>
  <c r="N88" i="62"/>
  <c r="N83" i="62"/>
  <c r="N78" i="62"/>
  <c r="N74" i="62"/>
  <c r="N70" i="62"/>
  <c r="N66" i="62"/>
  <c r="N62" i="62"/>
  <c r="N58" i="62"/>
  <c r="N54" i="62"/>
  <c r="N50" i="62"/>
  <c r="N46" i="62"/>
  <c r="N41" i="62"/>
  <c r="N37" i="62"/>
  <c r="N33" i="62"/>
  <c r="N29" i="62"/>
  <c r="N25" i="62"/>
  <c r="N21" i="62"/>
  <c r="N13" i="62"/>
  <c r="Q32" i="59"/>
  <c r="Q23" i="59"/>
  <c r="Q15" i="59"/>
  <c r="U114" i="61"/>
  <c r="U106" i="61"/>
  <c r="U98" i="61"/>
  <c r="U90" i="61"/>
  <c r="U81" i="61"/>
  <c r="U73" i="61"/>
  <c r="U65" i="61"/>
  <c r="U57" i="61"/>
  <c r="U49" i="61"/>
  <c r="U41" i="61"/>
  <c r="U33" i="61"/>
  <c r="U25" i="61"/>
  <c r="U17" i="61"/>
  <c r="N181" i="62"/>
  <c r="N173" i="62"/>
  <c r="N165" i="62"/>
  <c r="N156" i="62"/>
  <c r="N148" i="62"/>
  <c r="N140" i="62"/>
  <c r="N132" i="62"/>
  <c r="N124" i="62"/>
  <c r="N116" i="62"/>
  <c r="N108" i="62"/>
  <c r="N98" i="62"/>
  <c r="N91" i="62"/>
  <c r="N80" i="62"/>
  <c r="N72" i="62"/>
  <c r="N64" i="62"/>
  <c r="N56" i="62"/>
  <c r="N48" i="62"/>
  <c r="N39" i="62"/>
  <c r="N31" i="62"/>
  <c r="N23" i="62"/>
  <c r="N15" i="62"/>
  <c r="Q28" i="59"/>
  <c r="Q11" i="59"/>
  <c r="U110" i="61"/>
  <c r="U94" i="61"/>
  <c r="U69" i="61"/>
  <c r="U61" i="61"/>
  <c r="U45" i="61"/>
  <c r="U21" i="61"/>
  <c r="U13" i="61"/>
  <c r="N169" i="62"/>
  <c r="N152" i="62"/>
  <c r="N136" i="62"/>
  <c r="N120" i="62"/>
  <c r="N102" i="62"/>
  <c r="N85" i="62"/>
  <c r="N76" i="62"/>
  <c r="N60" i="62"/>
  <c r="N44" i="62"/>
  <c r="N27" i="62"/>
  <c r="N11" i="62"/>
  <c r="Q33" i="59"/>
  <c r="Q25" i="59"/>
  <c r="Q16" i="59"/>
  <c r="U107" i="61"/>
  <c r="U82" i="61"/>
  <c r="U66" i="61"/>
  <c r="U50" i="61"/>
  <c r="U26" i="61"/>
  <c r="N182" i="62"/>
  <c r="N166" i="62"/>
  <c r="N149" i="62"/>
  <c r="N141" i="62"/>
  <c r="N125" i="62"/>
  <c r="N109" i="62"/>
  <c r="N92" i="62"/>
  <c r="N73" i="62"/>
  <c r="N57" i="62"/>
  <c r="N40" i="62"/>
  <c r="N24" i="62"/>
  <c r="Q37" i="59"/>
  <c r="Q29" i="59"/>
  <c r="Q20" i="59"/>
  <c r="Q12" i="59"/>
  <c r="U119" i="61"/>
  <c r="U111" i="61"/>
  <c r="U103" i="61"/>
  <c r="U95" i="61"/>
  <c r="U87" i="61"/>
  <c r="U78" i="61"/>
  <c r="U70" i="61"/>
  <c r="U62" i="61"/>
  <c r="U54" i="61"/>
  <c r="U46" i="61"/>
  <c r="U38" i="61"/>
  <c r="U30" i="61"/>
  <c r="U22" i="61"/>
  <c r="U14" i="61"/>
  <c r="N178" i="62"/>
  <c r="N170" i="62"/>
  <c r="N162" i="62"/>
  <c r="N153" i="62"/>
  <c r="N145" i="62"/>
  <c r="N137" i="62"/>
  <c r="N129" i="62"/>
  <c r="N121" i="62"/>
  <c r="N113" i="62"/>
  <c r="N103" i="62"/>
  <c r="N96" i="62"/>
  <c r="N86" i="62"/>
  <c r="N77" i="62"/>
  <c r="N69" i="62"/>
  <c r="N61" i="62"/>
  <c r="N53" i="62"/>
  <c r="N45" i="62"/>
  <c r="N36" i="62"/>
  <c r="N28" i="62"/>
  <c r="N20" i="62"/>
  <c r="N12" i="62"/>
  <c r="Q36" i="59"/>
  <c r="Q19" i="59"/>
  <c r="U118" i="61"/>
  <c r="U102" i="61"/>
  <c r="U86" i="61"/>
  <c r="U77" i="61"/>
  <c r="U53" i="61"/>
  <c r="U37" i="61"/>
  <c r="U29" i="61"/>
  <c r="N177" i="62"/>
  <c r="N161" i="62"/>
  <c r="N144" i="62"/>
  <c r="N128" i="62"/>
  <c r="N112" i="62"/>
  <c r="N95" i="62"/>
  <c r="N68" i="62"/>
  <c r="N52" i="62"/>
  <c r="N35" i="62"/>
  <c r="N19" i="62"/>
  <c r="U115" i="61"/>
  <c r="U99" i="61"/>
  <c r="U91" i="61"/>
  <c r="U74" i="61"/>
  <c r="U58" i="61"/>
  <c r="U42" i="61"/>
  <c r="U34" i="61"/>
  <c r="U18" i="61"/>
  <c r="N174" i="62"/>
  <c r="N158" i="62"/>
  <c r="N133" i="62"/>
  <c r="N117" i="62"/>
  <c r="N99" i="62"/>
  <c r="N81" i="62"/>
  <c r="N65" i="62"/>
  <c r="N49" i="62"/>
  <c r="N32" i="62"/>
  <c r="N16" i="62"/>
  <c r="N107" i="62"/>
  <c r="N89" i="62"/>
  <c r="N85" i="63"/>
  <c r="N81" i="63"/>
  <c r="N77" i="63"/>
  <c r="N72" i="63"/>
  <c r="N68" i="63"/>
  <c r="N64" i="63"/>
  <c r="N60" i="63"/>
  <c r="N56" i="63"/>
  <c r="N52" i="63"/>
  <c r="N48" i="63"/>
  <c r="N44" i="63"/>
  <c r="N40" i="63"/>
  <c r="N36" i="63"/>
  <c r="N31" i="63"/>
  <c r="N27" i="63"/>
  <c r="N23" i="63"/>
  <c r="N18" i="63"/>
  <c r="N14" i="63"/>
  <c r="O26" i="64"/>
  <c r="O22" i="64"/>
  <c r="O18" i="64"/>
  <c r="O14" i="64"/>
  <c r="L14" i="65"/>
  <c r="P35" i="69"/>
  <c r="P31" i="69"/>
  <c r="P27" i="69"/>
  <c r="P23" i="69"/>
  <c r="P19" i="69"/>
  <c r="P15" i="69"/>
  <c r="P11" i="69"/>
  <c r="S23" i="71"/>
  <c r="S18" i="71"/>
  <c r="S14" i="71"/>
  <c r="S17" i="71"/>
  <c r="N79" i="63"/>
  <c r="N74" i="63"/>
  <c r="N66" i="63"/>
  <c r="N58" i="63"/>
  <c r="N50" i="63"/>
  <c r="N42" i="63"/>
  <c r="N34" i="63"/>
  <c r="N25" i="63"/>
  <c r="N16" i="63"/>
  <c r="O24" i="64"/>
  <c r="O16" i="64"/>
  <c r="O12" i="64"/>
  <c r="P33" i="69"/>
  <c r="P25" i="69"/>
  <c r="P17" i="69"/>
  <c r="S26" i="71"/>
  <c r="S21" i="71"/>
  <c r="S12" i="71"/>
  <c r="N78" i="63"/>
  <c r="N69" i="63"/>
  <c r="N61" i="63"/>
  <c r="N57" i="63"/>
  <c r="N49" i="63"/>
  <c r="N41" i="63"/>
  <c r="N32" i="63"/>
  <c r="N24" i="63"/>
  <c r="N20" i="63"/>
  <c r="N11" i="63"/>
  <c r="O15" i="64"/>
  <c r="L11" i="65"/>
  <c r="P32" i="69"/>
  <c r="P24" i="69"/>
  <c r="P16" i="69"/>
  <c r="S24" i="71"/>
  <c r="S15" i="71"/>
  <c r="S11" i="71"/>
  <c r="N84" i="63"/>
  <c r="N80" i="63"/>
  <c r="N75" i="63"/>
  <c r="N71" i="63"/>
  <c r="N67" i="63"/>
  <c r="N63" i="63"/>
  <c r="N59" i="63"/>
  <c r="N55" i="63"/>
  <c r="N51" i="63"/>
  <c r="N47" i="63"/>
  <c r="N43" i="63"/>
  <c r="N39" i="63"/>
  <c r="N35" i="63"/>
  <c r="N30" i="63"/>
  <c r="N26" i="63"/>
  <c r="N22" i="63"/>
  <c r="N17" i="63"/>
  <c r="N13" i="63"/>
  <c r="O25" i="64"/>
  <c r="O21" i="64"/>
  <c r="O17" i="64"/>
  <c r="O13" i="64"/>
  <c r="L13" i="65"/>
  <c r="P34" i="69"/>
  <c r="P30" i="69"/>
  <c r="P26" i="69"/>
  <c r="P22" i="69"/>
  <c r="P18" i="69"/>
  <c r="P14" i="69"/>
  <c r="S27" i="71"/>
  <c r="S22" i="71"/>
  <c r="S13" i="71"/>
  <c r="N83" i="63"/>
  <c r="N70" i="63"/>
  <c r="N62" i="63"/>
  <c r="N54" i="63"/>
  <c r="N46" i="63"/>
  <c r="N38" i="63"/>
  <c r="N29" i="63"/>
  <c r="N21" i="63"/>
  <c r="N12" i="63"/>
  <c r="O20" i="64"/>
  <c r="L12" i="65"/>
  <c r="P29" i="69"/>
  <c r="P21" i="69"/>
  <c r="P13" i="69"/>
  <c r="S16" i="71"/>
  <c r="N82" i="63"/>
  <c r="N73" i="63"/>
  <c r="N65" i="63"/>
  <c r="N53" i="63"/>
  <c r="N45" i="63"/>
  <c r="N37" i="63"/>
  <c r="N28" i="63"/>
  <c r="N15" i="63"/>
  <c r="O23" i="64"/>
  <c r="O19" i="64"/>
  <c r="O11" i="64"/>
  <c r="P28" i="69"/>
  <c r="P20" i="69"/>
  <c r="P12" i="69"/>
  <c r="S20" i="71"/>
  <c r="M11" i="72"/>
  <c r="M14" i="72"/>
  <c r="M13" i="72"/>
  <c r="M12" i="72"/>
  <c r="K16" i="73"/>
  <c r="K12" i="73"/>
  <c r="L11" i="74"/>
  <c r="K23" i="76"/>
  <c r="K18" i="76"/>
  <c r="K14" i="76"/>
  <c r="K15" i="73"/>
  <c r="K11" i="73"/>
  <c r="K26" i="76"/>
  <c r="K22" i="76"/>
  <c r="K17" i="76"/>
  <c r="K13" i="76"/>
  <c r="K14" i="73"/>
  <c r="L13" i="74"/>
  <c r="K25" i="76"/>
  <c r="K21" i="76"/>
  <c r="K16" i="76"/>
  <c r="K12" i="76"/>
  <c r="K13" i="73"/>
  <c r="L12" i="74"/>
  <c r="K24" i="76"/>
  <c r="K20" i="76"/>
  <c r="K15" i="76"/>
  <c r="K11" i="76"/>
  <c r="Q10" i="78"/>
  <c r="Q30" i="78"/>
  <c r="Q26" i="78"/>
  <c r="Q22" i="78"/>
  <c r="Q16" i="78"/>
  <c r="D38" i="88"/>
  <c r="D29" i="88"/>
  <c r="D24" i="88"/>
  <c r="D17" i="88"/>
  <c r="D12" i="88"/>
  <c r="D11" i="88"/>
  <c r="Q28" i="78"/>
  <c r="Q24" i="78"/>
  <c r="Q20" i="78"/>
  <c r="D19" i="88"/>
  <c r="Q31" i="78"/>
  <c r="Q27" i="78"/>
  <c r="Q23" i="78"/>
  <c r="Q13" i="78"/>
  <c r="D26" i="88"/>
  <c r="D13" i="88"/>
  <c r="Q29" i="78"/>
  <c r="Q25" i="78"/>
  <c r="Q21" i="78"/>
  <c r="Q15" i="78"/>
  <c r="D37" i="88"/>
  <c r="D28" i="88"/>
  <c r="D23" i="88"/>
  <c r="D16" i="88"/>
  <c r="Q32" i="78"/>
  <c r="Q14" i="78"/>
  <c r="D27" i="88"/>
  <c r="D15" i="88"/>
  <c r="Q19" i="78"/>
  <c r="D31" i="88"/>
  <c r="D18" i="88"/>
  <c r="Q18" i="78"/>
  <c r="Q12" i="78"/>
  <c r="Q11" i="78"/>
  <c r="D10" i="88"/>
  <c r="D42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7">
    <s v="Migdal Hashkaot Neches Boded"/>
    <s v="{[Time].[Hie Time].[Yom].&amp;[20170630]}"/>
    <s v="{[Medida].[Medida].&amp;[2]}"/>
    <s v="{[Keren].[Keren].[All]}"/>
    <s v="{[Cheshbon KM].[Hie Peilut].[Peilut 7].&amp;[Kod_Peilut_L7_398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#,0.00"/>
    <s v="[Neches].[Hie Neches Boded].[Neches Boded L3].&amp;[NechesBoded_L3_105]&amp;[NechesBoded_L2_102]&amp;[NechesBoded_L1_101]"/>
    <s v="[Neches].[Hie Neches Boded].[Neches Boded L3].&amp;[NechesBoded_L3_107]&amp;[NechesBoded_L2_102]&amp;[NechesBoded_L1_101]"/>
    <s v="[Neches].[Hie Neches Boded].[Neches Boded L3].&amp;[NechesBoded_L3_109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27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 si="8">
        <n x="1" s="1"/>
        <n x="2" s="1"/>
        <n x="3" s="1"/>
        <n x="4" s="1"/>
        <n x="5" s="1"/>
        <n x="6" s="1"/>
        <n x="10"/>
        <n x="7"/>
      </t>
    </mdx>
    <mdx n="0" f="v">
      <t c="8" si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9"/>
        <n x="7"/>
      </t>
    </mdx>
    <mdx n="0" f="v">
      <t c="8">
        <n x="1" s="1"/>
        <n x="2" s="1"/>
        <n x="3" s="1"/>
        <n x="4" s="1"/>
        <n x="5" s="1"/>
        <n x="6" s="1"/>
        <n x="20"/>
        <n x="7"/>
      </t>
    </mdx>
    <mdx n="0" f="v">
      <t c="8">
        <n x="1" s="1"/>
        <n x="2" s="1"/>
        <n x="3" s="1"/>
        <n x="4" s="1"/>
        <n x="5" s="1"/>
        <n x="6" s="1"/>
        <n x="21"/>
        <n x="7"/>
      </t>
    </mdx>
    <mdx n="0" f="v">
      <t c="8">
        <n x="1" s="1"/>
        <n x="2" s="1"/>
        <n x="3" s="1"/>
        <n x="4" s="1"/>
        <n x="5" s="1"/>
        <n x="6" s="1"/>
        <n x="22"/>
        <n x="7"/>
      </t>
    </mdx>
    <mdx n="0" f="v">
      <t c="8">
        <n x="1" s="1"/>
        <n x="2" s="1"/>
        <n x="3" s="1"/>
        <n x="4" s="1"/>
        <n x="5" s="1"/>
        <n x="6" s="1"/>
        <n x="23"/>
        <n x="7"/>
      </t>
    </mdx>
    <mdx n="0" f="v">
      <t c="4" si="26">
        <n x="1" s="1"/>
        <n x="2" s="1"/>
        <n x="24"/>
        <n x="25"/>
      </t>
    </mdx>
    <mdx n="0" f="v">
      <t c="4" si="26">
        <n x="1" s="1"/>
        <n x="2" s="1"/>
        <n x="27"/>
        <n x="25"/>
      </t>
    </mdx>
    <mdx n="0" f="v">
      <t c="4" si="26">
        <n x="1" s="1"/>
        <n x="2" s="1"/>
        <n x="28"/>
        <n x="25"/>
      </t>
    </mdx>
    <mdx n="0" f="v">
      <t c="4" si="26">
        <n x="1" s="1"/>
        <n x="2" s="1"/>
        <n x="29"/>
        <n x="25"/>
      </t>
    </mdx>
    <mdx n="0" f="v">
      <t c="4" si="26">
        <n x="1" s="1"/>
        <n x="2" s="1"/>
        <n x="30"/>
        <n x="25"/>
      </t>
    </mdx>
    <mdx n="0" f="v">
      <t c="4" si="26">
        <n x="1" s="1"/>
        <n x="2" s="1"/>
        <n x="31"/>
        <n x="25"/>
      </t>
    </mdx>
    <mdx n="0" f="v">
      <t c="4" si="26">
        <n x="1" s="1"/>
        <n x="2" s="1"/>
        <n x="32"/>
        <n x="25"/>
      </t>
    </mdx>
    <mdx n="0" f="v">
      <t c="4" si="26">
        <n x="1" s="1"/>
        <n x="2" s="1"/>
        <n x="33"/>
        <n x="25"/>
      </t>
    </mdx>
    <mdx n="0" f="v">
      <t c="4" si="26">
        <n x="1" s="1"/>
        <n x="2" s="1"/>
        <n x="34"/>
        <n x="25"/>
      </t>
    </mdx>
    <mdx n="0" f="v">
      <t c="4" si="26">
        <n x="1" s="1"/>
        <n x="2" s="1"/>
        <n x="35"/>
        <n x="25"/>
      </t>
    </mdx>
    <mdx n="0" f="v">
      <t c="4" si="26">
        <n x="1" s="1"/>
        <n x="2" s="1"/>
        <n x="36"/>
        <n x="25"/>
      </t>
    </mdx>
  </mdxMetadata>
  <valueMetadata count="2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</valueMetadata>
</metadata>
</file>

<file path=xl/sharedStrings.xml><?xml version="1.0" encoding="utf-8"?>
<sst xmlns="http://schemas.openxmlformats.org/spreadsheetml/2006/main" count="4688" uniqueCount="1297">
  <si>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</si>
  <si>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</si>
  <si>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</si>
  <si>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</si>
  <si>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</si>
  <si>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</si>
  <si>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</si>
  <si>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</si>
  <si>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</si>
  <si>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</si>
  <si>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</si>
  <si>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</si>
  <si>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</si>
  <si>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</si>
  <si>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</si>
  <si>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</si>
  <si>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</si>
  <si>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</si>
  <si>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</si>
  <si>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</si>
  <si>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</si>
  <si>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</si>
  <si>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</si>
  <si>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גילון</t>
  </si>
  <si>
    <t>גליל</t>
  </si>
  <si>
    <t>סה"כ צמודות מדד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</si>
  <si>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</si>
  <si>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</si>
  <si>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</si>
  <si>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</si>
  <si>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</si>
  <si>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</si>
  <si>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</si>
  <si>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</si>
  <si>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</si>
  <si>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</si>
  <si>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</si>
  <si>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</si>
  <si>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בבטחונות אחרים</t>
  </si>
  <si>
    <t>סה"כ הלוואות בישראל</t>
  </si>
  <si>
    <t>סה"כ הלוואות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</si>
  <si>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</si>
  <si>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</si>
  <si>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</si>
  <si>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</si>
  <si>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</si>
  <si>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</si>
  <si>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</si>
  <si>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</si>
  <si>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</si>
  <si>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</si>
  <si>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</si>
  <si>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</si>
  <si>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</si>
  <si>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</si>
  <si>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</si>
  <si>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</si>
  <si>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</si>
  <si>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</si>
  <si>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</si>
  <si>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</si>
  <si>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</si>
  <si>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</si>
  <si>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</si>
  <si>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</si>
  <si>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</si>
  <si>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</si>
  <si>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</si>
  <si>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</si>
  <si>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</si>
  <si>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</si>
  <si>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</si>
  <si>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</si>
  <si>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</si>
  <si>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</si>
  <si>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</si>
  <si>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</si>
  <si>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</si>
  <si>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</si>
  <si>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</si>
  <si>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</si>
  <si>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</si>
  <si>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</si>
  <si>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</si>
  <si>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</si>
  <si>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</si>
  <si>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</si>
  <si>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</si>
  <si>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</si>
  <si>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</si>
  <si>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</si>
  <si>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</si>
  <si>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</si>
  <si>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</si>
  <si>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</si>
  <si>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</si>
  <si>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</si>
  <si>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</si>
  <si>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</si>
  <si>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</si>
  <si>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</si>
  <si>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</si>
  <si>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</si>
  <si>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</si>
  <si>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</si>
  <si>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</si>
  <si>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</si>
  <si>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</si>
  <si>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</si>
  <si>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</si>
  <si>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</si>
  <si>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</si>
  <si>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</si>
  <si>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</si>
  <si>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</si>
  <si>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</si>
  <si>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</si>
  <si>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</si>
  <si>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</si>
  <si>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</si>
  <si>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</si>
  <si>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</si>
  <si>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</si>
  <si>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</si>
  <si>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</si>
  <si>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</si>
  <si>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</si>
  <si>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</si>
  <si>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</si>
  <si>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</si>
  <si>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</si>
  <si>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</si>
  <si>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</si>
  <si>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</si>
  <si>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</si>
  <si>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</si>
  <si>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</si>
  <si>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</si>
  <si>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</si>
  <si>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</si>
  <si>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</si>
  <si>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</si>
  <si>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</si>
  <si>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</si>
  <si>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</si>
  <si>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</si>
  <si>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</si>
  <si>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</si>
  <si>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</si>
  <si>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</si>
  <si>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</si>
  <si>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</si>
  <si>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</si>
  <si>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</si>
  <si>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</si>
  <si>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</si>
  <si>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</si>
  <si>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</si>
  <si>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</si>
  <si>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</si>
  <si>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</si>
  <si>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</si>
  <si>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</si>
  <si>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</si>
  <si>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</si>
  <si>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</si>
  <si>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</si>
  <si>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</si>
  <si>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</si>
  <si>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</si>
  <si>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</si>
  <si>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</si>
  <si>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</si>
  <si>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</si>
  <si>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</si>
  <si>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</si>
  <si>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</si>
  <si>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</si>
  <si>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</si>
  <si>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</si>
  <si>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</si>
  <si>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</si>
  <si>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</si>
  <si>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</si>
  <si>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</si>
  <si>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</si>
  <si>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</si>
  <si>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</si>
  <si>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</si>
  <si>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</si>
  <si>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</si>
  <si>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</si>
  <si>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</si>
  <si>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</si>
  <si>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</si>
  <si>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</si>
  <si>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</si>
  <si>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</si>
  <si>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</si>
  <si>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</si>
  <si>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</si>
  <si>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</si>
  <si>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</si>
  <si>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</si>
  <si>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</si>
  <si>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</si>
  <si>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</si>
  <si>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</si>
  <si>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</si>
  <si>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</si>
  <si>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</si>
  <si>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</si>
  <si>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</si>
  <si>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</si>
  <si>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</si>
  <si>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</si>
  <si>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</si>
  <si>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</si>
  <si>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</si>
  <si>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</si>
  <si>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</si>
  <si>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</si>
  <si>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</si>
  <si>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</si>
  <si>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</si>
  <si>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</si>
  <si>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</si>
  <si>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</si>
  <si>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</si>
  <si>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</si>
  <si>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מט"ח/ מט"ח</t>
  </si>
  <si>
    <t>סה"כ קרנות השקעה אחרות</t>
  </si>
  <si>
    <t>סה"כ בחו"ל:</t>
  </si>
  <si>
    <t>סה"כ בישראל:</t>
  </si>
  <si>
    <t>סה"כ כתבי אופציה בחו"ל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</si>
  <si>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</si>
  <si>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</si>
  <si>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</si>
  <si>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</si>
  <si>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</si>
  <si>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</si>
  <si>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</si>
  <si>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</si>
  <si>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 xml:space="preserve">*****כאשר טרם חלף מועד תשלום הרבית ו/ או פדיון קרן, יוצג  סכום פדיון/ריבית שעתיד להתקבל </t>
  </si>
  <si>
    <t xml:space="preserve">פדיון/ ריבית לקבל*****  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</si>
  <si>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</si>
  <si>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</si>
  <si>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</si>
  <si>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</si>
  <si>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</si>
  <si>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 בעל ענין/צד קשור</t>
  </si>
  <si>
    <t>30/06/2017</t>
  </si>
  <si>
    <t>מגדל מקפת קרנות פנסיה וקופות גמל בע"מ</t>
  </si>
  <si>
    <t>מקפת אישית - אפיק השקעות גיל 50 עד 60</t>
  </si>
  <si>
    <t>5903 גליל</t>
  </si>
  <si>
    <t>9590332</t>
  </si>
  <si>
    <t>RF</t>
  </si>
  <si>
    <t>5904 גליל</t>
  </si>
  <si>
    <t>9590431</t>
  </si>
  <si>
    <t>ממשלתי צמוד 0527</t>
  </si>
  <si>
    <t>1140847</t>
  </si>
  <si>
    <t>ממשלתי צמוד 0536</t>
  </si>
  <si>
    <t>1097708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</si>
  <si>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</si>
  <si>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</si>
  <si>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</si>
  <si>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</si>
  <si>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</si>
  <si>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</si>
  <si>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418</t>
  </si>
  <si>
    <t>1108927</t>
  </si>
  <si>
    <t>ממשלתי צמוד 922</t>
  </si>
  <si>
    <t>1124056</t>
  </si>
  <si>
    <t>ממשלתי שקלי  1026</t>
  </si>
  <si>
    <t>1099456</t>
  </si>
  <si>
    <t>ממשלתי שקלי 0324</t>
  </si>
  <si>
    <t>1130848</t>
  </si>
  <si>
    <t>ממשלתי שקלי 0519</t>
  </si>
  <si>
    <t>1131770</t>
  </si>
  <si>
    <t>ממשלתי שקלי 1018</t>
  </si>
  <si>
    <t>1136548</t>
  </si>
  <si>
    <t>ממשלתי שקלי 118</t>
  </si>
  <si>
    <t>1126218</t>
  </si>
  <si>
    <t>ממשלתי שקלי 122</t>
  </si>
  <si>
    <t>1123272</t>
  </si>
  <si>
    <t>ממשלתי שקלי 142</t>
  </si>
  <si>
    <t>1125400</t>
  </si>
  <si>
    <t>ממשלתי שקלי 323</t>
  </si>
  <si>
    <t>1126747</t>
  </si>
  <si>
    <t>ממשלתי שקלי 421</t>
  </si>
  <si>
    <t>1138130</t>
  </si>
  <si>
    <t>ממשלתי שקלי 825</t>
  </si>
  <si>
    <t>1135557</t>
  </si>
  <si>
    <t>ממשק0120</t>
  </si>
  <si>
    <t>1115773</t>
  </si>
  <si>
    <t>לאומי אגח 177</t>
  </si>
  <si>
    <t>6040315</t>
  </si>
  <si>
    <t>מגמה</t>
  </si>
  <si>
    <t>520018078</t>
  </si>
  <si>
    <t>בנקים</t>
  </si>
  <si>
    <t>AAA</t>
  </si>
  <si>
    <t>מזרחי 43</t>
  </si>
  <si>
    <t>2310191</t>
  </si>
  <si>
    <t>520000522</t>
  </si>
  <si>
    <t>מזרחי הנפקות 44</t>
  </si>
  <si>
    <t>2310209</t>
  </si>
  <si>
    <t>מזרחי הנפקות אגח 42</t>
  </si>
  <si>
    <t>2310183</t>
  </si>
  <si>
    <t>מזרחי טפחות 35</t>
  </si>
  <si>
    <t>2310118</t>
  </si>
  <si>
    <t>מזרחי טפחות 39</t>
  </si>
  <si>
    <t>2310159</t>
  </si>
  <si>
    <t>פועלים הנפקות אגח 32</t>
  </si>
  <si>
    <t>1940535</t>
  </si>
  <si>
    <t>520000118</t>
  </si>
  <si>
    <t>פועלים הנפקות אגח 34</t>
  </si>
  <si>
    <t>1940576</t>
  </si>
  <si>
    <t>הבינלאומי סדרה ט</t>
  </si>
  <si>
    <t>1135177</t>
  </si>
  <si>
    <t>513141879</t>
  </si>
  <si>
    <t>AA+</t>
  </si>
  <si>
    <t>לאומי מימון הת יד</t>
  </si>
  <si>
    <t>6040299</t>
  </si>
  <si>
    <t>מזרחי טפחות הנפקות הת 31</t>
  </si>
  <si>
    <t>2310076</t>
  </si>
  <si>
    <t>עזריאלי אגח ב</t>
  </si>
  <si>
    <t>1134436</t>
  </si>
  <si>
    <t>510960719</t>
  </si>
  <si>
    <t>נדלן ובינוי</t>
  </si>
  <si>
    <t>עזריאלי אגח ד</t>
  </si>
  <si>
    <t>1138650</t>
  </si>
  <si>
    <t>פועלים הנפקות התח אגח י</t>
  </si>
  <si>
    <t>1940402</t>
  </si>
  <si>
    <t>פועלים הנפקות התח אגח יד</t>
  </si>
  <si>
    <t>1940501</t>
  </si>
  <si>
    <t>אירפורט אגח ה</t>
  </si>
  <si>
    <t>1133487</t>
  </si>
  <si>
    <t>511659401</t>
  </si>
  <si>
    <t>AA</t>
  </si>
  <si>
    <t>אירפורט אגח ז</t>
  </si>
  <si>
    <t>1140110</t>
  </si>
  <si>
    <t>בזק סדרה ו</t>
  </si>
  <si>
    <t>2300143</t>
  </si>
  <si>
    <t>520031931</t>
  </si>
  <si>
    <t>תקשורת מדיה</t>
  </si>
  <si>
    <t>בזק סדרה י</t>
  </si>
  <si>
    <t>2300184</t>
  </si>
  <si>
    <t>בינל הנפק התח כ</t>
  </si>
  <si>
    <t>1121953</t>
  </si>
  <si>
    <t>בינלאומי הנפקות 21</t>
  </si>
  <si>
    <t>1126598</t>
  </si>
  <si>
    <t>דיסק התחייבות י</t>
  </si>
  <si>
    <t>6910129</t>
  </si>
  <si>
    <t>520007030</t>
  </si>
  <si>
    <t>חשמל אגח 27</t>
  </si>
  <si>
    <t>6000210</t>
  </si>
  <si>
    <t>520000472</t>
  </si>
  <si>
    <t>שרותים</t>
  </si>
  <si>
    <t>חשמל אגח 29</t>
  </si>
  <si>
    <t>6000236</t>
  </si>
  <si>
    <t>פועלים הנפקות שה 1</t>
  </si>
  <si>
    <t>1940444</t>
  </si>
  <si>
    <t>אדמה לשעבר מכתשים אגן ב</t>
  </si>
  <si>
    <t>1110915</t>
  </si>
  <si>
    <t>520043605</t>
  </si>
  <si>
    <t>כימיה גומי ופלסטיק</t>
  </si>
  <si>
    <t>AA-</t>
  </si>
  <si>
    <t>אמות אגח ב*</t>
  </si>
  <si>
    <t>1126630</t>
  </si>
  <si>
    <t>520026683</t>
  </si>
  <si>
    <t>אמות אגח ד</t>
  </si>
  <si>
    <t>1133149</t>
  </si>
  <si>
    <t>אמות.ק3*</t>
  </si>
  <si>
    <t>1117357</t>
  </si>
  <si>
    <t>גב ים     ה*</t>
  </si>
  <si>
    <t>7590110</t>
  </si>
  <si>
    <t>520001736</t>
  </si>
  <si>
    <t>גב ים     ו*</t>
  </si>
  <si>
    <t>7590128</t>
  </si>
  <si>
    <t>גזית גלוב ט</t>
  </si>
  <si>
    <t>1260462</t>
  </si>
  <si>
    <t>520033234</t>
  </si>
  <si>
    <t>דקאהנ.ק7</t>
  </si>
  <si>
    <t>1119825</t>
  </si>
  <si>
    <t>520019753</t>
  </si>
  <si>
    <t>דקסיה ישראל הנפקות סד י</t>
  </si>
  <si>
    <t>1134147</t>
  </si>
  <si>
    <t>הראל הנפקות 6</t>
  </si>
  <si>
    <t>1126069</t>
  </si>
  <si>
    <t>520033986</t>
  </si>
  <si>
    <t>ביטוח</t>
  </si>
  <si>
    <t>הראל הנפקות אגח ה</t>
  </si>
  <si>
    <t>1119221</t>
  </si>
  <si>
    <t>הראל הנפקות ז</t>
  </si>
  <si>
    <t>1126077</t>
  </si>
  <si>
    <t>כלל ביט מימון אגח ג</t>
  </si>
  <si>
    <t>1120120</t>
  </si>
  <si>
    <t>513754069</t>
  </si>
  <si>
    <t>כללביט אגח ט</t>
  </si>
  <si>
    <t>1136050</t>
  </si>
  <si>
    <t>מליסרון אגח ו*</t>
  </si>
  <si>
    <t>3230125</t>
  </si>
  <si>
    <t>520037789</t>
  </si>
  <si>
    <t>מליסרון אגח טז*</t>
  </si>
  <si>
    <t>3230265</t>
  </si>
  <si>
    <t>מליסרון אגח יא*</t>
  </si>
  <si>
    <t>3230208</t>
  </si>
  <si>
    <t>מליסרון אגח יג*</t>
  </si>
  <si>
    <t>3230224</t>
  </si>
  <si>
    <t>מליסרון אגח יד*</t>
  </si>
  <si>
    <t>3230232</t>
  </si>
  <si>
    <t>פז נפט סדרה ו*</t>
  </si>
  <si>
    <t>1139542</t>
  </si>
  <si>
    <t>510216054</t>
  </si>
  <si>
    <t>השקעה ואחזקות</t>
  </si>
  <si>
    <t>פניקס הון אגח ב</t>
  </si>
  <si>
    <t>1120799</t>
  </si>
  <si>
    <t>520017450</t>
  </si>
  <si>
    <t>פניקס הון אגח ה</t>
  </si>
  <si>
    <t>1135417</t>
  </si>
  <si>
    <t>ריט 1 אגח 6*</t>
  </si>
  <si>
    <t>1138544</t>
  </si>
  <si>
    <t>513821488</t>
  </si>
  <si>
    <t>ריט1 אגח ה*</t>
  </si>
  <si>
    <t>1136753</t>
  </si>
  <si>
    <t>ביג אגח ג</t>
  </si>
  <si>
    <t>1106947</t>
  </si>
  <si>
    <t>513623314</t>
  </si>
  <si>
    <t>A+</t>
  </si>
  <si>
    <t>ביג אגח ז</t>
  </si>
  <si>
    <t>1136084</t>
  </si>
  <si>
    <t>ביג אגח ח</t>
  </si>
  <si>
    <t>1138924</t>
  </si>
  <si>
    <t>בינל הנפק התח כב (COCO)</t>
  </si>
  <si>
    <t>1138585</t>
  </si>
  <si>
    <t>ירושלים הנפקות אגח ט</t>
  </si>
  <si>
    <t>1127422</t>
  </si>
  <si>
    <t>520025636</t>
  </si>
  <si>
    <t>ישרס אגח טו</t>
  </si>
  <si>
    <t>6130207</t>
  </si>
  <si>
    <t>520017807</t>
  </si>
  <si>
    <t>סלע קפיטל נדלן אגח ג</t>
  </si>
  <si>
    <t>1138973</t>
  </si>
  <si>
    <t>513992529</t>
  </si>
  <si>
    <t>סלע קפיטל נדלן ב</t>
  </si>
  <si>
    <t>1132927</t>
  </si>
  <si>
    <t>סלקום אגח ו</t>
  </si>
  <si>
    <t>1125996</t>
  </si>
  <si>
    <t>511930125</t>
  </si>
  <si>
    <t>פנקס.ק1</t>
  </si>
  <si>
    <t>7670102</t>
  </si>
  <si>
    <t>ריבוע נדלן ז</t>
  </si>
  <si>
    <t>1140615</t>
  </si>
  <si>
    <t>513765859</t>
  </si>
  <si>
    <t>אשטרום נכ אג8</t>
  </si>
  <si>
    <t>2510162</t>
  </si>
  <si>
    <t>520036617</t>
  </si>
  <si>
    <t>A</t>
  </si>
  <si>
    <t>אשטרום נכסים אגח 10</t>
  </si>
  <si>
    <t>2510204</t>
  </si>
  <si>
    <t>דיסקונט שטר הון 1</t>
  </si>
  <si>
    <t>6910095</t>
  </si>
  <si>
    <t>מגה אור אגח ג</t>
  </si>
  <si>
    <t>1127323</t>
  </si>
  <si>
    <t>513257873</t>
  </si>
  <si>
    <t>אדגר.ק7</t>
  </si>
  <si>
    <t>1820158</t>
  </si>
  <si>
    <t>520035171</t>
  </si>
  <si>
    <t>A-</t>
  </si>
  <si>
    <t>ירושלים הנפקות נדחה אגח י</t>
  </si>
  <si>
    <t>1127414</t>
  </si>
  <si>
    <t>כלכלית ירושלים אגח טו</t>
  </si>
  <si>
    <t>1980416</t>
  </si>
  <si>
    <t>520017070</t>
  </si>
  <si>
    <t>מבני תעשיה 14</t>
  </si>
  <si>
    <t>2260412</t>
  </si>
  <si>
    <t>520024126</t>
  </si>
  <si>
    <t>מבני תעשיה אגח יז</t>
  </si>
  <si>
    <t>2260446</t>
  </si>
  <si>
    <t>מבני תעשיה אגח יח</t>
  </si>
  <si>
    <t>2260479</t>
  </si>
  <si>
    <t>לאומי אגח 178</t>
  </si>
  <si>
    <t>6040323</t>
  </si>
  <si>
    <t>מזרחי הנפקות 40</t>
  </si>
  <si>
    <t>2310167</t>
  </si>
  <si>
    <t>פועלים הנפקות אגח 29</t>
  </si>
  <si>
    <t>1940485</t>
  </si>
  <si>
    <t>לאומי מימון הת יג</t>
  </si>
  <si>
    <t>6040281</t>
  </si>
  <si>
    <t>פועלים הנפקות התח אגח יא</t>
  </si>
  <si>
    <t>1940410</t>
  </si>
  <si>
    <t>בזק סדרה ז</t>
  </si>
  <si>
    <t>2300150</t>
  </si>
  <si>
    <t>בזק סדרה ט</t>
  </si>
  <si>
    <t>2300176</t>
  </si>
  <si>
    <t>דיסקונט התחייבות יא</t>
  </si>
  <si>
    <t>6910137</t>
  </si>
  <si>
    <t>חשמל אגח 26</t>
  </si>
  <si>
    <t>6000202</t>
  </si>
  <si>
    <t>תעשיה אוירית אגח ד</t>
  </si>
  <si>
    <t>1133131</t>
  </si>
  <si>
    <t>520027194</t>
  </si>
  <si>
    <t>ביטחוניות</t>
  </si>
  <si>
    <t>אמות אגח ה</t>
  </si>
  <si>
    <t>1138114</t>
  </si>
  <si>
    <t>דה זראסאי אגח ב</t>
  </si>
  <si>
    <t>1131028</t>
  </si>
  <si>
    <t>1744984</t>
  </si>
  <si>
    <t>דה זראסאי אגח ג</t>
  </si>
  <si>
    <t>1137975</t>
  </si>
  <si>
    <t>הפניקס אגח ח</t>
  </si>
  <si>
    <t>1139815</t>
  </si>
  <si>
    <t>הראל הנפקות יב</t>
  </si>
  <si>
    <t>1138163</t>
  </si>
  <si>
    <t>וורטון אגח א</t>
  </si>
  <si>
    <t>1140169</t>
  </si>
  <si>
    <t>כללביט אגח י</t>
  </si>
  <si>
    <t>1136068</t>
  </si>
  <si>
    <t>פז נפט אג 3*</t>
  </si>
  <si>
    <t>1114073</t>
  </si>
  <si>
    <t>פז נפט ד*</t>
  </si>
  <si>
    <t>1132505</t>
  </si>
  <si>
    <t>פז נפט ה*</t>
  </si>
  <si>
    <t>1139534</t>
  </si>
  <si>
    <t>קרסו אגח א</t>
  </si>
  <si>
    <t>1136464</t>
  </si>
  <si>
    <t>514065283</t>
  </si>
  <si>
    <t>דיסקונט התח יב  COCO</t>
  </si>
  <si>
    <t>6910160</t>
  </si>
  <si>
    <t>לייטסטון אגח א</t>
  </si>
  <si>
    <t>1133891</t>
  </si>
  <si>
    <t>1838682</t>
  </si>
  <si>
    <t>מויניאן אגח א</t>
  </si>
  <si>
    <t>1135656</t>
  </si>
  <si>
    <t>Real Estate</t>
  </si>
  <si>
    <t>ממן אגח ב</t>
  </si>
  <si>
    <t>2380046</t>
  </si>
  <si>
    <t>520036435</t>
  </si>
  <si>
    <t>פרטנר     ד</t>
  </si>
  <si>
    <t>1118835</t>
  </si>
  <si>
    <t>520044314</t>
  </si>
  <si>
    <t>קרסו אגח ב</t>
  </si>
  <si>
    <t>1139591</t>
  </si>
  <si>
    <t>יו טי אס אגח ח</t>
  </si>
  <si>
    <t>4590147</t>
  </si>
  <si>
    <t>520039249</t>
  </si>
  <si>
    <t>מגה אור אגח ה</t>
  </si>
  <si>
    <t>1132687</t>
  </si>
  <si>
    <t>בזן 4</t>
  </si>
  <si>
    <t>2590362</t>
  </si>
  <si>
    <t>520036658</t>
  </si>
  <si>
    <t>בזן אגח ה</t>
  </si>
  <si>
    <t>2590388</t>
  </si>
  <si>
    <t>דה לסר אגח ה</t>
  </si>
  <si>
    <t>1135664</t>
  </si>
  <si>
    <t>1427976</t>
  </si>
  <si>
    <t>אלדן סדרה א</t>
  </si>
  <si>
    <t>1134840</t>
  </si>
  <si>
    <t>510454333</t>
  </si>
  <si>
    <t>BBB+</t>
  </si>
  <si>
    <t>אלדן סדרה ב</t>
  </si>
  <si>
    <t>1138254</t>
  </si>
  <si>
    <t>סה"כ תל אביב 35</t>
  </si>
  <si>
    <t>אורמת טכנולוגיות*</t>
  </si>
  <si>
    <t>1134402</t>
  </si>
  <si>
    <t>520036716</t>
  </si>
  <si>
    <t>UTILITIES</t>
  </si>
  <si>
    <t>איירפורט סיטי</t>
  </si>
  <si>
    <t>1095835</t>
  </si>
  <si>
    <t>אלביט מערכות</t>
  </si>
  <si>
    <t>1081124</t>
  </si>
  <si>
    <t>520043027</t>
  </si>
  <si>
    <t>אלוני חץ*</t>
  </si>
  <si>
    <t>390013</t>
  </si>
  <si>
    <t>520038506</t>
  </si>
  <si>
    <t>בזק</t>
  </si>
  <si>
    <t>230011</t>
  </si>
  <si>
    <t>בינלאומי 5</t>
  </si>
  <si>
    <t>593038</t>
  </si>
  <si>
    <t>בתי זיקוק לנפט</t>
  </si>
  <si>
    <t>2590248</t>
  </si>
  <si>
    <t>גזית גלוב</t>
  </si>
  <si>
    <t>126011</t>
  </si>
  <si>
    <t>דיסקונט</t>
  </si>
  <si>
    <t>691212</t>
  </si>
  <si>
    <t>דלק קדוחים</t>
  </si>
  <si>
    <t>475020</t>
  </si>
  <si>
    <t>550013098</t>
  </si>
  <si>
    <t>חיפוש נפט וגז</t>
  </si>
  <si>
    <t>הראל השקעות</t>
  </si>
  <si>
    <t>585018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</si>
  <si>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</si>
  <si>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</si>
  <si>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</si>
  <si>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</si>
  <si>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</si>
  <si>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</si>
  <si>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</si>
  <si>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</si>
  <si>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</si>
  <si>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550010003</t>
  </si>
  <si>
    <t>כיל</t>
  </si>
  <si>
    <t>281014</t>
  </si>
  <si>
    <t>520027830</t>
  </si>
  <si>
    <t>לאומי</t>
  </si>
  <si>
    <t>604611</t>
  </si>
  <si>
    <t>מזרחי</t>
  </si>
  <si>
    <t>695437</t>
  </si>
  <si>
    <t>מיילן</t>
  </si>
  <si>
    <t>1136704</t>
  </si>
  <si>
    <t>Pharmaceuticals&amp; Biotechnology</t>
  </si>
  <si>
    <t>מליסרון*</t>
  </si>
  <si>
    <t>323014</t>
  </si>
  <si>
    <t>נייס*</t>
  </si>
  <si>
    <t>273011</t>
  </si>
  <si>
    <t>520036872</t>
  </si>
  <si>
    <t>סלקום CEL</t>
  </si>
  <si>
    <t>1101534</t>
  </si>
  <si>
    <t>פועלים</t>
  </si>
  <si>
    <t>662577</t>
  </si>
  <si>
    <t>פז נפט*</t>
  </si>
  <si>
    <t>1100007</t>
  </si>
  <si>
    <t>פרוטרום*</t>
  </si>
  <si>
    <t>1081082</t>
  </si>
  <si>
    <t>520042805</t>
  </si>
  <si>
    <t>מזון</t>
  </si>
  <si>
    <t>פרטנר</t>
  </si>
  <si>
    <t>1083484</t>
  </si>
  <si>
    <t>פריגו</t>
  </si>
  <si>
    <t>1130699</t>
  </si>
  <si>
    <t>529592</t>
  </si>
  <si>
    <t>1119478</t>
  </si>
  <si>
    <t>שטראוס עלית*</t>
  </si>
  <si>
    <t>746016</t>
  </si>
  <si>
    <t>520003781</t>
  </si>
  <si>
    <t>סה"כ תל אביב 90</t>
  </si>
  <si>
    <t>אבגול*</t>
  </si>
  <si>
    <t>1100957</t>
  </si>
  <si>
    <t>510119068</t>
  </si>
  <si>
    <t>עץ נייר ודפוס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</si>
  <si>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</si>
  <si>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</si>
  <si>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</si>
  <si>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</si>
  <si>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</si>
  <si>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</si>
  <si>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</si>
  <si>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אירונאוטיקס*</t>
  </si>
  <si>
    <t>1141142</t>
  </si>
  <si>
    <t>510422249</t>
  </si>
  <si>
    <t>אלקטרה*</t>
  </si>
  <si>
    <t>739037</t>
  </si>
  <si>
    <t>520028911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</si>
  <si>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</si>
  <si>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</si>
  <si>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</si>
  <si>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</si>
  <si>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</si>
  <si>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</si>
  <si>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</si>
  <si>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</si>
  <si>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בי קומיוניקיישנס</t>
  </si>
  <si>
    <t>1107663</t>
  </si>
  <si>
    <t>514405414</t>
  </si>
  <si>
    <t>גב ים 1*</t>
  </si>
  <si>
    <t>759019</t>
  </si>
  <si>
    <t>דלק רכב</t>
  </si>
  <si>
    <t>829010</t>
  </si>
  <si>
    <t>520033291</t>
  </si>
  <si>
    <t>דלתא גליל</t>
  </si>
  <si>
    <t>627034</t>
  </si>
  <si>
    <t>520025602</t>
  </si>
  <si>
    <t>דמרי</t>
  </si>
  <si>
    <t>1090315</t>
  </si>
  <si>
    <t>511399388</t>
  </si>
  <si>
    <t>הפניקס 1</t>
  </si>
  <si>
    <t>767012</t>
  </si>
  <si>
    <t>וואן תוכנה</t>
  </si>
  <si>
    <t>161018</t>
  </si>
  <si>
    <t>520034695</t>
  </si>
  <si>
    <t>שרותי מידע</t>
  </si>
  <si>
    <t>חילן טק*</t>
  </si>
  <si>
    <t>1084698</t>
  </si>
  <si>
    <t>520039942</t>
  </si>
  <si>
    <t>583013</t>
  </si>
  <si>
    <t>520033226</t>
  </si>
  <si>
    <t>ישרס</t>
  </si>
  <si>
    <t>613034</t>
  </si>
  <si>
    <t>כלל ביטוח</t>
  </si>
  <si>
    <t>224014</t>
  </si>
  <si>
    <t>520036120</t>
  </si>
  <si>
    <t>מזור*</t>
  </si>
  <si>
    <t>1106855</t>
  </si>
  <si>
    <t>513009043</t>
  </si>
  <si>
    <t>מכשור רפואי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</si>
  <si>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</si>
  <si>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</si>
  <si>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</si>
  <si>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</si>
  <si>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</si>
  <si>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</si>
  <si>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</si>
  <si>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</si>
  <si>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520007469</t>
  </si>
  <si>
    <t>נובה*</t>
  </si>
  <si>
    <t>1084557</t>
  </si>
  <si>
    <t>511812463</t>
  </si>
  <si>
    <t>נפטא*</t>
  </si>
  <si>
    <t>643015</t>
  </si>
  <si>
    <t>520020942</t>
  </si>
  <si>
    <t>סאפיינס</t>
  </si>
  <si>
    <t>1087659</t>
  </si>
  <si>
    <t>53368</t>
  </si>
  <si>
    <t>ספאנטק*</t>
  </si>
  <si>
    <t>1090117</t>
  </si>
  <si>
    <t>512288713</t>
  </si>
  <si>
    <t>פוקס ויזל*</t>
  </si>
  <si>
    <t>1087022</t>
  </si>
  <si>
    <t>512157603</t>
  </si>
  <si>
    <t>פורמולה</t>
  </si>
  <si>
    <t>256016</t>
  </si>
  <si>
    <t>520036690</t>
  </si>
  <si>
    <t>פלסאון תעשיות*</t>
  </si>
  <si>
    <t>1081603</t>
  </si>
  <si>
    <t>520042912</t>
  </si>
  <si>
    <t>פלרם*</t>
  </si>
  <si>
    <t>644013</t>
  </si>
  <si>
    <t>520039843</t>
  </si>
  <si>
    <t>קליל*</t>
  </si>
  <si>
    <t>797035</t>
  </si>
  <si>
    <t>520032442</t>
  </si>
  <si>
    <t>רדהיל</t>
  </si>
  <si>
    <t>1122381</t>
  </si>
  <si>
    <t>514304005</t>
  </si>
  <si>
    <t>ביוטכנולוגיה</t>
  </si>
  <si>
    <t>ריט 1*</t>
  </si>
  <si>
    <t>1098920</t>
  </si>
  <si>
    <t>רמי לוי</t>
  </si>
  <si>
    <t>1104249</t>
  </si>
  <si>
    <t>513770669</t>
  </si>
  <si>
    <t>רציו יהש</t>
  </si>
  <si>
    <t>394015</t>
  </si>
  <si>
    <t>550012777</t>
  </si>
  <si>
    <t>שופרסל</t>
  </si>
  <si>
    <t>777037</t>
  </si>
  <si>
    <t>520022732</t>
  </si>
  <si>
    <t>שיכון ובינוי*</t>
  </si>
  <si>
    <t>1081942</t>
  </si>
  <si>
    <t>520036104</t>
  </si>
  <si>
    <t>שפיר הנדסה</t>
  </si>
  <si>
    <t>1133875</t>
  </si>
  <si>
    <t>514892801</t>
  </si>
  <si>
    <t>אוברסיז*</t>
  </si>
  <si>
    <t>1139617</t>
  </si>
  <si>
    <t>510490071</t>
  </si>
  <si>
    <t>אמיליה פיתוח</t>
  </si>
  <si>
    <t>589010</t>
  </si>
  <si>
    <t>520014846</t>
  </si>
  <si>
    <t>ארפורט זכויות 3</t>
  </si>
  <si>
    <t>1141043</t>
  </si>
  <si>
    <t>AMDOCS LTD</t>
  </si>
  <si>
    <t>GB0022569080</t>
  </si>
  <si>
    <t>NYSE</t>
  </si>
  <si>
    <t>בלומברג</t>
  </si>
  <si>
    <t>Software &amp; Services</t>
  </si>
  <si>
    <t>CAESAR STONE SDO</t>
  </si>
  <si>
    <t>IL0011259137</t>
  </si>
  <si>
    <t>NASDAQ</t>
  </si>
  <si>
    <t>511439507</t>
  </si>
  <si>
    <t>MATERIALS</t>
  </si>
  <si>
    <t>CHECK POINT SOFTWARE TECH</t>
  </si>
  <si>
    <t>IL0010824113</t>
  </si>
  <si>
    <t>520042821</t>
  </si>
  <si>
    <t>INTEC PHARMA LTD</t>
  </si>
  <si>
    <t>IL0011177958</t>
  </si>
  <si>
    <t>513022780</t>
  </si>
  <si>
    <t>ITURAN LOCATION AND CONTROL</t>
  </si>
  <si>
    <t>IL0010818685</t>
  </si>
  <si>
    <t>520043811</t>
  </si>
  <si>
    <t>KORNIT DIGITAL LTD</t>
  </si>
  <si>
    <t>IL0011216723</t>
  </si>
  <si>
    <t>513195420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</si>
  <si>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</si>
  <si>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</si>
  <si>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</si>
  <si>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</si>
  <si>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</si>
  <si>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</si>
  <si>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</si>
  <si>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MYLAN</t>
  </si>
  <si>
    <t>NL0011031208</t>
  </si>
  <si>
    <t>ORBOTECH LTD</t>
  </si>
  <si>
    <t>IL0010823388</t>
  </si>
  <si>
    <t>520035213</t>
  </si>
  <si>
    <t>Technology Hardware &amp; Equipment</t>
  </si>
  <si>
    <t>PERRIGO CO</t>
  </si>
  <si>
    <t>IE00BGH1M568</t>
  </si>
  <si>
    <t>REDHILL BIOPHARMA LTD ADR</t>
  </si>
  <si>
    <t>US7574681034</t>
  </si>
  <si>
    <t>SAPIENS INTERNATIONAL CORP</t>
  </si>
  <si>
    <t>ANN7716A1513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</si>
  <si>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</si>
  <si>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</si>
  <si>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</si>
  <si>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</si>
  <si>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</si>
  <si>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</si>
  <si>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VERINT SYSTEMS</t>
  </si>
  <si>
    <t>US92343X1000</t>
  </si>
  <si>
    <t>512704867</t>
  </si>
  <si>
    <t>WIX.COM LTD</t>
  </si>
  <si>
    <t>IL0011301780</t>
  </si>
  <si>
    <t>513881177</t>
  </si>
  <si>
    <t>ABB</t>
  </si>
  <si>
    <t>CH0012221716</t>
  </si>
  <si>
    <t>Capital Goods</t>
  </si>
  <si>
    <t>פרנק שווצרי</t>
  </si>
  <si>
    <t>ADIDAS AG</t>
  </si>
  <si>
    <t>DE000A1EWWW0</t>
  </si>
  <si>
    <t>Consumer Durables &amp; Apparel</t>
  </si>
  <si>
    <t>ALPHABET INC CL C</t>
  </si>
  <si>
    <t>US02079K1079</t>
  </si>
  <si>
    <t>AMAZON.COM INC</t>
  </si>
  <si>
    <t>US0231351067</t>
  </si>
  <si>
    <t>Retailing</t>
  </si>
  <si>
    <t>AMERICAN EXPRESS</t>
  </si>
  <si>
    <t>US0258161092</t>
  </si>
  <si>
    <t>Diversified Financial Services</t>
  </si>
  <si>
    <t>ANHEUSER BUSCH INBEV SA/NV</t>
  </si>
  <si>
    <t>BE0974293251</t>
  </si>
  <si>
    <t>Food &amp; Beverage &amp; Tobacco</t>
  </si>
  <si>
    <t>AP MOLLER MAERSK A/S B</t>
  </si>
  <si>
    <t>DK0010244508</t>
  </si>
  <si>
    <t>Transportation</t>
  </si>
  <si>
    <t>ASOS</t>
  </si>
  <si>
    <t>GB0030927254</t>
  </si>
  <si>
    <t>AXEL SPRINGER</t>
  </si>
  <si>
    <t>DE0005501357</t>
  </si>
  <si>
    <t>Media</t>
  </si>
  <si>
    <t>BAE SYSTEMS</t>
  </si>
  <si>
    <t>GB0002634946</t>
  </si>
  <si>
    <t>BANCO BRADESCO ADR</t>
  </si>
  <si>
    <t>US0594603039</t>
  </si>
  <si>
    <t>Banks</t>
  </si>
  <si>
    <t>BANK OF AMERICA CORP</t>
  </si>
  <si>
    <t>US0605051046</t>
  </si>
  <si>
    <t>BANK OF CHINA LTD H</t>
  </si>
  <si>
    <t>CNE1000001Z5</t>
  </si>
  <si>
    <t>HKSE</t>
  </si>
  <si>
    <t>BHP BILLITON</t>
  </si>
  <si>
    <t>GB0000566504</t>
  </si>
  <si>
    <t>ENERGY</t>
  </si>
  <si>
    <t>BLACKROCK</t>
  </si>
  <si>
    <t>US09247X1019</t>
  </si>
  <si>
    <t>BNP PARIBAS</t>
  </si>
  <si>
    <t>FR0000131104</t>
  </si>
  <si>
    <t>BOSTON PROPERTIES INC</t>
  </si>
  <si>
    <t>US1011211018</t>
  </si>
  <si>
    <t>BP PLC</t>
  </si>
  <si>
    <t>GB0007980591</t>
  </si>
  <si>
    <t>CAPGEMINI SA</t>
  </si>
  <si>
    <t>FR0000125338</t>
  </si>
  <si>
    <t>CHEVRON CORP</t>
  </si>
  <si>
    <t>US1667641005</t>
  </si>
  <si>
    <t>CISCO SYSTEMS</t>
  </si>
  <si>
    <t>US17275R1023</t>
  </si>
  <si>
    <t>CITIGROUP INC</t>
  </si>
  <si>
    <t>US1729674242</t>
  </si>
  <si>
    <t>COGNIZANT TECH SOLUTIONS A</t>
  </si>
  <si>
    <t>US1924461023</t>
  </si>
  <si>
    <t>COMPAGNIE DE SAINT GOBAIN</t>
  </si>
  <si>
    <t>FR0000125007</t>
  </si>
  <si>
    <t>DANONE</t>
  </si>
  <si>
    <t>FR0000120644</t>
  </si>
  <si>
    <t>DELPHI AUTOMOTIVE PLC</t>
  </si>
  <si>
    <t>JE00B783TY65</t>
  </si>
  <si>
    <t>Automobiles &amp; Components</t>
  </si>
  <si>
    <t>DELTA AIR LINES</t>
  </si>
  <si>
    <t>US2473617023</t>
  </si>
  <si>
    <t>EASYJET</t>
  </si>
  <si>
    <t>GB00B7KR2P84</t>
  </si>
  <si>
    <t>EIFFAGE</t>
  </si>
  <si>
    <t>FR0000130452</t>
  </si>
  <si>
    <t>ENI SPA</t>
  </si>
  <si>
    <t>IT0003132476</t>
  </si>
  <si>
    <t>EXPEDIA INC</t>
  </si>
  <si>
    <t>US30212P3038</t>
  </si>
  <si>
    <t>EXXON MOBIL CORP</t>
  </si>
  <si>
    <t>US30231G1022</t>
  </si>
  <si>
    <t>FACEBOOK INC A</t>
  </si>
  <si>
    <t>US30303M1027</t>
  </si>
  <si>
    <t>GOLDMAN SACHS GROUP INC</t>
  </si>
  <si>
    <t>US38141G1040</t>
  </si>
  <si>
    <t>IND &amp; COMM BK OF CHINA H</t>
  </si>
  <si>
    <t>CNE1000003G1</t>
  </si>
  <si>
    <t>INDITEX</t>
  </si>
  <si>
    <t>ES0148396007</t>
  </si>
  <si>
    <t>BME</t>
  </si>
  <si>
    <t>INGENICO GROUP</t>
  </si>
  <si>
    <t>FR0000125346</t>
  </si>
  <si>
    <t>INPEX</t>
  </si>
  <si>
    <t>JP3294460005</t>
  </si>
  <si>
    <t>INTESA SANPAOLO</t>
  </si>
  <si>
    <t>IT0000072618</t>
  </si>
  <si>
    <t>ITAU UNIBANCO H SPON PRF ADR</t>
  </si>
  <si>
    <t>US4655621062</t>
  </si>
  <si>
    <t>JPMORGAN CHASE</t>
  </si>
  <si>
    <t>US46625H1005</t>
  </si>
  <si>
    <t>KITE PHARMA</t>
  </si>
  <si>
    <t>US49803L1098</t>
  </si>
  <si>
    <t>KONINKLIJKE PHILIPS NV</t>
  </si>
  <si>
    <t>NL0000009538</t>
  </si>
  <si>
    <t>KROGER CO</t>
  </si>
  <si>
    <t>US5010441013</t>
  </si>
  <si>
    <t>Food &amp; Staples Retailing</t>
  </si>
  <si>
    <t>LENOVO GROUP</t>
  </si>
  <si>
    <t>HK0992009065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</si>
  <si>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</si>
  <si>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</si>
  <si>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</si>
  <si>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</si>
  <si>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</si>
  <si>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</si>
  <si>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TELECOMMUNICATION SERVICES</t>
  </si>
  <si>
    <t>MOODY`S</t>
  </si>
  <si>
    <t>US6153691059</t>
  </si>
  <si>
    <t>NETEASE INC ADR</t>
  </si>
  <si>
    <t>US64110W1027</t>
  </si>
  <si>
    <t>NEXT PLC</t>
  </si>
  <si>
    <t>GB0032089863</t>
  </si>
  <si>
    <t>NIKE INC CL B</t>
  </si>
  <si>
    <t>US6541061031</t>
  </si>
  <si>
    <t>ORACLE CORP</t>
  </si>
  <si>
    <t>US68389X1054</t>
  </si>
  <si>
    <t>ORANGE</t>
  </si>
  <si>
    <t>FR0000133308</t>
  </si>
  <si>
    <t>PFIZER INC</t>
  </si>
  <si>
    <t>US7170811035</t>
  </si>
  <si>
    <t>PRICELINE GROUP INC</t>
  </si>
  <si>
    <t>US7415034039</t>
  </si>
  <si>
    <t>PROLOGIS INC</t>
  </si>
  <si>
    <t>US74340W1036</t>
  </si>
  <si>
    <t>שרותים פיננסים</t>
  </si>
  <si>
    <t>RELX PLC</t>
  </si>
  <si>
    <t>GB00B2B0DG97</t>
  </si>
  <si>
    <t>RIO TINTO PLC</t>
  </si>
  <si>
    <t>GB0007188757</t>
  </si>
  <si>
    <t>ROCHE HOLDING AG GENUSSCHEIN</t>
  </si>
  <si>
    <t>CH0012032048</t>
  </si>
  <si>
    <t>ROYAL DUTCH SHELL PLC A SHS</t>
  </si>
  <si>
    <t>GB00B03MLX29</t>
  </si>
  <si>
    <t>S&amp;P GLOBAL</t>
  </si>
  <si>
    <t>US78409V1044</t>
  </si>
  <si>
    <t>SAP AG</t>
  </si>
  <si>
    <t>DE0007164600</t>
  </si>
  <si>
    <t>SL GREEN REALTY CORP</t>
  </si>
  <si>
    <t>US78440X1019</t>
  </si>
  <si>
    <t>SOUTHWEST AIRLINES</t>
  </si>
  <si>
    <t>US8447411088</t>
  </si>
  <si>
    <t>STERICYCLE</t>
  </si>
  <si>
    <t>US8589121081</t>
  </si>
  <si>
    <t>Commercial &amp; Professional Sevi</t>
  </si>
  <si>
    <t>STMICROELECTRONICS</t>
  </si>
  <si>
    <t>NL0000226223</t>
  </si>
  <si>
    <t>THALES SA</t>
  </si>
  <si>
    <t>FR0000121329</t>
  </si>
  <si>
    <t>US BANCORP</t>
  </si>
  <si>
    <t>US9029733048</t>
  </si>
  <si>
    <t>VINCI SA</t>
  </si>
  <si>
    <t>FR0000125486</t>
  </si>
  <si>
    <t>VISA</t>
  </si>
  <si>
    <t>US92826C8394</t>
  </si>
  <si>
    <t>VODAFONE GROUP</t>
  </si>
  <si>
    <t>GB00BH4HKS39</t>
  </si>
  <si>
    <t>WELLS FARGO &amp; CO</t>
  </si>
  <si>
    <t>US9497461015</t>
  </si>
  <si>
    <t>ZALANDO</t>
  </si>
  <si>
    <t>DE000ZAL1111</t>
  </si>
  <si>
    <t>הראל סל תא 125</t>
  </si>
  <si>
    <t>1113232</t>
  </si>
  <si>
    <t>514103811</t>
  </si>
  <si>
    <t>מניות</t>
  </si>
  <si>
    <t>פסגות 125.ס2</t>
  </si>
  <si>
    <t>1125327</t>
  </si>
  <si>
    <t>513464289</t>
  </si>
  <si>
    <t>פסגות סל ת"א 125 סד 1 40A</t>
  </si>
  <si>
    <t>1096593</t>
  </si>
  <si>
    <t>קסם תא125</t>
  </si>
  <si>
    <t>1117266</t>
  </si>
  <si>
    <t>520041989</t>
  </si>
  <si>
    <t>תכלית תא 125</t>
  </si>
  <si>
    <t>1091818</t>
  </si>
  <si>
    <t>513540310</t>
  </si>
  <si>
    <t>הראל סל תל בונד 40</t>
  </si>
  <si>
    <t>1113760</t>
  </si>
  <si>
    <t>אג"ח</t>
  </si>
  <si>
    <t>הראל סל תל בונד 60</t>
  </si>
  <si>
    <t>1113257</t>
  </si>
  <si>
    <t>פסגות סל בונד 20</t>
  </si>
  <si>
    <t>1104603</t>
  </si>
  <si>
    <t>פסגות תל בונד 60 סדרה 2</t>
  </si>
  <si>
    <t>1109479</t>
  </si>
  <si>
    <t>פסגות תל בונד 60 סדרה 3</t>
  </si>
  <si>
    <t>1134550</t>
  </si>
  <si>
    <t>קסם תל בונד 60</t>
  </si>
  <si>
    <t>1109248</t>
  </si>
  <si>
    <t>תכלית בונד סדרה 3</t>
  </si>
  <si>
    <t>1107549</t>
  </si>
  <si>
    <t>תכלית תל בונד 20</t>
  </si>
  <si>
    <t>1109370</t>
  </si>
  <si>
    <t>תכלית תל בונד 60</t>
  </si>
  <si>
    <t>1109362</t>
  </si>
  <si>
    <t>פסגות סל בונד שקלי</t>
  </si>
  <si>
    <t>1116326</t>
  </si>
  <si>
    <t>קסם פח בונד שקלי</t>
  </si>
  <si>
    <t>1116334</t>
  </si>
  <si>
    <t>תכלית תל בונד שקלי</t>
  </si>
  <si>
    <t>1116250</t>
  </si>
  <si>
    <t>AMUNDI ETF MSCI EM ASIA UCIT</t>
  </si>
  <si>
    <t>FR0011018316</t>
  </si>
  <si>
    <t>CONSUMER DISCRETIONARY SELT</t>
  </si>
  <si>
    <t>US81369Y4070</t>
  </si>
  <si>
    <t>DAIWA ETF TOPIX</t>
  </si>
  <si>
    <t>JP3027620008</t>
  </si>
  <si>
    <t>DEUTSCHE X TRACKERS MSCI EME</t>
  </si>
  <si>
    <t>US2330511013</t>
  </si>
  <si>
    <t>ENERGY SELECT SECTOR SPDR</t>
  </si>
  <si>
    <t>US81369Y5069</t>
  </si>
  <si>
    <t>HEALTH CARE SELECT SECTOR</t>
  </si>
  <si>
    <t>US81369Y2090</t>
  </si>
  <si>
    <t>INDUSTRIAL SELECT SECT SPDR</t>
  </si>
  <si>
    <t>US81369Y7040</t>
  </si>
  <si>
    <t>ISHARE EUR 600 AUTO&amp;PARTS DE</t>
  </si>
  <si>
    <t>DE000A0Q4R28</t>
  </si>
  <si>
    <t>ISHARES CORE EURO STOXX 50</t>
  </si>
  <si>
    <t>IE00B53L3W79</t>
  </si>
  <si>
    <t>ISHARES CORE S&amp;P 500 UCITS ETF</t>
  </si>
  <si>
    <t>IE00B5BMR087</t>
  </si>
  <si>
    <t>ISHARES CRNCY HEDGD MSCI EM</t>
  </si>
  <si>
    <t>US46434G5099</t>
  </si>
  <si>
    <t>ISHARES DJ CONSRU</t>
  </si>
  <si>
    <t>US4642887529</t>
  </si>
  <si>
    <t>ISHARES DJ EURO STOXX 50 DE</t>
  </si>
  <si>
    <t>DE0005933956</t>
  </si>
  <si>
    <t>ISHARES DJ US TRANSPORT AVG</t>
  </si>
  <si>
    <t>US4642871929</t>
  </si>
  <si>
    <t>Ishares FTSE 100</t>
  </si>
  <si>
    <t>IE0005042456</t>
  </si>
  <si>
    <t>ISHARES FTSE CHINA 25 INDEX</t>
  </si>
  <si>
    <t>US4642871846</t>
  </si>
  <si>
    <t>ISHARES MSCI BRAZIL</t>
  </si>
  <si>
    <t>US4642864007</t>
  </si>
  <si>
    <t>ISHARES MSCI EMU SML C ACC</t>
  </si>
  <si>
    <t>IE00B3VWMM18</t>
  </si>
  <si>
    <t>ISHARES NASDAQ BIOTECH INDX</t>
  </si>
  <si>
    <t>US4642875565</t>
  </si>
  <si>
    <t>ISHARES RESIDENTIAL REAL EST</t>
  </si>
  <si>
    <t>US4642885622</t>
  </si>
  <si>
    <t>ISHARES RUSSELL 2000</t>
  </si>
  <si>
    <t>US4642876555</t>
  </si>
  <si>
    <t>ISHARES S&amp;P LATIN AMERICA 40</t>
  </si>
  <si>
    <t>US4642873909</t>
  </si>
  <si>
    <t>ISHARES ST 600 UTIL DE</t>
  </si>
  <si>
    <t>DE000A0Q4R02</t>
  </si>
  <si>
    <t>KRANESHARES CSI CHINA INTERNET</t>
  </si>
  <si>
    <t>US5007673065</t>
  </si>
  <si>
    <t>LYXOR ETF STOXX OIL &amp; GAS</t>
  </si>
  <si>
    <t>FR0010344960</t>
  </si>
  <si>
    <t>LYXOR STOXX BASIC RSRCES</t>
  </si>
  <si>
    <t>FR0010345389</t>
  </si>
  <si>
    <t>LYXOR UCITS ETS EU STOX BANK</t>
  </si>
  <si>
    <t>FR0011645647</t>
  </si>
  <si>
    <t>MARKET VECTORS OIL SERVICE</t>
  </si>
  <si>
    <t>US92189F7188</t>
  </si>
  <si>
    <t>SOURCE S&amp;P 500 UCITS ETF</t>
  </si>
  <si>
    <t>IE00B3YCGJ38</t>
  </si>
  <si>
    <t>SPDR FT EP EU EX UK REAL EST</t>
  </si>
  <si>
    <t>IE00BSJCQV56</t>
  </si>
  <si>
    <t>SPDR S AND P HOMEBUILDERS ETF</t>
  </si>
  <si>
    <t>US78464A8889</t>
  </si>
  <si>
    <t>SPDR S&amp;P 500 ETF TRUST</t>
  </si>
  <si>
    <t>US78462F1030</t>
  </si>
  <si>
    <t>Vanguard info tech ETF</t>
  </si>
  <si>
    <t>US92204A7028</t>
  </si>
  <si>
    <t>Vanguard MSCI emerging markets</t>
  </si>
  <si>
    <t>US9220428588</t>
  </si>
  <si>
    <t>VANGUARD REIT ETF</t>
  </si>
  <si>
    <t>US9229085538</t>
  </si>
  <si>
    <t>VANGUARD S&amp;P 500 ETF</t>
  </si>
  <si>
    <t>US9229083632</t>
  </si>
  <si>
    <t>VANGUARD SMALL CAP VALUE ETF</t>
  </si>
  <si>
    <t>US9229086114</t>
  </si>
  <si>
    <t>WISDOMTREE INDIA EARNINGS</t>
  </si>
  <si>
    <t>US97717W4226</t>
  </si>
  <si>
    <t>WISDOMTREE JPN S/C DVD FUND</t>
  </si>
  <si>
    <t>US97717W8367</t>
  </si>
  <si>
    <t>XACT NORDEN 30</t>
  </si>
  <si>
    <t>SE0001710914</t>
  </si>
  <si>
    <t>ISHARES USD CORP BND</t>
  </si>
  <si>
    <t>IE0032895942</t>
  </si>
  <si>
    <t>VANGUARD S.T CORP BOND</t>
  </si>
  <si>
    <t>US92206C4096</t>
  </si>
  <si>
    <t>ISHARES USD EM CORP BND</t>
  </si>
  <si>
    <t>IE00B6TLBW47</t>
  </si>
  <si>
    <t>SPDR EMERGING MKTS LOCAL BD</t>
  </si>
  <si>
    <t>IE00B4613386</t>
  </si>
  <si>
    <t>DB X TR II TRX CROSSOVER 5 Y</t>
  </si>
  <si>
    <t>LU0290359032</t>
  </si>
  <si>
    <t>ISHARES MARKIT IBOXX $ HIGH</t>
  </si>
  <si>
    <t>IE00B4PY7Y77</t>
  </si>
  <si>
    <t>SPDR BARCLAYS CAPITAL HIGH</t>
  </si>
  <si>
    <t>US78464A4177</t>
  </si>
  <si>
    <t>AMUNDI ETF EUR HY LIQ BD IBX</t>
  </si>
  <si>
    <t>FR0011494822</t>
  </si>
  <si>
    <t>תעודות השתתפות בקרנות נאמנות בחו"ל</t>
  </si>
  <si>
    <t>UBS LUX BD USD</t>
  </si>
  <si>
    <t>LU0396367608</t>
  </si>
  <si>
    <t>S&amp;P</t>
  </si>
  <si>
    <t>NEUBER BERMAN H/Y BD I2A</t>
  </si>
  <si>
    <t>IE00B8QBJF01</t>
  </si>
  <si>
    <t>BB</t>
  </si>
  <si>
    <t>FITCH</t>
  </si>
  <si>
    <t>AMUNDI IND MSCI EMU IEC</t>
  </si>
  <si>
    <t>LU0389810994</t>
  </si>
  <si>
    <t>NR</t>
  </si>
  <si>
    <t>BRANDES EURPN VALUE I EUR</t>
  </si>
  <si>
    <t>IE0031574977</t>
  </si>
  <si>
    <t>COMGEST GROWTH EUROPE EUR IA</t>
  </si>
  <si>
    <t>IE00B5WN3467</t>
  </si>
  <si>
    <t>Constellation Fund SPC</t>
  </si>
  <si>
    <t>KYG238261377</t>
  </si>
  <si>
    <t>CS INDEX LUX EQ EMU EB EUR</t>
  </si>
  <si>
    <t>LU1390074414</t>
  </si>
  <si>
    <t>KOTAK FUNDS IND MIDCP  JA USD</t>
  </si>
  <si>
    <t>LU0675383409</t>
  </si>
  <si>
    <t>MATTHEWS ASIA TIGER</t>
  </si>
  <si>
    <t>LU0491816475</t>
  </si>
  <si>
    <t>PineBridge India</t>
  </si>
  <si>
    <t>IE00B0JY6L58</t>
  </si>
  <si>
    <t>Schroders Asia ex Japan</t>
  </si>
  <si>
    <t>LU0106259988</t>
  </si>
  <si>
    <t>Tokio Marine Japan</t>
  </si>
  <si>
    <t>IE00BYYTL417</t>
  </si>
  <si>
    <t>VANGUARD EMR MK ST IN USD PL</t>
  </si>
  <si>
    <t>IE00BFPM9H50</t>
  </si>
  <si>
    <t>כתבי אופציה בישראל</t>
  </si>
  <si>
    <t>אלוני חץ אופציה 15*</t>
  </si>
  <si>
    <t>3900396</t>
  </si>
  <si>
    <t>ערד 8786_1/2027</t>
  </si>
  <si>
    <t>71116487</t>
  </si>
  <si>
    <t>ערד 8790 2027 4.8%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</si>
  <si>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</si>
  <si>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</si>
  <si>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</si>
  <si>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</si>
  <si>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</si>
  <si>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</si>
  <si>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</si>
  <si>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</si>
  <si>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</si>
  <si>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</si>
  <si>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</si>
  <si>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</si>
  <si>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</si>
  <si>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</si>
  <si>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</si>
  <si>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</si>
  <si>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</si>
  <si>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</si>
  <si>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</si>
  <si>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</si>
  <si>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</si>
  <si>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</si>
  <si>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8844</t>
  </si>
  <si>
    <t>8844000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</si>
  <si>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</si>
  <si>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</si>
  <si>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</si>
  <si>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</si>
  <si>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</si>
  <si>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</si>
  <si>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</si>
  <si>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</si>
  <si>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</si>
  <si>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</si>
  <si>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</si>
  <si>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</si>
  <si>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</si>
  <si>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</si>
  <si>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סדרה 8788 4.8% 2027</t>
  </si>
  <si>
    <t>71116727</t>
  </si>
  <si>
    <t>מקורות אג סדרה 6 ל.ס 4.9%</t>
  </si>
  <si>
    <t>1100908</t>
  </si>
  <si>
    <t>מרווח הוגן</t>
  </si>
  <si>
    <t>520010869</t>
  </si>
  <si>
    <t>מקורות אגח 8 רמ</t>
  </si>
  <si>
    <t>1124346</t>
  </si>
  <si>
    <t>רפאל אגח ג רצף מוסדי</t>
  </si>
  <si>
    <t>1140276</t>
  </si>
  <si>
    <t>520042185</t>
  </si>
  <si>
    <t>חשמל צמוד 2020   אגח ל.ס</t>
  </si>
  <si>
    <t>6000111</t>
  </si>
  <si>
    <t>נתיבי גז  סדרה א ל.ס 5.6%</t>
  </si>
  <si>
    <t>1103084</t>
  </si>
  <si>
    <t>513436394</t>
  </si>
  <si>
    <t>רפאל אגח ד רצף מוסדי</t>
  </si>
  <si>
    <t>1140284</t>
  </si>
  <si>
    <t>רפאל אגח ה רצף מוסדי</t>
  </si>
  <si>
    <t>1140292</t>
  </si>
  <si>
    <t>מתמ אגח א'  רמ</t>
  </si>
  <si>
    <t>1138999</t>
  </si>
  <si>
    <t>510687403</t>
  </si>
  <si>
    <t>איי סי פאוואר אגח א</t>
  </si>
  <si>
    <t>1140896</t>
  </si>
  <si>
    <t>514401702</t>
  </si>
  <si>
    <t>אורמת אגח 3*</t>
  </si>
  <si>
    <t>1139179</t>
  </si>
  <si>
    <t>white oak 2*</t>
  </si>
  <si>
    <t>סה"כ קרנות השקעה</t>
  </si>
  <si>
    <t>סה"כ קרנות השקעה בחו"ל</t>
  </si>
  <si>
    <t>APCS*</t>
  </si>
  <si>
    <t>CMP VII</t>
  </si>
  <si>
    <t>harbourvest part' co inv fund IV</t>
  </si>
  <si>
    <t>REDHILL WARRANT</t>
  </si>
  <si>
    <t>52290</t>
  </si>
  <si>
    <t>₪ / מט"ח</t>
  </si>
  <si>
    <t>+ILS/-EUR 4 03-08-17 (10) +47</t>
  </si>
  <si>
    <t>10000453</t>
  </si>
  <si>
    <t>+ILS/-USD 3.5057 03-10-17 (10) --143</t>
  </si>
  <si>
    <t>10000462</t>
  </si>
  <si>
    <t>+ILS/-USD 3.534 07-09-17 (10) --120</t>
  </si>
  <si>
    <t>10000455</t>
  </si>
  <si>
    <t>+USD/-ILS 3.5067 07-09-17 (10) --93</t>
  </si>
  <si>
    <t>10000465</t>
  </si>
  <si>
    <t>+USD/-ILS 3.5211 07-09-17 (10) --109</t>
  </si>
  <si>
    <t>10000459</t>
  </si>
  <si>
    <t>+GBP/-USD 1.2927 24-07-17 (10) +32</t>
  </si>
  <si>
    <t>10000429</t>
  </si>
  <si>
    <t>+USD/-EUR 1.1323 13-09-17 (10) +57.3</t>
  </si>
  <si>
    <t>10000457</t>
  </si>
  <si>
    <t>+USD/-GBP 1.25 24-07-17 (10) +31</t>
  </si>
  <si>
    <t>10000417</t>
  </si>
  <si>
    <t>+USD/-JPY 109.603 14-08-17 (10) --49.7</t>
  </si>
  <si>
    <t>10000422</t>
  </si>
  <si>
    <t>+USD/-JPY 111.368 14-08-17 (10) --38.2</t>
  </si>
  <si>
    <t>10000446</t>
  </si>
  <si>
    <t>+USD/-JPY 113.337 14-08-17 (10) --44.3</t>
  </si>
  <si>
    <t>10000433</t>
  </si>
  <si>
    <t/>
  </si>
  <si>
    <t>דולר ניו-זילנד</t>
  </si>
  <si>
    <t>כתר נורבגי</t>
  </si>
  <si>
    <t>בנק לאומי לישראל בע"מ</t>
  </si>
  <si>
    <t>30010000</t>
  </si>
  <si>
    <t>30810000</t>
  </si>
  <si>
    <t>30210000</t>
  </si>
  <si>
    <t>30710000</t>
  </si>
  <si>
    <t>31710000</t>
  </si>
  <si>
    <t>32610000</t>
  </si>
  <si>
    <t>32010000</t>
  </si>
  <si>
    <t>30310000</t>
  </si>
  <si>
    <t>31010000</t>
  </si>
  <si>
    <t>לא</t>
  </si>
  <si>
    <t>455531</t>
  </si>
  <si>
    <t>458870</t>
  </si>
  <si>
    <t>458869</t>
  </si>
  <si>
    <t>כן</t>
  </si>
  <si>
    <t>90136004</t>
  </si>
  <si>
    <t>90136001</t>
  </si>
  <si>
    <t>90136005</t>
  </si>
  <si>
    <t>90136035</t>
  </si>
  <si>
    <t>90136025</t>
  </si>
  <si>
    <t>90136003</t>
  </si>
  <si>
    <t>90136002</t>
  </si>
  <si>
    <t>470540</t>
  </si>
  <si>
    <t>465782</t>
  </si>
  <si>
    <t>467404</t>
  </si>
  <si>
    <t>91050001</t>
  </si>
  <si>
    <t>Crescent mezzanine VII</t>
  </si>
  <si>
    <t>ARES private credit solutions</t>
  </si>
  <si>
    <t>Cheyne Real Estate Credit Holdings</t>
  </si>
  <si>
    <t>Horsley Bridge XII Ventures</t>
  </si>
  <si>
    <t>סה"כ בחו"ל</t>
  </si>
  <si>
    <t>סה"כ יתרות התחייבות להשקעה</t>
  </si>
  <si>
    <t>Migdal-HarbourVest 2016 Fund L.P. (Tranche B)</t>
  </si>
  <si>
    <t>קבוצת עזריאלי</t>
  </si>
  <si>
    <t>יואל</t>
  </si>
  <si>
    <t>מובטחות משכנתא - גורם 01</t>
  </si>
  <si>
    <t>בבטחונות אחרים - גורם 98</t>
  </si>
  <si>
    <t>בבטחונות אחרים - גורם 96</t>
  </si>
  <si>
    <t>בבטחונות אחרים - גורם 40</t>
  </si>
  <si>
    <t>בבטחונות אחרים - גורם 41</t>
  </si>
  <si>
    <t>בבטחונות אחרים - גורם 94</t>
  </si>
  <si>
    <t>גורם 98</t>
  </si>
  <si>
    <t>גורם 105</t>
  </si>
  <si>
    <t>גורם 103</t>
  </si>
  <si>
    <t>גורם 96</t>
  </si>
  <si>
    <t>גורם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</si>
</sst>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#,##0.00%"/>
    <numFmt numFmtId="167" formatCode="#,##0.0000"/>
    <numFmt numFmtId="168" formatCode="0.0000"/>
  </numFmts>
  <fonts count="32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/>
    <xf numFmtId="43" fontId="26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18" fillId="0" borderId="0"/>
    <xf numFmtId="0" fontId="26" fillId="0" borderId="0"/>
    <xf numFmtId="0" fontId="3" fillId="0" borderId="0"/>
    <xf numFmtId="9" fontId="26" fillId="0" borderId="0" applyFont="0" applyFill="0" applyBorder="0" applyAlignment="0" applyProtection="0"/>
    <xf numFmtId="165" fontId="14" fillId="0" borderId="0" applyFill="0" applyBorder="0" applyProtection="0">
      <alignment horizontal="right"/>
    </xf>
    <xf numFmtId="165" fontId="15" fillId="0" borderId="0" applyFill="0" applyBorder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right" readingOrder="2"/>
    </xf>
    <xf numFmtId="0" fontId="6" fillId="0" borderId="0" xfId="0" applyFont="1" applyAlignment="1">
      <alignment horizontal="center" readingOrder="2"/>
    </xf>
    <xf numFmtId="0" fontId="6" fillId="0" borderId="0" xfId="7" applyFont="1" applyAlignment="1">
      <alignment horizontal="right"/>
    </xf>
    <xf numFmtId="0" fontId="6" fillId="0" borderId="0" xfId="7" applyFont="1" applyAlignment="1">
      <alignment horizontal="center"/>
    </xf>
    <xf numFmtId="0" fontId="8" fillId="0" borderId="0" xfId="7" applyFont="1" applyAlignment="1">
      <alignment horizontal="center" vertical="center" wrapText="1"/>
    </xf>
    <xf numFmtId="0" fontId="10" fillId="0" borderId="0" xfId="7" applyFont="1" applyAlignment="1">
      <alignment horizontal="center" wrapText="1"/>
    </xf>
    <xf numFmtId="0" fontId="17" fillId="0" borderId="0" xfId="7" applyFont="1" applyAlignment="1">
      <alignment horizontal="justify" readingOrder="2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49" fontId="16" fillId="2" borderId="1" xfId="7" applyNumberFormat="1" applyFont="1" applyFill="1" applyBorder="1" applyAlignment="1">
      <alignment horizontal="center" vertical="center" wrapText="1" readingOrder="2"/>
    </xf>
    <xf numFmtId="0" fontId="7" fillId="2" borderId="2" xfId="7" applyFont="1" applyFill="1" applyBorder="1" applyAlignment="1">
      <alignment horizontal="center" vertical="center" wrapText="1"/>
    </xf>
    <xf numFmtId="0" fontId="7" fillId="2" borderId="3" xfId="7" applyFont="1" applyFill="1" applyBorder="1" applyAlignment="1">
      <alignment horizontal="center" vertical="center" wrapText="1"/>
    </xf>
    <xf numFmtId="0" fontId="11" fillId="2" borderId="2" xfId="7" applyFont="1" applyFill="1" applyBorder="1" applyAlignment="1">
      <alignment horizontal="center" vertical="center" wrapText="1"/>
    </xf>
    <xf numFmtId="0" fontId="11" fillId="2" borderId="3" xfId="7" applyFont="1" applyFill="1" applyBorder="1" applyAlignment="1">
      <alignment horizontal="center" vertical="center" wrapText="1"/>
    </xf>
    <xf numFmtId="49" fontId="7" fillId="2" borderId="3" xfId="7" applyNumberFormat="1" applyFont="1" applyFill="1" applyBorder="1" applyAlignment="1">
      <alignment horizontal="center" wrapText="1"/>
    </xf>
    <xf numFmtId="0" fontId="16" fillId="2" borderId="1" xfId="7" applyNumberFormat="1" applyFont="1" applyFill="1" applyBorder="1" applyAlignment="1">
      <alignment horizontal="right" vertical="center" wrapText="1" indent="1"/>
    </xf>
    <xf numFmtId="49" fontId="16" fillId="2" borderId="1" xfId="7" applyNumberFormat="1" applyFont="1" applyFill="1" applyBorder="1" applyAlignment="1">
      <alignment horizontal="right" vertical="center" wrapText="1" indent="3" readingOrder="2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wrapText="1"/>
    </xf>
    <xf numFmtId="0" fontId="7" fillId="2" borderId="4" xfId="7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center" vertical="center" wrapText="1" readingOrder="2"/>
    </xf>
    <xf numFmtId="49" fontId="16" fillId="2" borderId="7" xfId="7" applyNumberFormat="1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11" applyFont="1" applyFill="1" applyBorder="1" applyAlignment="1" applyProtection="1">
      <alignment horizontal="center" readingOrder="2"/>
    </xf>
    <xf numFmtId="49" fontId="7" fillId="2" borderId="6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right" vertical="center" wrapText="1" indent="2" readingOrder="2"/>
    </xf>
    <xf numFmtId="0" fontId="24" fillId="3" borderId="0" xfId="0" applyFont="1" applyFill="1" applyAlignment="1">
      <alignment horizontal="right" indent="2" readingOrder="2"/>
    </xf>
    <xf numFmtId="3" fontId="7" fillId="4" borderId="2" xfId="0" applyNumberFormat="1" applyFont="1" applyFill="1" applyBorder="1" applyAlignment="1">
      <alignment horizontal="center" vertical="center" wrapText="1"/>
    </xf>
    <xf numFmtId="3" fontId="7" fillId="4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0" fontId="23" fillId="6" borderId="0" xfId="0" applyFont="1" applyFill="1" applyAlignment="1">
      <alignment horizontal="center"/>
    </xf>
    <xf numFmtId="0" fontId="4" fillId="0" borderId="0" xfId="11" applyFill="1" applyBorder="1" applyAlignment="1" applyProtection="1">
      <alignment horizontal="center" readingOrder="2"/>
    </xf>
    <xf numFmtId="0" fontId="16" fillId="2" borderId="5" xfId="7" applyNumberFormat="1" applyFont="1" applyFill="1" applyBorder="1" applyAlignment="1">
      <alignment horizontal="right" vertical="center" wrapText="1" indent="1"/>
    </xf>
    <xf numFmtId="0" fontId="25" fillId="0" borderId="0" xfId="7" applyFont="1" applyAlignment="1">
      <alignment horizontal="right"/>
    </xf>
    <xf numFmtId="0" fontId="11" fillId="2" borderId="10" xfId="0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wrapText="1"/>
    </xf>
    <xf numFmtId="49" fontId="16" fillId="2" borderId="13" xfId="7" applyNumberFormat="1" applyFont="1" applyFill="1" applyBorder="1" applyAlignment="1">
      <alignment horizontal="center" vertical="center" wrapText="1" readingOrder="2"/>
    </xf>
    <xf numFmtId="3" fontId="7" fillId="2" borderId="14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right" vertical="center" wrapText="1" readingOrder="2"/>
    </xf>
    <xf numFmtId="0" fontId="16" fillId="2" borderId="1" xfId="7" applyNumberFormat="1" applyFont="1" applyFill="1" applyBorder="1" applyAlignment="1">
      <alignment horizontal="right" vertical="center" wrapText="1" readingOrder="2"/>
    </xf>
    <xf numFmtId="0" fontId="16" fillId="2" borderId="5" xfId="7" applyNumberFormat="1" applyFont="1" applyFill="1" applyBorder="1" applyAlignment="1">
      <alignment horizontal="right" vertical="center" wrapText="1" indent="1" readingOrder="2"/>
    </xf>
    <xf numFmtId="0" fontId="11" fillId="2" borderId="26" xfId="0" applyFont="1" applyFill="1" applyBorder="1" applyAlignment="1">
      <alignment horizontal="center" vertical="center" wrapText="1"/>
    </xf>
    <xf numFmtId="3" fontId="7" fillId="7" borderId="2" xfId="0" applyNumberFormat="1" applyFont="1" applyFill="1" applyBorder="1" applyAlignment="1">
      <alignment horizontal="center" vertical="center" wrapText="1"/>
    </xf>
    <xf numFmtId="3" fontId="7" fillId="7" borderId="3" xfId="0" applyNumberFormat="1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 wrapText="1"/>
    </xf>
    <xf numFmtId="0" fontId="7" fillId="2" borderId="17" xfId="7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right"/>
    </xf>
    <xf numFmtId="0" fontId="29" fillId="0" borderId="28" xfId="0" applyFont="1" applyFill="1" applyBorder="1" applyAlignment="1">
      <alignment horizontal="right"/>
    </xf>
    <xf numFmtId="0" fontId="29" fillId="0" borderId="28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0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3"/>
    </xf>
    <xf numFmtId="4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2" fontId="29" fillId="0" borderId="28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6" fontId="30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166" fontId="29" fillId="0" borderId="28" xfId="0" applyNumberFormat="1" applyFont="1" applyFill="1" applyBorder="1" applyAlignment="1">
      <alignment horizontal="right"/>
    </xf>
    <xf numFmtId="166" fontId="29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/>
    </xf>
    <xf numFmtId="0" fontId="29" fillId="0" borderId="30" xfId="0" applyFont="1" applyFill="1" applyBorder="1" applyAlignment="1">
      <alignment horizontal="right" indent="1"/>
    </xf>
    <xf numFmtId="0" fontId="29" fillId="0" borderId="30" xfId="0" applyFont="1" applyFill="1" applyBorder="1" applyAlignment="1">
      <alignment horizontal="right" indent="2"/>
    </xf>
    <xf numFmtId="0" fontId="30" fillId="0" borderId="30" xfId="0" applyFont="1" applyFill="1" applyBorder="1" applyAlignment="1">
      <alignment horizontal="right" indent="3"/>
    </xf>
    <xf numFmtId="0" fontId="30" fillId="0" borderId="30" xfId="0" applyFont="1" applyFill="1" applyBorder="1" applyAlignment="1">
      <alignment horizontal="right" indent="2"/>
    </xf>
    <xf numFmtId="0" fontId="29" fillId="0" borderId="0" xfId="0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43" fontId="7" fillId="0" borderId="31" xfId="13" applyFont="1" applyBorder="1" applyAlignment="1">
      <alignment horizontal="right"/>
    </xf>
    <xf numFmtId="10" fontId="7" fillId="0" borderId="31" xfId="14" applyNumberFormat="1" applyFont="1" applyBorder="1" applyAlignment="1">
      <alignment horizontal="center"/>
    </xf>
    <xf numFmtId="2" fontId="7" fillId="0" borderId="31" xfId="7" applyNumberFormat="1" applyFont="1" applyBorder="1" applyAlignment="1">
      <alignment horizontal="right"/>
    </xf>
    <xf numFmtId="168" fontId="7" fillId="0" borderId="31" xfId="7" applyNumberFormat="1" applyFont="1" applyBorder="1" applyAlignment="1">
      <alignment horizontal="center"/>
    </xf>
    <xf numFmtId="0" fontId="30" fillId="0" borderId="0" xfId="0" applyFont="1" applyFill="1" applyBorder="1" applyAlignment="1"/>
    <xf numFmtId="0" fontId="29" fillId="0" borderId="0" xfId="0" applyFont="1" applyFill="1" applyBorder="1" applyAlignment="1"/>
    <xf numFmtId="0" fontId="31" fillId="0" borderId="0" xfId="0" applyFont="1" applyFill="1" applyBorder="1" applyAlignment="1"/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66" fontId="31" fillId="0" borderId="0" xfId="0" applyNumberFormat="1" applyFont="1" applyFill="1" applyBorder="1" applyAlignment="1">
      <alignment horizontal="right"/>
    </xf>
    <xf numFmtId="2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31" fillId="0" borderId="28" xfId="0" applyFont="1" applyFill="1" applyBorder="1" applyAlignment="1"/>
    <xf numFmtId="0" fontId="31" fillId="0" borderId="28" xfId="0" applyNumberFormat="1" applyFont="1" applyFill="1" applyBorder="1" applyAlignment="1">
      <alignment horizontal="right"/>
    </xf>
    <xf numFmtId="4" fontId="31" fillId="0" borderId="28" xfId="0" applyNumberFormat="1" applyFont="1" applyFill="1" applyBorder="1" applyAlignment="1">
      <alignment horizontal="right"/>
    </xf>
    <xf numFmtId="10" fontId="31" fillId="0" borderId="28" xfId="0" applyNumberFormat="1" applyFont="1" applyFill="1" applyBorder="1" applyAlignment="1">
      <alignment horizontal="right"/>
    </xf>
    <xf numFmtId="2" fontId="31" fillId="0" borderId="28" xfId="0" applyNumberFormat="1" applyFont="1" applyFill="1" applyBorder="1" applyAlignment="1">
      <alignment horizontal="right"/>
    </xf>
    <xf numFmtId="43" fontId="7" fillId="0" borderId="31" xfId="13" applyFont="1" applyFill="1" applyBorder="1" applyAlignment="1">
      <alignment horizontal="right"/>
    </xf>
    <xf numFmtId="168" fontId="7" fillId="0" borderId="31" xfId="7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readingOrder="2"/>
    </xf>
    <xf numFmtId="0" fontId="20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14" fontId="2" fillId="0" borderId="0" xfId="15" applyNumberFormat="1" applyFill="1"/>
    <xf numFmtId="0" fontId="3" fillId="0" borderId="0" xfId="0" applyFont="1" applyFill="1" applyBorder="1" applyAlignment="1">
      <alignment horizontal="right"/>
    </xf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3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25" fillId="0" borderId="0" xfId="7" applyFont="1" applyAlignment="1">
      <alignment horizontal="right"/>
    </xf>
    <xf numFmtId="0" fontId="25" fillId="0" borderId="0" xfId="7" applyFont="1" applyFill="1" applyBorder="1" applyAlignment="1">
      <alignment horizontal="right"/>
    </xf>
    <xf numFmtId="0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0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6" fontId="30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 readingOrder="2"/>
    </xf>
    <xf numFmtId="0" fontId="30" fillId="0" borderId="0" xfId="0" applyFont="1" applyFill="1" applyBorder="1" applyAlignment="1">
      <alignment horizontal="right"/>
    </xf>
    <xf numFmtId="0" fontId="30" fillId="0" borderId="0" xfId="0" applyFont="1" applyFill="1" applyBorder="1" applyAlignment="1"/>
    <xf numFmtId="0" fontId="29" fillId="0" borderId="0" xfId="0" applyFont="1" applyFill="1" applyBorder="1" applyAlignment="1"/>
    <xf numFmtId="0" fontId="31" fillId="0" borderId="0" xfId="0" applyFont="1" applyFill="1" applyBorder="1" applyAlignment="1"/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9" fillId="2" borderId="17" xfId="7" applyFont="1" applyFill="1" applyBorder="1" applyAlignment="1">
      <alignment horizontal="center" vertical="center" wrapText="1"/>
    </xf>
    <xf numFmtId="0" fontId="9" fillId="2" borderId="18" xfId="7" applyFont="1" applyFill="1" applyBorder="1" applyAlignment="1">
      <alignment horizontal="center" vertical="center" wrapText="1"/>
    </xf>
    <xf numFmtId="0" fontId="9" fillId="2" borderId="4" xfId="7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 readingOrder="2"/>
    </xf>
    <xf numFmtId="0" fontId="9" fillId="2" borderId="25" xfId="0" applyFont="1" applyFill="1" applyBorder="1" applyAlignment="1">
      <alignment horizontal="center" vertical="center" wrapText="1" readingOrder="2"/>
    </xf>
    <xf numFmtId="0" fontId="22" fillId="2" borderId="19" xfId="0" applyFont="1" applyFill="1" applyBorder="1" applyAlignment="1">
      <alignment horizontal="center" vertical="center" wrapText="1" readingOrder="2"/>
    </xf>
    <xf numFmtId="0" fontId="18" fillId="0" borderId="20" xfId="0" applyFont="1" applyBorder="1" applyAlignment="1">
      <alignment horizontal="center" readingOrder="2"/>
    </xf>
    <xf numFmtId="0" fontId="18" fillId="0" borderId="16" xfId="0" applyFont="1" applyBorder="1" applyAlignment="1">
      <alignment horizontal="center" readingOrder="2"/>
    </xf>
    <xf numFmtId="0" fontId="22" fillId="2" borderId="21" xfId="0" applyFont="1" applyFill="1" applyBorder="1" applyAlignment="1">
      <alignment horizontal="center" vertical="center" wrapText="1" readingOrder="2"/>
    </xf>
    <xf numFmtId="0" fontId="18" fillId="0" borderId="22" xfId="0" applyFont="1" applyBorder="1" applyAlignment="1">
      <alignment horizontal="center" readingOrder="2"/>
    </xf>
    <xf numFmtId="0" fontId="18" fillId="0" borderId="23" xfId="0" applyFont="1" applyBorder="1" applyAlignment="1">
      <alignment horizontal="center" readingOrder="2"/>
    </xf>
    <xf numFmtId="0" fontId="7" fillId="0" borderId="0" xfId="0" applyFont="1" applyAlignment="1">
      <alignment horizontal="center" readingOrder="2"/>
    </xf>
    <xf numFmtId="0" fontId="22" fillId="2" borderId="22" xfId="0" applyFont="1" applyFill="1" applyBorder="1" applyAlignment="1">
      <alignment horizontal="center" vertical="center" wrapText="1" readingOrder="2"/>
    </xf>
    <xf numFmtId="0" fontId="22" fillId="2" borderId="23" xfId="0" applyFont="1" applyFill="1" applyBorder="1" applyAlignment="1">
      <alignment horizontal="center" vertical="center" wrapText="1" readingOrder="2"/>
    </xf>
    <xf numFmtId="0" fontId="9" fillId="2" borderId="21" xfId="0" applyFont="1" applyFill="1" applyBorder="1" applyAlignment="1">
      <alignment horizontal="center" vertical="center" wrapText="1" readingOrder="2"/>
    </xf>
    <xf numFmtId="0" fontId="9" fillId="2" borderId="22" xfId="0" applyFont="1" applyFill="1" applyBorder="1" applyAlignment="1">
      <alignment horizontal="center" vertical="center" wrapText="1" readingOrder="2"/>
    </xf>
    <xf numFmtId="0" fontId="9" fillId="2" borderId="23" xfId="0" applyFont="1" applyFill="1" applyBorder="1" applyAlignment="1">
      <alignment horizontal="center" vertical="center" wrapText="1" readingOrder="2"/>
    </xf>
  </cellXfs>
  <cellStyles count="24">
    <cellStyle name="Comma" xfId="13" builtinId="3"/>
    <cellStyle name="Comma 2" xfId="1"/>
    <cellStyle name="Comma 2 2" xfId="16"/>
    <cellStyle name="Comma 3" xfId="21"/>
    <cellStyle name="Currency [0] _1" xfId="2"/>
    <cellStyle name="Hyperlink 2" xfId="3"/>
    <cellStyle name="Normal" xfId="0" builtinId="0"/>
    <cellStyle name="Normal 11" xfId="4"/>
    <cellStyle name="Normal 11 2" xfId="15"/>
    <cellStyle name="Normal 11 2 2" xfId="23"/>
    <cellStyle name="Normal 11 3" xfId="17"/>
    <cellStyle name="Normal 2" xfId="5"/>
    <cellStyle name="Normal 2 2" xfId="18"/>
    <cellStyle name="Normal 3" xfId="6"/>
    <cellStyle name="Normal 3 2" xfId="19"/>
    <cellStyle name="Normal 4" xfId="12"/>
    <cellStyle name="Normal_2007-16618" xfId="7"/>
    <cellStyle name="Percent" xfId="14" builtinId="5"/>
    <cellStyle name="Percent 2" xfId="8"/>
    <cellStyle name="Percent 2 2" xfId="20"/>
    <cellStyle name="Percent 3" xfId="22"/>
    <cellStyle name="Text" xfId="9"/>
    <cellStyle name="Total" xfId="10"/>
    <cellStyle name="היפר-קישור" xfId="11" builtinId="8"/>
  </cellStyles>
  <dxfs count="4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Q66"/>
  <sheetViews>
    <sheetView rightToLeft="1" tabSelected="1" workbookViewId="0"/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17" width="6.7109375" style="9" customWidth="1"/>
    <col min="18" max="20" width="7.7109375" style="9" customWidth="1"/>
    <col min="21" max="21" width="7.140625" style="9" customWidth="1"/>
    <col min="22" max="22" width="8.7109375" style="9" customWidth="1"/>
    <col min="23" max="23" width="10" style="9" customWidth="1"/>
    <col min="24" max="24" width="9.5703125" style="9" customWidth="1"/>
    <col min="25" max="25" width="6.140625" style="9" customWidth="1"/>
    <col min="26" max="27" width="5.7109375" style="9" customWidth="1"/>
    <col min="28" max="28" width="6.85546875" style="9" customWidth="1"/>
    <col min="29" max="29" width="6.42578125" style="9" customWidth="1"/>
    <col min="30" max="30" width="6.7109375" style="9" customWidth="1"/>
    <col min="31" max="31" width="7.28515625" style="9" customWidth="1"/>
    <col min="32" max="43" width="5.7109375" style="9" customWidth="1"/>
    <col min="44" max="16384" width="9.140625" style="9"/>
  </cols>
  <sheetData>
    <row r="1" spans="1:17">
      <c r="B1" s="56" t="s">
        <v>182</v>
      </c>
      <c r="C1" s="76" t="s" vm="1">
        <v>251</v>
      </c>
    </row>
    <row r="2" spans="1:17">
      <c r="B2" s="56" t="s">
        <v>181</v>
      </c>
      <c r="C2" s="76" t="s">
        <v>252</v>
      </c>
    </row>
    <row r="3" spans="1:17">
      <c r="B3" s="56" t="s">
        <v>183</v>
      </c>
      <c r="C3" s="76" t="s">
        <v>253</v>
      </c>
    </row>
    <row r="4" spans="1:17">
      <c r="B4" s="56" t="s">
        <v>184</v>
      </c>
      <c r="C4" s="76">
        <v>8802</v>
      </c>
    </row>
    <row r="6" spans="1:17" ht="26.25" customHeight="1">
      <c r="B6" s="171" t="s">
        <v>198</v>
      </c>
      <c r="C6" s="172"/>
      <c r="D6" s="173"/>
    </row>
    <row r="7" spans="1:17" s="10" customFormat="1">
      <c r="B7" s="22"/>
      <c r="C7" s="23" t="s">
        <v>113</v>
      </c>
      <c r="D7" s="24" t="s">
        <v>111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s="10" customFormat="1">
      <c r="B8" s="22"/>
      <c r="C8" s="25" t="s">
        <v>240</v>
      </c>
      <c r="D8" s="26" t="s">
        <v>20</v>
      </c>
    </row>
    <row r="9" spans="1:17" s="11" customFormat="1" ht="18" customHeight="1">
      <c r="B9" s="36"/>
      <c r="C9" s="19" t="s">
        <v>1</v>
      </c>
      <c r="D9" s="27" t="s">
        <v>2</v>
      </c>
    </row>
    <row r="10" spans="1:17" s="11" customFormat="1" ht="18" customHeight="1">
      <c r="B10" s="66" t="s">
        <v>197</v>
      </c>
      <c r="C10" s="110">
        <f>C11+C12+C23+C33</f>
        <v>512957.19024999987</v>
      </c>
      <c r="D10" s="111">
        <f>C10/$C$42</f>
        <v>1</v>
      </c>
    </row>
    <row r="11" spans="1:17">
      <c r="A11" s="44" t="s">
        <v>144</v>
      </c>
      <c r="B11" s="28" t="s">
        <v>199</v>
      </c>
      <c r="C11" s="110">
        <f>מזומנים!J10</f>
        <v>17130.099999999999</v>
      </c>
      <c r="D11" s="111">
        <f t="shared" ref="D11:D38" si="0">C11/$C$42</f>
        <v>3.3394794586369486E-2</v>
      </c>
    </row>
    <row r="12" spans="1:17">
      <c r="B12" s="28" t="s">
        <v>200</v>
      </c>
      <c r="C12" s="110">
        <f>C13+C15+C16+C17+C18+C19</f>
        <v>339631.95408999996</v>
      </c>
      <c r="D12" s="111">
        <f t="shared" si="0"/>
        <v>0.66210584537176209</v>
      </c>
    </row>
    <row r="13" spans="1:17">
      <c r="A13" s="54" t="s">
        <v>144</v>
      </c>
      <c r="B13" s="29" t="s">
        <v>70</v>
      </c>
      <c r="C13" s="110">
        <f>'תעודות התחייבות ממשלתיות'!N11</f>
        <v>58731.260130000002</v>
      </c>
      <c r="D13" s="111">
        <f t="shared" si="0"/>
        <v>0.11449544181528318</v>
      </c>
    </row>
    <row r="14" spans="1:17">
      <c r="A14" s="54" t="s">
        <v>144</v>
      </c>
      <c r="B14" s="29" t="s">
        <v>71</v>
      </c>
      <c r="C14" s="110" t="s" vm="2">
        <v>1248</v>
      </c>
      <c r="D14" s="111"/>
    </row>
    <row r="15" spans="1:17">
      <c r="A15" s="54" t="s">
        <v>144</v>
      </c>
      <c r="B15" s="29" t="s">
        <v>72</v>
      </c>
      <c r="C15" s="110">
        <f>'אג"ח קונצרני'!R11</f>
        <v>67010.915089999995</v>
      </c>
      <c r="D15" s="111">
        <f t="shared" si="0"/>
        <v>0.13063646706529428</v>
      </c>
    </row>
    <row r="16" spans="1:17">
      <c r="A16" s="54" t="s">
        <v>144</v>
      </c>
      <c r="B16" s="29" t="s">
        <v>73</v>
      </c>
      <c r="C16" s="110" vm="3">
        <v>70359.409250000026</v>
      </c>
      <c r="D16" s="111">
        <f t="shared" si="0"/>
        <v>0.13716429087524629</v>
      </c>
    </row>
    <row r="17" spans="1:4">
      <c r="A17" s="54" t="s">
        <v>144</v>
      </c>
      <c r="B17" s="29" t="s">
        <v>74</v>
      </c>
      <c r="C17" s="110">
        <f>'תעודות סל'!K11</f>
        <v>126309.38119999995</v>
      </c>
      <c r="D17" s="111">
        <f t="shared" si="0"/>
        <v>0.24623766583414214</v>
      </c>
    </row>
    <row r="18" spans="1:4">
      <c r="A18" s="54" t="s">
        <v>144</v>
      </c>
      <c r="B18" s="29" t="s">
        <v>75</v>
      </c>
      <c r="C18" s="110" vm="4">
        <v>17219.42482</v>
      </c>
      <c r="D18" s="111">
        <f t="shared" si="0"/>
        <v>3.3568931574207532E-2</v>
      </c>
    </row>
    <row r="19" spans="1:4">
      <c r="A19" s="54" t="s">
        <v>144</v>
      </c>
      <c r="B19" s="29" t="s">
        <v>76</v>
      </c>
      <c r="C19" s="110">
        <f>'כתבי אופציה'!I11</f>
        <v>1.5635999999999999</v>
      </c>
      <c r="D19" s="111">
        <f t="shared" si="0"/>
        <v>3.0482075887033544E-6</v>
      </c>
    </row>
    <row r="20" spans="1:4">
      <c r="A20" s="54" t="s">
        <v>144</v>
      </c>
      <c r="B20" s="29" t="s">
        <v>77</v>
      </c>
      <c r="C20" s="110" t="s" vm="5">
        <v>1248</v>
      </c>
      <c r="D20" s="111"/>
    </row>
    <row r="21" spans="1:4">
      <c r="A21" s="54" t="s">
        <v>144</v>
      </c>
      <c r="B21" s="29" t="s">
        <v>78</v>
      </c>
      <c r="C21" s="110" t="s" vm="6">
        <v>1248</v>
      </c>
      <c r="D21" s="111"/>
    </row>
    <row r="22" spans="1:4">
      <c r="A22" s="54" t="s">
        <v>144</v>
      </c>
      <c r="B22" s="29" t="s">
        <v>79</v>
      </c>
      <c r="C22" s="110" t="s" vm="7">
        <v>1248</v>
      </c>
      <c r="D22" s="111"/>
    </row>
    <row r="23" spans="1:4">
      <c r="B23" s="28" t="s">
        <v>201</v>
      </c>
      <c r="C23" s="110">
        <f>C24+C26+C27+C28+C29+C31</f>
        <v>155625.45501999996</v>
      </c>
      <c r="D23" s="111">
        <f t="shared" si="0"/>
        <v>0.30338877781234103</v>
      </c>
    </row>
    <row r="24" spans="1:4">
      <c r="A24" s="54" t="s">
        <v>144</v>
      </c>
      <c r="B24" s="29" t="s">
        <v>80</v>
      </c>
      <c r="C24" s="110">
        <f>'לא סחיר- תעודות התחייבות ממשלתי'!M11</f>
        <v>150630.19746999996</v>
      </c>
      <c r="D24" s="111">
        <f t="shared" si="0"/>
        <v>0.2936506210130076</v>
      </c>
    </row>
    <row r="25" spans="1:4">
      <c r="A25" s="54" t="s">
        <v>144</v>
      </c>
      <c r="B25" s="29" t="s">
        <v>81</v>
      </c>
      <c r="C25" s="110" t="s" vm="8">
        <v>1248</v>
      </c>
      <c r="D25" s="111"/>
    </row>
    <row r="26" spans="1:4">
      <c r="A26" s="54" t="s">
        <v>144</v>
      </c>
      <c r="B26" s="29" t="s">
        <v>72</v>
      </c>
      <c r="C26" s="110">
        <f>'לא סחיר - אג"ח קונצרני'!P11</f>
        <v>3825.4504200000001</v>
      </c>
      <c r="D26" s="111">
        <f t="shared" si="0"/>
        <v>7.4576407012358886E-3</v>
      </c>
    </row>
    <row r="27" spans="1:4">
      <c r="A27" s="54" t="s">
        <v>144</v>
      </c>
      <c r="B27" s="29" t="s">
        <v>82</v>
      </c>
      <c r="C27" s="110">
        <f>'לא סחיר - מניות'!J11</f>
        <v>244.07445999999999</v>
      </c>
      <c r="D27" s="111">
        <f t="shared" si="0"/>
        <v>4.7581838141511469E-4</v>
      </c>
    </row>
    <row r="28" spans="1:4">
      <c r="A28" s="54" t="s">
        <v>144</v>
      </c>
      <c r="B28" s="29" t="s">
        <v>83</v>
      </c>
      <c r="C28" s="110">
        <f>'לא סחיר - קרנות השקעה'!H11</f>
        <v>359.85859000000005</v>
      </c>
      <c r="D28" s="111">
        <f t="shared" si="0"/>
        <v>7.0153727609240807E-4</v>
      </c>
    </row>
    <row r="29" spans="1:4">
      <c r="A29" s="54" t="s">
        <v>144</v>
      </c>
      <c r="B29" s="29" t="s">
        <v>84</v>
      </c>
      <c r="C29" s="110">
        <f>'לא סחיר - כתבי אופציה'!I11</f>
        <v>1.72489</v>
      </c>
      <c r="D29" s="111">
        <f t="shared" si="0"/>
        <v>3.3626392860568747E-6</v>
      </c>
    </row>
    <row r="30" spans="1:4">
      <c r="A30" s="54" t="s">
        <v>144</v>
      </c>
      <c r="B30" s="29" t="s">
        <v>224</v>
      </c>
      <c r="C30" s="110" t="s" vm="9">
        <v>1248</v>
      </c>
      <c r="D30" s="111"/>
    </row>
    <row r="31" spans="1:4">
      <c r="A31" s="54" t="s">
        <v>144</v>
      </c>
      <c r="B31" s="29" t="s">
        <v>107</v>
      </c>
      <c r="C31" s="110">
        <f>'לא סחיר - חוזים עתידיים'!I11</f>
        <v>564.14918999999998</v>
      </c>
      <c r="D31" s="111">
        <f t="shared" si="0"/>
        <v>1.0997978013039464E-3</v>
      </c>
    </row>
    <row r="32" spans="1:4">
      <c r="A32" s="54" t="s">
        <v>144</v>
      </c>
      <c r="B32" s="29" t="s">
        <v>85</v>
      </c>
      <c r="C32" s="110" t="s" vm="10">
        <v>1248</v>
      </c>
      <c r="D32" s="111"/>
    </row>
    <row r="33" spans="1:4">
      <c r="A33" s="54" t="s">
        <v>144</v>
      </c>
      <c r="B33" s="28" t="s">
        <v>202</v>
      </c>
      <c r="C33" s="110">
        <f>הלוואות!O10</f>
        <v>569.68113999999991</v>
      </c>
      <c r="D33" s="111">
        <f t="shared" si="0"/>
        <v>1.1105822295274866E-3</v>
      </c>
    </row>
    <row r="34" spans="1:4">
      <c r="A34" s="54" t="s">
        <v>144</v>
      </c>
      <c r="B34" s="28" t="s">
        <v>203</v>
      </c>
      <c r="C34" s="110" t="s" vm="11">
        <v>1248</v>
      </c>
      <c r="D34" s="111"/>
    </row>
    <row r="35" spans="1:4">
      <c r="A35" s="54" t="s">
        <v>144</v>
      </c>
      <c r="B35" s="28" t="s">
        <v>204</v>
      </c>
      <c r="C35" s="110" t="s" vm="12">
        <v>1248</v>
      </c>
      <c r="D35" s="111"/>
    </row>
    <row r="36" spans="1:4">
      <c r="A36" s="54" t="s">
        <v>144</v>
      </c>
      <c r="B36" s="55" t="s">
        <v>205</v>
      </c>
      <c r="C36" s="110" t="s" vm="13">
        <v>1248</v>
      </c>
      <c r="D36" s="111"/>
    </row>
    <row r="37" spans="1:4">
      <c r="A37" s="54" t="s">
        <v>144</v>
      </c>
      <c r="B37" s="28" t="s">
        <v>206</v>
      </c>
      <c r="C37" s="110"/>
      <c r="D37" s="111">
        <f t="shared" si="0"/>
        <v>0</v>
      </c>
    </row>
    <row r="38" spans="1:4">
      <c r="A38" s="54"/>
      <c r="B38" s="67" t="s">
        <v>208</v>
      </c>
      <c r="C38" s="110">
        <v>0</v>
      </c>
      <c r="D38" s="111">
        <f t="shared" si="0"/>
        <v>0</v>
      </c>
    </row>
    <row r="39" spans="1:4">
      <c r="A39" s="54" t="s">
        <v>144</v>
      </c>
      <c r="B39" s="68" t="s">
        <v>209</v>
      </c>
      <c r="C39" s="110" t="s" vm="14">
        <v>1248</v>
      </c>
      <c r="D39" s="111"/>
    </row>
    <row r="40" spans="1:4">
      <c r="A40" s="54" t="s">
        <v>144</v>
      </c>
      <c r="B40" s="68" t="s">
        <v>238</v>
      </c>
      <c r="C40" s="110" t="s" vm="15">
        <v>1248</v>
      </c>
      <c r="D40" s="111"/>
    </row>
    <row r="41" spans="1:4">
      <c r="A41" s="54" t="s">
        <v>144</v>
      </c>
      <c r="B41" s="68" t="s">
        <v>210</v>
      </c>
      <c r="C41" s="110" t="s" vm="16">
        <v>1248</v>
      </c>
      <c r="D41" s="111"/>
    </row>
    <row r="42" spans="1:4">
      <c r="B42" s="68" t="s">
        <v>86</v>
      </c>
      <c r="C42" s="110">
        <f>C10+C38</f>
        <v>512957.19024999987</v>
      </c>
      <c r="D42" s="111">
        <f>D10+D38</f>
        <v>1</v>
      </c>
    </row>
    <row r="43" spans="1:4">
      <c r="A43" s="54" t="s">
        <v>144</v>
      </c>
      <c r="B43" s="68" t="s">
        <v>207</v>
      </c>
      <c r="C43" s="130">
        <f>'יתרת התחייבות להשקעה'!C10</f>
        <v>6344.7800777031598</v>
      </c>
      <c r="D43" s="111"/>
    </row>
    <row r="44" spans="1:4">
      <c r="B44" s="6" t="s">
        <v>112</v>
      </c>
    </row>
    <row r="45" spans="1:4">
      <c r="C45" s="74" t="s">
        <v>189</v>
      </c>
      <c r="D45" s="35" t="s">
        <v>106</v>
      </c>
    </row>
    <row r="46" spans="1:4">
      <c r="C46" s="75" t="s">
        <v>1</v>
      </c>
      <c r="D46" s="24" t="s">
        <v>2</v>
      </c>
    </row>
    <row r="47" spans="1:4">
      <c r="C47" s="112" t="s">
        <v>170</v>
      </c>
      <c r="D47" s="113" vm="17">
        <v>2.6831999999999998</v>
      </c>
    </row>
    <row r="48" spans="1:4">
      <c r="C48" s="112" t="s">
        <v>179</v>
      </c>
      <c r="D48" s="113">
        <v>1.056065732237796</v>
      </c>
    </row>
    <row r="49" spans="2:4">
      <c r="C49" s="112" t="s">
        <v>175</v>
      </c>
      <c r="D49" s="113" vm="18">
        <v>2.6907999999999999</v>
      </c>
    </row>
    <row r="50" spans="2:4">
      <c r="B50" s="12"/>
      <c r="C50" s="112" t="s">
        <v>816</v>
      </c>
      <c r="D50" s="113" vm="19">
        <v>3.6467999999999998</v>
      </c>
    </row>
    <row r="51" spans="2:4">
      <c r="C51" s="112" t="s">
        <v>168</v>
      </c>
      <c r="D51" s="113" vm="20">
        <v>3.9859</v>
      </c>
    </row>
    <row r="52" spans="2:4">
      <c r="C52" s="112" t="s">
        <v>169</v>
      </c>
      <c r="D52" s="113" vm="21">
        <v>4.5420999999999996</v>
      </c>
    </row>
    <row r="53" spans="2:4">
      <c r="C53" s="112" t="s">
        <v>171</v>
      </c>
      <c r="D53" s="113">
        <v>0.44789504701873062</v>
      </c>
    </row>
    <row r="54" spans="2:4">
      <c r="C54" s="112" t="s">
        <v>176</v>
      </c>
      <c r="D54" s="113" vm="22">
        <v>3.1240000000000001</v>
      </c>
    </row>
    <row r="55" spans="2:4">
      <c r="C55" s="112" t="s">
        <v>177</v>
      </c>
      <c r="D55" s="113">
        <v>0.19270626626096926</v>
      </c>
    </row>
    <row r="56" spans="2:4">
      <c r="C56" s="112" t="s">
        <v>174</v>
      </c>
      <c r="D56" s="113" vm="23">
        <v>0.53600000000000003</v>
      </c>
    </row>
    <row r="57" spans="2:4">
      <c r="C57" s="112" t="s">
        <v>1249</v>
      </c>
      <c r="D57" s="131">
        <v>2.5608</v>
      </c>
    </row>
    <row r="58" spans="2:4">
      <c r="C58" s="112" t="s">
        <v>173</v>
      </c>
      <c r="D58" s="113" vm="24">
        <v>0.41299999999999998</v>
      </c>
    </row>
    <row r="59" spans="2:4">
      <c r="C59" s="112" t="s">
        <v>166</v>
      </c>
      <c r="D59" s="113" vm="25">
        <v>3.496</v>
      </c>
    </row>
    <row r="60" spans="2:4">
      <c r="C60" s="112" t="s">
        <v>180</v>
      </c>
      <c r="D60" s="113" vm="26">
        <v>0.2671</v>
      </c>
    </row>
    <row r="61" spans="2:4">
      <c r="C61" s="112" t="s">
        <v>1250</v>
      </c>
      <c r="D61" s="113" vm="27">
        <v>0.41749999999999998</v>
      </c>
    </row>
    <row r="62" spans="2:4">
      <c r="C62" s="112" t="s">
        <v>167</v>
      </c>
      <c r="D62" s="113">
        <v>1</v>
      </c>
    </row>
    <row r="63" spans="2:4">
      <c r="C63"/>
      <c r="D63"/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5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di_1212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Print_Area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Print_Area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Print_Area" display="◄"/>
    <hyperlink ref="A37" location="'השקעות אחרות '!A1" display="◄"/>
    <hyperlink ref="A43" location="'יתרת התחייבות להשקעה'!Print_Area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3" customFormat="1">
      <c r="C5" s="53">
        <v>1</v>
      </c>
      <c r="D5" s="53">
        <f>C5+1</f>
        <v>2</v>
      </c>
      <c r="E5" s="53">
        <f t="shared" ref="E5:Y5" si="0">D5+1</f>
        <v>3</v>
      </c>
      <c r="F5" s="53">
        <f t="shared" si="0"/>
        <v>4</v>
      </c>
      <c r="G5" s="53">
        <f t="shared" si="0"/>
        <v>5</v>
      </c>
      <c r="H5" s="53">
        <f t="shared" si="0"/>
        <v>6</v>
      </c>
      <c r="I5" s="53">
        <f t="shared" si="0"/>
        <v>7</v>
      </c>
      <c r="J5" s="53">
        <f t="shared" si="0"/>
        <v>8</v>
      </c>
      <c r="K5" s="53">
        <f t="shared" si="0"/>
        <v>9</v>
      </c>
      <c r="L5" s="53">
        <f t="shared" si="0"/>
        <v>10</v>
      </c>
      <c r="M5" s="53">
        <f t="shared" si="0"/>
        <v>11</v>
      </c>
      <c r="N5" s="53">
        <f t="shared" si="0"/>
        <v>12</v>
      </c>
      <c r="O5" s="53">
        <f t="shared" si="0"/>
        <v>13</v>
      </c>
      <c r="P5" s="53">
        <f t="shared" si="0"/>
        <v>14</v>
      </c>
      <c r="Q5" s="53">
        <f t="shared" si="0"/>
        <v>15</v>
      </c>
      <c r="R5" s="53">
        <f t="shared" si="0"/>
        <v>16</v>
      </c>
      <c r="S5" s="53">
        <f t="shared" si="0"/>
        <v>17</v>
      </c>
      <c r="T5" s="53">
        <f t="shared" si="0"/>
        <v>18</v>
      </c>
      <c r="U5" s="53">
        <f t="shared" si="0"/>
        <v>19</v>
      </c>
      <c r="V5" s="53">
        <f t="shared" si="0"/>
        <v>20</v>
      </c>
      <c r="W5" s="53">
        <f t="shared" si="0"/>
        <v>21</v>
      </c>
      <c r="X5" s="53">
        <f t="shared" si="0"/>
        <v>22</v>
      </c>
      <c r="Y5" s="53">
        <f t="shared" si="0"/>
        <v>23</v>
      </c>
    </row>
    <row r="6" spans="2:25" ht="31.5">
      <c r="B6" s="52" t="s">
        <v>87</v>
      </c>
      <c r="C6" s="13" t="s">
        <v>44</v>
      </c>
      <c r="E6" s="13" t="s">
        <v>120</v>
      </c>
      <c r="I6" s="13" t="s">
        <v>15</v>
      </c>
      <c r="J6" s="13" t="s">
        <v>64</v>
      </c>
      <c r="M6" s="13" t="s">
        <v>104</v>
      </c>
      <c r="Q6" s="13" t="s">
        <v>17</v>
      </c>
      <c r="R6" s="13" t="s">
        <v>19</v>
      </c>
      <c r="U6" s="13" t="s">
        <v>60</v>
      </c>
      <c r="W6" s="14" t="s">
        <v>56</v>
      </c>
    </row>
    <row r="7" spans="2:25" ht="18">
      <c r="B7" s="52" t="str">
        <f>'תעודות התחייבות ממשלתיות'!B6:Q6</f>
        <v>1.ב. ניירות ערך סחירים</v>
      </c>
      <c r="C7" s="13"/>
      <c r="E7" s="46"/>
      <c r="I7" s="13"/>
      <c r="J7" s="13"/>
      <c r="K7" s="13"/>
      <c r="L7" s="13"/>
      <c r="M7" s="13"/>
      <c r="Q7" s="13"/>
      <c r="R7" s="51"/>
    </row>
    <row r="8" spans="2:25" ht="37.5">
      <c r="B8" s="47" t="s">
        <v>89</v>
      </c>
      <c r="C8" s="30" t="s">
        <v>44</v>
      </c>
      <c r="D8" s="30" t="s">
        <v>122</v>
      </c>
      <c r="I8" s="30" t="s">
        <v>15</v>
      </c>
      <c r="J8" s="30" t="s">
        <v>64</v>
      </c>
      <c r="K8" s="30" t="s">
        <v>105</v>
      </c>
      <c r="L8" s="30" t="s">
        <v>18</v>
      </c>
      <c r="M8" s="30" t="s">
        <v>104</v>
      </c>
      <c r="Q8" s="30" t="s">
        <v>17</v>
      </c>
      <c r="R8" s="30" t="s">
        <v>19</v>
      </c>
      <c r="S8" s="30" t="s">
        <v>0</v>
      </c>
      <c r="T8" s="30" t="s">
        <v>108</v>
      </c>
      <c r="U8" s="30" t="s">
        <v>60</v>
      </c>
      <c r="V8" s="30" t="s">
        <v>57</v>
      </c>
      <c r="W8" s="31" t="s">
        <v>114</v>
      </c>
    </row>
    <row r="9" spans="2:25" ht="31.5">
      <c r="B9" s="48" t="str">
        <f>'תעודות חוב מסחריות '!B7:T7</f>
        <v>2. תעודות חוב מסחריות</v>
      </c>
      <c r="C9" s="13" t="s">
        <v>44</v>
      </c>
      <c r="D9" s="13" t="s">
        <v>122</v>
      </c>
      <c r="E9" s="41" t="s">
        <v>120</v>
      </c>
      <c r="G9" s="13" t="s">
        <v>63</v>
      </c>
      <c r="I9" s="13" t="s">
        <v>15</v>
      </c>
      <c r="J9" s="13" t="s">
        <v>64</v>
      </c>
      <c r="K9" s="13" t="s">
        <v>105</v>
      </c>
      <c r="L9" s="13" t="s">
        <v>18</v>
      </c>
      <c r="M9" s="13" t="s">
        <v>104</v>
      </c>
      <c r="Q9" s="13" t="s">
        <v>17</v>
      </c>
      <c r="R9" s="13" t="s">
        <v>19</v>
      </c>
      <c r="S9" s="13" t="s">
        <v>0</v>
      </c>
      <c r="T9" s="13" t="s">
        <v>108</v>
      </c>
      <c r="U9" s="13" t="s">
        <v>60</v>
      </c>
      <c r="V9" s="13" t="s">
        <v>57</v>
      </c>
      <c r="W9" s="38" t="s">
        <v>114</v>
      </c>
    </row>
    <row r="10" spans="2:25" ht="31.5">
      <c r="B10" s="48" t="str">
        <f>'אג"ח קונצרני'!B7:U7</f>
        <v>3. אג"ח קונצרני</v>
      </c>
      <c r="C10" s="30" t="s">
        <v>44</v>
      </c>
      <c r="D10" s="13" t="s">
        <v>122</v>
      </c>
      <c r="E10" s="41" t="s">
        <v>120</v>
      </c>
      <c r="G10" s="30" t="s">
        <v>63</v>
      </c>
      <c r="I10" s="30" t="s">
        <v>15</v>
      </c>
      <c r="J10" s="30" t="s">
        <v>64</v>
      </c>
      <c r="K10" s="30" t="s">
        <v>105</v>
      </c>
      <c r="L10" s="30" t="s">
        <v>18</v>
      </c>
      <c r="M10" s="30" t="s">
        <v>104</v>
      </c>
      <c r="Q10" s="30" t="s">
        <v>17</v>
      </c>
      <c r="R10" s="30" t="s">
        <v>19</v>
      </c>
      <c r="S10" s="30" t="s">
        <v>0</v>
      </c>
      <c r="T10" s="30" t="s">
        <v>108</v>
      </c>
      <c r="U10" s="30" t="s">
        <v>60</v>
      </c>
      <c r="V10" s="13" t="s">
        <v>57</v>
      </c>
      <c r="W10" s="31" t="s">
        <v>114</v>
      </c>
    </row>
    <row r="11" spans="2:25" ht="31.5">
      <c r="B11" s="48" t="str">
        <f>מניות!B7</f>
        <v>4. מניות</v>
      </c>
      <c r="C11" s="30" t="s">
        <v>44</v>
      </c>
      <c r="D11" s="13" t="s">
        <v>122</v>
      </c>
      <c r="E11" s="41" t="s">
        <v>120</v>
      </c>
      <c r="H11" s="30" t="s">
        <v>104</v>
      </c>
      <c r="S11" s="30" t="s">
        <v>0</v>
      </c>
      <c r="T11" s="13" t="s">
        <v>108</v>
      </c>
      <c r="U11" s="13" t="s">
        <v>60</v>
      </c>
      <c r="V11" s="13" t="s">
        <v>57</v>
      </c>
      <c r="W11" s="14" t="s">
        <v>114</v>
      </c>
    </row>
    <row r="12" spans="2:25" ht="31.5">
      <c r="B12" s="48" t="str">
        <f>'תעודות סל'!B7:N7</f>
        <v>5. תעודות סל</v>
      </c>
      <c r="C12" s="30" t="s">
        <v>44</v>
      </c>
      <c r="D12" s="13" t="s">
        <v>122</v>
      </c>
      <c r="E12" s="41" t="s">
        <v>120</v>
      </c>
      <c r="H12" s="30" t="s">
        <v>104</v>
      </c>
      <c r="S12" s="30" t="s">
        <v>0</v>
      </c>
      <c r="T12" s="30" t="s">
        <v>108</v>
      </c>
      <c r="U12" s="30" t="s">
        <v>60</v>
      </c>
      <c r="V12" s="30" t="s">
        <v>57</v>
      </c>
      <c r="W12" s="31" t="s">
        <v>114</v>
      </c>
    </row>
    <row r="13" spans="2:25" ht="31.5">
      <c r="B13" s="48" t="str">
        <f>'קרנות נאמנות'!B7:O7</f>
        <v>6. קרנות נאמנות</v>
      </c>
      <c r="C13" s="30" t="s">
        <v>44</v>
      </c>
      <c r="D13" s="30" t="s">
        <v>122</v>
      </c>
      <c r="G13" s="30" t="s">
        <v>63</v>
      </c>
      <c r="H13" s="30" t="s">
        <v>104</v>
      </c>
      <c r="S13" s="30" t="s">
        <v>0</v>
      </c>
      <c r="T13" s="30" t="s">
        <v>108</v>
      </c>
      <c r="U13" s="30" t="s">
        <v>60</v>
      </c>
      <c r="V13" s="30" t="s">
        <v>57</v>
      </c>
      <c r="W13" s="31" t="s">
        <v>114</v>
      </c>
    </row>
    <row r="14" spans="2:25" ht="31.5">
      <c r="B14" s="48" t="str">
        <f>'כתבי אופציה'!B7:L7</f>
        <v>7. כתבי אופציה</v>
      </c>
      <c r="C14" s="30" t="s">
        <v>44</v>
      </c>
      <c r="D14" s="30" t="s">
        <v>122</v>
      </c>
      <c r="G14" s="30" t="s">
        <v>63</v>
      </c>
      <c r="H14" s="30" t="s">
        <v>104</v>
      </c>
      <c r="S14" s="30" t="s">
        <v>0</v>
      </c>
      <c r="T14" s="30" t="s">
        <v>108</v>
      </c>
      <c r="U14" s="30" t="s">
        <v>60</v>
      </c>
      <c r="V14" s="30" t="s">
        <v>57</v>
      </c>
      <c r="W14" s="31" t="s">
        <v>114</v>
      </c>
    </row>
    <row r="15" spans="2:25" ht="31.5">
      <c r="B15" s="48" t="str">
        <f>אופציות!B7</f>
        <v>8. אופציות</v>
      </c>
      <c r="C15" s="30" t="s">
        <v>44</v>
      </c>
      <c r="D15" s="30" t="s">
        <v>122</v>
      </c>
      <c r="G15" s="30" t="s">
        <v>63</v>
      </c>
      <c r="H15" s="30" t="s">
        <v>104</v>
      </c>
      <c r="S15" s="30" t="s">
        <v>0</v>
      </c>
      <c r="T15" s="30" t="s">
        <v>108</v>
      </c>
      <c r="U15" s="30" t="s">
        <v>60</v>
      </c>
      <c r="V15" s="30" t="s">
        <v>57</v>
      </c>
      <c r="W15" s="31" t="s">
        <v>114</v>
      </c>
    </row>
    <row r="16" spans="2:25" ht="31.5">
      <c r="B16" s="48" t="str">
        <f>'חוזים עתידיים'!B7:I7</f>
        <v>9. חוזים עתידיים</v>
      </c>
      <c r="C16" s="30" t="s">
        <v>44</v>
      </c>
      <c r="D16" s="30" t="s">
        <v>122</v>
      </c>
      <c r="G16" s="30" t="s">
        <v>63</v>
      </c>
      <c r="H16" s="30" t="s">
        <v>104</v>
      </c>
      <c r="S16" s="30" t="s">
        <v>0</v>
      </c>
      <c r="T16" s="31" t="s">
        <v>108</v>
      </c>
    </row>
    <row r="17" spans="2:25" ht="31.5">
      <c r="B17" s="48" t="str">
        <f>'מוצרים מובנים'!B7:Q7</f>
        <v>10. מוצרים מובנים</v>
      </c>
      <c r="C17" s="30" t="s">
        <v>44</v>
      </c>
      <c r="F17" s="13" t="s">
        <v>49</v>
      </c>
      <c r="I17" s="30" t="s">
        <v>15</v>
      </c>
      <c r="J17" s="30" t="s">
        <v>64</v>
      </c>
      <c r="K17" s="30" t="s">
        <v>105</v>
      </c>
      <c r="L17" s="30" t="s">
        <v>18</v>
      </c>
      <c r="M17" s="30" t="s">
        <v>104</v>
      </c>
      <c r="Q17" s="30" t="s">
        <v>17</v>
      </c>
      <c r="R17" s="30" t="s">
        <v>19</v>
      </c>
      <c r="S17" s="30" t="s">
        <v>0</v>
      </c>
      <c r="T17" s="30" t="s">
        <v>108</v>
      </c>
      <c r="U17" s="30" t="s">
        <v>60</v>
      </c>
      <c r="V17" s="30" t="s">
        <v>57</v>
      </c>
      <c r="W17" s="31" t="s">
        <v>114</v>
      </c>
    </row>
    <row r="18" spans="2:25" ht="18">
      <c r="B18" s="52" t="str">
        <f>'לא סחיר- תעודות התחייבות ממשלתי'!B6:P6</f>
        <v>1.ג. ניירות ערך לא סחירים</v>
      </c>
    </row>
    <row r="19" spans="2:25" ht="31.5">
      <c r="B19" s="48" t="str">
        <f>'לא סחיר- תעודות התחייבות ממשלתי'!B7:P7</f>
        <v>1. תעודות התחייבות ממשלתיות</v>
      </c>
      <c r="C19" s="30" t="s">
        <v>44</v>
      </c>
      <c r="I19" s="30" t="s">
        <v>15</v>
      </c>
      <c r="J19" s="30" t="s">
        <v>64</v>
      </c>
      <c r="K19" s="30" t="s">
        <v>105</v>
      </c>
      <c r="L19" s="30" t="s">
        <v>18</v>
      </c>
      <c r="M19" s="30" t="s">
        <v>104</v>
      </c>
      <c r="Q19" s="30" t="s">
        <v>17</v>
      </c>
      <c r="R19" s="30" t="s">
        <v>19</v>
      </c>
      <c r="S19" s="30" t="s">
        <v>0</v>
      </c>
      <c r="T19" s="30" t="s">
        <v>108</v>
      </c>
      <c r="U19" s="30" t="s">
        <v>113</v>
      </c>
      <c r="V19" s="30" t="s">
        <v>57</v>
      </c>
      <c r="W19" s="31" t="s">
        <v>114</v>
      </c>
    </row>
    <row r="20" spans="2:25" ht="31.5">
      <c r="B20" s="48" t="str">
        <f>'לא סחיר - תעודות חוב מסחריות'!B7:S7</f>
        <v>2. תעודות חוב מסחריות</v>
      </c>
      <c r="C20" s="30" t="s">
        <v>44</v>
      </c>
      <c r="D20" s="41" t="s">
        <v>121</v>
      </c>
      <c r="E20" s="41" t="s">
        <v>120</v>
      </c>
      <c r="G20" s="30" t="s">
        <v>63</v>
      </c>
      <c r="I20" s="30" t="s">
        <v>15</v>
      </c>
      <c r="J20" s="30" t="s">
        <v>64</v>
      </c>
      <c r="K20" s="30" t="s">
        <v>105</v>
      </c>
      <c r="L20" s="30" t="s">
        <v>18</v>
      </c>
      <c r="M20" s="30" t="s">
        <v>104</v>
      </c>
      <c r="Q20" s="30" t="s">
        <v>17</v>
      </c>
      <c r="R20" s="30" t="s">
        <v>19</v>
      </c>
      <c r="S20" s="30" t="s">
        <v>0</v>
      </c>
      <c r="T20" s="30" t="s">
        <v>108</v>
      </c>
      <c r="U20" s="30" t="s">
        <v>113</v>
      </c>
      <c r="V20" s="30" t="s">
        <v>57</v>
      </c>
      <c r="W20" s="31" t="s">
        <v>114</v>
      </c>
    </row>
    <row r="21" spans="2:25" ht="31.5">
      <c r="B21" s="48" t="str">
        <f>'לא סחיר - אג"ח קונצרני'!B7:S7</f>
        <v>3. אג"ח קונצרני</v>
      </c>
      <c r="C21" s="30" t="s">
        <v>44</v>
      </c>
      <c r="D21" s="41" t="s">
        <v>121</v>
      </c>
      <c r="E21" s="41" t="s">
        <v>120</v>
      </c>
      <c r="G21" s="30" t="s">
        <v>63</v>
      </c>
      <c r="I21" s="30" t="s">
        <v>15</v>
      </c>
      <c r="J21" s="30" t="s">
        <v>64</v>
      </c>
      <c r="K21" s="30" t="s">
        <v>105</v>
      </c>
      <c r="L21" s="30" t="s">
        <v>18</v>
      </c>
      <c r="M21" s="30" t="s">
        <v>104</v>
      </c>
      <c r="Q21" s="30" t="s">
        <v>17</v>
      </c>
      <c r="R21" s="30" t="s">
        <v>19</v>
      </c>
      <c r="S21" s="30" t="s">
        <v>0</v>
      </c>
      <c r="T21" s="30" t="s">
        <v>108</v>
      </c>
      <c r="U21" s="30" t="s">
        <v>113</v>
      </c>
      <c r="V21" s="30" t="s">
        <v>57</v>
      </c>
      <c r="W21" s="31" t="s">
        <v>114</v>
      </c>
    </row>
    <row r="22" spans="2:25" ht="31.5">
      <c r="B22" s="48" t="str">
        <f>'לא סחיר - מניות'!B7:M7</f>
        <v>4. מניות</v>
      </c>
      <c r="C22" s="30" t="s">
        <v>44</v>
      </c>
      <c r="D22" s="41" t="s">
        <v>121</v>
      </c>
      <c r="E22" s="41" t="s">
        <v>120</v>
      </c>
      <c r="G22" s="30" t="s">
        <v>63</v>
      </c>
      <c r="H22" s="30" t="s">
        <v>104</v>
      </c>
      <c r="S22" s="30" t="s">
        <v>0</v>
      </c>
      <c r="T22" s="30" t="s">
        <v>108</v>
      </c>
      <c r="U22" s="30" t="s">
        <v>113</v>
      </c>
      <c r="V22" s="30" t="s">
        <v>57</v>
      </c>
      <c r="W22" s="31" t="s">
        <v>114</v>
      </c>
    </row>
    <row r="23" spans="2:25" ht="31.5">
      <c r="B23" s="48" t="str">
        <f>'לא סחיר - קרנות השקעה'!B7:K7</f>
        <v>5. קרנות השקעה</v>
      </c>
      <c r="C23" s="30" t="s">
        <v>44</v>
      </c>
      <c r="G23" s="30" t="s">
        <v>63</v>
      </c>
      <c r="H23" s="30" t="s">
        <v>104</v>
      </c>
      <c r="K23" s="30" t="s">
        <v>105</v>
      </c>
      <c r="S23" s="30" t="s">
        <v>0</v>
      </c>
      <c r="T23" s="30" t="s">
        <v>108</v>
      </c>
      <c r="U23" s="30" t="s">
        <v>113</v>
      </c>
      <c r="V23" s="30" t="s">
        <v>57</v>
      </c>
      <c r="W23" s="31" t="s">
        <v>114</v>
      </c>
    </row>
    <row r="24" spans="2:25" ht="31.5">
      <c r="B24" s="48" t="str">
        <f>'לא סחיר - כתבי אופציה'!B7:L7</f>
        <v>6. כתבי אופציה</v>
      </c>
      <c r="C24" s="30" t="s">
        <v>44</v>
      </c>
      <c r="G24" s="30" t="s">
        <v>63</v>
      </c>
      <c r="H24" s="30" t="s">
        <v>104</v>
      </c>
      <c r="K24" s="30" t="s">
        <v>105</v>
      </c>
      <c r="S24" s="30" t="s">
        <v>0</v>
      </c>
      <c r="T24" s="30" t="s">
        <v>108</v>
      </c>
      <c r="U24" s="30" t="s">
        <v>113</v>
      </c>
      <c r="V24" s="30" t="s">
        <v>57</v>
      </c>
      <c r="W24" s="31" t="s">
        <v>114</v>
      </c>
    </row>
    <row r="25" spans="2:25" ht="31.5">
      <c r="B25" s="48" t="str">
        <f>'לא סחיר - אופציות'!B7:L7</f>
        <v>7. אופציות</v>
      </c>
      <c r="C25" s="30" t="s">
        <v>44</v>
      </c>
      <c r="G25" s="30" t="s">
        <v>63</v>
      </c>
      <c r="H25" s="30" t="s">
        <v>104</v>
      </c>
      <c r="K25" s="30" t="s">
        <v>105</v>
      </c>
      <c r="S25" s="30" t="s">
        <v>0</v>
      </c>
      <c r="T25" s="30" t="s">
        <v>108</v>
      </c>
      <c r="U25" s="30" t="s">
        <v>113</v>
      </c>
      <c r="V25" s="30" t="s">
        <v>57</v>
      </c>
      <c r="W25" s="31" t="s">
        <v>114</v>
      </c>
    </row>
    <row r="26" spans="2:25" ht="31.5">
      <c r="B26" s="48" t="str">
        <f>'לא סחיר - חוזים עתידיים'!B7:K7</f>
        <v>8. חוזים עתידיים</v>
      </c>
      <c r="C26" s="30" t="s">
        <v>44</v>
      </c>
      <c r="G26" s="30" t="s">
        <v>63</v>
      </c>
      <c r="H26" s="30" t="s">
        <v>104</v>
      </c>
      <c r="K26" s="30" t="s">
        <v>105</v>
      </c>
      <c r="S26" s="30" t="s">
        <v>0</v>
      </c>
      <c r="T26" s="30" t="s">
        <v>108</v>
      </c>
      <c r="U26" s="30" t="s">
        <v>113</v>
      </c>
      <c r="V26" s="31" t="s">
        <v>114</v>
      </c>
    </row>
    <row r="27" spans="2:25" ht="31.5">
      <c r="B27" s="48" t="str">
        <f>'לא סחיר - מוצרים מובנים'!B7:Q7</f>
        <v>9. מוצרים מובנים</v>
      </c>
      <c r="C27" s="30" t="s">
        <v>44</v>
      </c>
      <c r="F27" s="30" t="s">
        <v>49</v>
      </c>
      <c r="I27" s="30" t="s">
        <v>15</v>
      </c>
      <c r="J27" s="30" t="s">
        <v>64</v>
      </c>
      <c r="K27" s="30" t="s">
        <v>105</v>
      </c>
      <c r="L27" s="30" t="s">
        <v>18</v>
      </c>
      <c r="M27" s="30" t="s">
        <v>104</v>
      </c>
      <c r="Q27" s="30" t="s">
        <v>17</v>
      </c>
      <c r="R27" s="30" t="s">
        <v>19</v>
      </c>
      <c r="S27" s="30" t="s">
        <v>0</v>
      </c>
      <c r="T27" s="30" t="s">
        <v>108</v>
      </c>
      <c r="U27" s="30" t="s">
        <v>113</v>
      </c>
      <c r="V27" s="30" t="s">
        <v>57</v>
      </c>
      <c r="W27" s="31" t="s">
        <v>114</v>
      </c>
    </row>
    <row r="28" spans="2:25" ht="31.5">
      <c r="B28" s="52" t="str">
        <f>הלוואות!B6</f>
        <v>1.ד. הלוואות:</v>
      </c>
      <c r="C28" s="30" t="s">
        <v>44</v>
      </c>
      <c r="I28" s="30" t="s">
        <v>15</v>
      </c>
      <c r="J28" s="30" t="s">
        <v>64</v>
      </c>
      <c r="L28" s="30" t="s">
        <v>18</v>
      </c>
      <c r="M28" s="30" t="s">
        <v>104</v>
      </c>
      <c r="Q28" s="13" t="s">
        <v>36</v>
      </c>
      <c r="R28" s="30" t="s">
        <v>19</v>
      </c>
      <c r="S28" s="30" t="s">
        <v>0</v>
      </c>
      <c r="T28" s="30" t="s">
        <v>108</v>
      </c>
      <c r="U28" s="30" t="s">
        <v>113</v>
      </c>
      <c r="V28" s="31" t="s">
        <v>114</v>
      </c>
    </row>
    <row r="29" spans="2:25" ht="47.25">
      <c r="B29" s="52" t="str">
        <f>'פקדונות מעל 3 חודשים'!B6:O6</f>
        <v>1.ה. פקדונות מעל 3 חודשים:</v>
      </c>
      <c r="C29" s="30" t="s">
        <v>44</v>
      </c>
      <c r="E29" s="30" t="s">
        <v>120</v>
      </c>
      <c r="I29" s="30" t="s">
        <v>15</v>
      </c>
      <c r="J29" s="30" t="s">
        <v>64</v>
      </c>
      <c r="L29" s="30" t="s">
        <v>18</v>
      </c>
      <c r="M29" s="30" t="s">
        <v>104</v>
      </c>
      <c r="O29" s="49" t="s">
        <v>51</v>
      </c>
      <c r="P29" s="50"/>
      <c r="R29" s="30" t="s">
        <v>19</v>
      </c>
      <c r="S29" s="30" t="s">
        <v>0</v>
      </c>
      <c r="T29" s="30" t="s">
        <v>108</v>
      </c>
      <c r="U29" s="30" t="s">
        <v>113</v>
      </c>
      <c r="V29" s="31" t="s">
        <v>114</v>
      </c>
    </row>
    <row r="30" spans="2:25" ht="63">
      <c r="B30" s="52" t="str">
        <f>'זכויות מקרקעין'!B6</f>
        <v>1. ו. זכויות במקרקעין:</v>
      </c>
      <c r="C30" s="13" t="s">
        <v>53</v>
      </c>
      <c r="N30" s="49" t="s">
        <v>88</v>
      </c>
      <c r="P30" s="50" t="s">
        <v>54</v>
      </c>
      <c r="U30" s="30" t="s">
        <v>113</v>
      </c>
      <c r="V30" s="14" t="s">
        <v>56</v>
      </c>
    </row>
    <row r="31" spans="2:25" ht="31.5">
      <c r="B31" s="52" t="str">
        <f>'השקעות אחרות '!B6:K6</f>
        <v xml:space="preserve">1. ח. השקעות אחרות </v>
      </c>
      <c r="C31" s="13" t="s">
        <v>15</v>
      </c>
      <c r="J31" s="13" t="s">
        <v>16</v>
      </c>
      <c r="Q31" s="13" t="s">
        <v>55</v>
      </c>
      <c r="R31" s="13" t="s">
        <v>52</v>
      </c>
      <c r="U31" s="30" t="s">
        <v>113</v>
      </c>
      <c r="V31" s="14" t="s">
        <v>56</v>
      </c>
    </row>
    <row r="32" spans="2:25" ht="47.25">
      <c r="B32" s="52" t="str">
        <f>'יתרת התחייבות להשקעה'!B6:D6</f>
        <v>1. ט. יתרות התחייבות להשקעה:</v>
      </c>
      <c r="X32" s="13" t="s">
        <v>110</v>
      </c>
      <c r="Y32" s="14" t="s">
        <v>109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5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4.85546875" style="1" bestFit="1" customWidth="1"/>
    <col min="6" max="6" width="9.5703125" style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0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152" t="s">
        <v>182</v>
      </c>
      <c r="C1" s="153" t="s" vm="1">
        <v>251</v>
      </c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2:13">
      <c r="B2" s="152" t="s">
        <v>181</v>
      </c>
      <c r="C2" s="153" t="s">
        <v>252</v>
      </c>
      <c r="D2" s="141"/>
      <c r="E2" s="141"/>
      <c r="F2" s="141"/>
      <c r="G2" s="141"/>
      <c r="H2" s="141"/>
      <c r="I2" s="141"/>
      <c r="J2" s="141"/>
      <c r="K2" s="141"/>
      <c r="L2" s="141"/>
      <c r="M2" s="141"/>
    </row>
    <row r="3" spans="2:13">
      <c r="B3" s="152" t="s">
        <v>183</v>
      </c>
      <c r="C3" s="153" t="s">
        <v>253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</row>
    <row r="4" spans="2:13">
      <c r="B4" s="152" t="s">
        <v>184</v>
      </c>
      <c r="C4" s="153">
        <v>8802</v>
      </c>
      <c r="D4" s="141"/>
      <c r="E4" s="141"/>
      <c r="F4" s="141"/>
      <c r="G4" s="141"/>
      <c r="H4" s="141"/>
      <c r="I4" s="141"/>
      <c r="J4" s="141"/>
      <c r="K4" s="141"/>
      <c r="L4" s="141"/>
      <c r="M4" s="141"/>
    </row>
    <row r="6" spans="2:13" ht="26.25" customHeight="1">
      <c r="B6" s="174" t="s">
        <v>211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41"/>
    </row>
    <row r="7" spans="2:13" s="3" customFormat="1" ht="63">
      <c r="B7" s="146" t="s">
        <v>118</v>
      </c>
      <c r="C7" s="147" t="s">
        <v>44</v>
      </c>
      <c r="D7" s="147" t="s">
        <v>120</v>
      </c>
      <c r="E7" s="147" t="s">
        <v>15</v>
      </c>
      <c r="F7" s="147" t="s">
        <v>64</v>
      </c>
      <c r="G7" s="147" t="s">
        <v>104</v>
      </c>
      <c r="H7" s="147" t="s">
        <v>17</v>
      </c>
      <c r="I7" s="147" t="s">
        <v>19</v>
      </c>
      <c r="J7" s="147" t="s">
        <v>60</v>
      </c>
      <c r="K7" s="147" t="s">
        <v>185</v>
      </c>
      <c r="L7" s="147" t="s">
        <v>186</v>
      </c>
      <c r="M7" s="142"/>
    </row>
    <row r="8" spans="2:13" s="3" customFormat="1" ht="28.5" customHeight="1">
      <c r="B8" s="148"/>
      <c r="C8" s="149"/>
      <c r="D8" s="149"/>
      <c r="E8" s="149"/>
      <c r="F8" s="149"/>
      <c r="G8" s="149"/>
      <c r="H8" s="149" t="s">
        <v>20</v>
      </c>
      <c r="I8" s="149" t="s">
        <v>20</v>
      </c>
      <c r="J8" s="149" t="s">
        <v>240</v>
      </c>
      <c r="K8" s="149" t="s">
        <v>20</v>
      </c>
      <c r="L8" s="149" t="s">
        <v>20</v>
      </c>
      <c r="M8" s="144"/>
    </row>
    <row r="9" spans="2:13" s="4" customFormat="1" ht="18" customHeight="1">
      <c r="B9" s="150"/>
      <c r="C9" s="151" t="s">
        <v>1</v>
      </c>
      <c r="D9" s="151" t="s">
        <v>2</v>
      </c>
      <c r="E9" s="151" t="s">
        <v>3</v>
      </c>
      <c r="F9" s="151" t="s">
        <v>4</v>
      </c>
      <c r="G9" s="151" t="s">
        <v>5</v>
      </c>
      <c r="H9" s="151" t="s">
        <v>6</v>
      </c>
      <c r="I9" s="151" t="s">
        <v>7</v>
      </c>
      <c r="J9" s="151" t="s">
        <v>8</v>
      </c>
      <c r="K9" s="151" t="s">
        <v>9</v>
      </c>
      <c r="L9" s="151" t="s">
        <v>10</v>
      </c>
      <c r="M9" s="145"/>
    </row>
    <row r="10" spans="2:13" s="4" customFormat="1" ht="18" customHeight="1">
      <c r="B10" s="167" t="s">
        <v>43</v>
      </c>
      <c r="C10" s="168"/>
      <c r="D10" s="168"/>
      <c r="E10" s="168"/>
      <c r="F10" s="168"/>
      <c r="G10" s="168"/>
      <c r="H10" s="168"/>
      <c r="I10" s="168"/>
      <c r="J10" s="169">
        <v>17130.099999999999</v>
      </c>
      <c r="K10" s="170">
        <v>1</v>
      </c>
      <c r="L10" s="170">
        <v>3.3394794586369486E-2</v>
      </c>
      <c r="M10" s="145"/>
    </row>
    <row r="11" spans="2:13">
      <c r="B11" s="167" t="s">
        <v>233</v>
      </c>
      <c r="C11" s="168"/>
      <c r="D11" s="168"/>
      <c r="E11" s="168"/>
      <c r="F11" s="168"/>
      <c r="G11" s="168"/>
      <c r="H11" s="168"/>
      <c r="I11" s="168"/>
      <c r="J11" s="169">
        <v>17130.099999999999</v>
      </c>
      <c r="K11" s="170">
        <v>1</v>
      </c>
      <c r="L11" s="170">
        <v>3.3394794586369486E-2</v>
      </c>
      <c r="M11" s="141"/>
    </row>
    <row r="12" spans="2:13">
      <c r="B12" s="167" t="s">
        <v>41</v>
      </c>
      <c r="C12" s="168"/>
      <c r="D12" s="168"/>
      <c r="E12" s="168"/>
      <c r="F12" s="168"/>
      <c r="G12" s="168"/>
      <c r="H12" s="168"/>
      <c r="I12" s="168"/>
      <c r="J12" s="169">
        <v>15884.49</v>
      </c>
      <c r="K12" s="170">
        <v>0.92728530481433269</v>
      </c>
      <c r="L12" s="170">
        <v>3.096650227723366E-2</v>
      </c>
      <c r="M12" s="141"/>
    </row>
    <row r="13" spans="2:13">
      <c r="B13" s="165" t="s">
        <v>1251</v>
      </c>
      <c r="C13" s="156" t="s">
        <v>1252</v>
      </c>
      <c r="D13" s="156">
        <v>10</v>
      </c>
      <c r="E13" s="156" t="s">
        <v>300</v>
      </c>
      <c r="F13" s="156" t="s">
        <v>165</v>
      </c>
      <c r="G13" s="161" t="s">
        <v>167</v>
      </c>
      <c r="H13" s="162">
        <v>0</v>
      </c>
      <c r="I13" s="162">
        <v>0</v>
      </c>
      <c r="J13" s="159">
        <v>15884.49</v>
      </c>
      <c r="K13" s="160">
        <v>0.92728530481433269</v>
      </c>
      <c r="L13" s="160">
        <v>3.096650227723366E-2</v>
      </c>
      <c r="M13" s="141"/>
    </row>
    <row r="14" spans="2:13">
      <c r="B14" s="165"/>
      <c r="C14" s="156"/>
      <c r="D14" s="156"/>
      <c r="E14" s="156"/>
      <c r="F14" s="156"/>
      <c r="G14" s="156"/>
      <c r="H14" s="156"/>
      <c r="I14" s="156"/>
      <c r="J14" s="156"/>
      <c r="K14" s="160"/>
      <c r="L14" s="156"/>
      <c r="M14" s="141"/>
    </row>
    <row r="15" spans="2:13">
      <c r="B15" s="166" t="s">
        <v>42</v>
      </c>
      <c r="C15" s="154"/>
      <c r="D15" s="154"/>
      <c r="E15" s="154"/>
      <c r="F15" s="154"/>
      <c r="G15" s="154"/>
      <c r="H15" s="154"/>
      <c r="I15" s="154"/>
      <c r="J15" s="157">
        <v>1245.6099999999999</v>
      </c>
      <c r="K15" s="158">
        <v>7.2714695185667338E-2</v>
      </c>
      <c r="L15" s="158">
        <v>2.4282923091358309E-3</v>
      </c>
      <c r="M15" s="141"/>
    </row>
    <row r="16" spans="2:13">
      <c r="B16" s="165" t="s">
        <v>1251</v>
      </c>
      <c r="C16" s="156" t="s">
        <v>1253</v>
      </c>
      <c r="D16" s="156">
        <v>10</v>
      </c>
      <c r="E16" s="156" t="s">
        <v>300</v>
      </c>
      <c r="F16" s="156" t="s">
        <v>165</v>
      </c>
      <c r="G16" s="161" t="s">
        <v>173</v>
      </c>
      <c r="H16" s="162">
        <v>0</v>
      </c>
      <c r="I16" s="162">
        <v>0</v>
      </c>
      <c r="J16" s="159">
        <v>112.72928</v>
      </c>
      <c r="K16" s="160">
        <v>6.5807718577241235E-3</v>
      </c>
      <c r="L16" s="160">
        <v>2.1976352440845824E-4</v>
      </c>
      <c r="M16" s="141"/>
    </row>
    <row r="17" spans="2:12">
      <c r="B17" s="165" t="s">
        <v>1251</v>
      </c>
      <c r="C17" s="156" t="s">
        <v>1254</v>
      </c>
      <c r="D17" s="156">
        <v>10</v>
      </c>
      <c r="E17" s="156" t="s">
        <v>300</v>
      </c>
      <c r="F17" s="156" t="s">
        <v>165</v>
      </c>
      <c r="G17" s="161" t="s">
        <v>169</v>
      </c>
      <c r="H17" s="162">
        <v>0</v>
      </c>
      <c r="I17" s="162">
        <v>0</v>
      </c>
      <c r="J17" s="159">
        <v>198.59719000000001</v>
      </c>
      <c r="K17" s="160">
        <v>1.1593463552460291E-2</v>
      </c>
      <c r="L17" s="160">
        <v>3.8716133387897288E-4</v>
      </c>
    </row>
    <row r="18" spans="2:12">
      <c r="B18" s="165" t="s">
        <v>1251</v>
      </c>
      <c r="C18" s="156" t="s">
        <v>1255</v>
      </c>
      <c r="D18" s="156">
        <v>10</v>
      </c>
      <c r="E18" s="156" t="s">
        <v>300</v>
      </c>
      <c r="F18" s="156" t="s">
        <v>165</v>
      </c>
      <c r="G18" s="161" t="s">
        <v>816</v>
      </c>
      <c r="H18" s="162">
        <v>0</v>
      </c>
      <c r="I18" s="162">
        <v>0</v>
      </c>
      <c r="J18" s="159">
        <v>0.69577</v>
      </c>
      <c r="K18" s="160">
        <v>4.061680900870398E-5</v>
      </c>
      <c r="L18" s="160">
        <v>1.3563899935994711E-6</v>
      </c>
    </row>
    <row r="19" spans="2:12">
      <c r="B19" s="165" t="s">
        <v>1251</v>
      </c>
      <c r="C19" s="156" t="s">
        <v>1256</v>
      </c>
      <c r="D19" s="156">
        <v>10</v>
      </c>
      <c r="E19" s="156" t="s">
        <v>300</v>
      </c>
      <c r="F19" s="156" t="s">
        <v>165</v>
      </c>
      <c r="G19" s="161" t="s">
        <v>176</v>
      </c>
      <c r="H19" s="162">
        <v>0</v>
      </c>
      <c r="I19" s="162">
        <v>0</v>
      </c>
      <c r="J19" s="159">
        <v>572.39</v>
      </c>
      <c r="K19" s="160">
        <v>3.3414282461865376E-2</v>
      </c>
      <c r="L19" s="160">
        <v>1.1158630990649226E-3</v>
      </c>
    </row>
    <row r="20" spans="2:12">
      <c r="B20" s="165" t="s">
        <v>1251</v>
      </c>
      <c r="C20" s="156" t="s">
        <v>1257</v>
      </c>
      <c r="D20" s="156">
        <v>10</v>
      </c>
      <c r="E20" s="156" t="s">
        <v>300</v>
      </c>
      <c r="F20" s="156" t="s">
        <v>165</v>
      </c>
      <c r="G20" s="161" t="s">
        <v>171</v>
      </c>
      <c r="H20" s="162">
        <v>0</v>
      </c>
      <c r="I20" s="162">
        <v>0</v>
      </c>
      <c r="J20" s="159">
        <v>2.2156199999999999</v>
      </c>
      <c r="K20" s="160">
        <v>1.2934075107559211E-4</v>
      </c>
      <c r="L20" s="160">
        <v>4.3193078138161465E-6</v>
      </c>
    </row>
    <row r="21" spans="2:12">
      <c r="B21" s="165" t="s">
        <v>1251</v>
      </c>
      <c r="C21" s="156" t="s">
        <v>1258</v>
      </c>
      <c r="D21" s="156">
        <v>10</v>
      </c>
      <c r="E21" s="156" t="s">
        <v>300</v>
      </c>
      <c r="F21" s="156" t="s">
        <v>165</v>
      </c>
      <c r="G21" s="161" t="s">
        <v>168</v>
      </c>
      <c r="H21" s="162">
        <v>0</v>
      </c>
      <c r="I21" s="162">
        <v>0</v>
      </c>
      <c r="J21" s="159">
        <v>337.53863999999999</v>
      </c>
      <c r="K21" s="160">
        <v>1.9704417370593284E-2</v>
      </c>
      <c r="L21" s="160">
        <v>6.5802497053505347E-4</v>
      </c>
    </row>
    <row r="22" spans="2:12">
      <c r="B22" s="165" t="s">
        <v>1251</v>
      </c>
      <c r="C22" s="156" t="s">
        <v>1259</v>
      </c>
      <c r="D22" s="156">
        <v>10</v>
      </c>
      <c r="E22" s="156" t="s">
        <v>300</v>
      </c>
      <c r="F22" s="156" t="s">
        <v>165</v>
      </c>
      <c r="G22" s="161" t="s">
        <v>166</v>
      </c>
      <c r="H22" s="162">
        <v>0</v>
      </c>
      <c r="I22" s="162">
        <v>0</v>
      </c>
      <c r="J22" s="159">
        <v>18.5</v>
      </c>
      <c r="K22" s="160">
        <v>1.0799703445981052E-3</v>
      </c>
      <c r="L22" s="160">
        <v>3.6065387817224394E-5</v>
      </c>
    </row>
    <row r="23" spans="2:12">
      <c r="B23" s="165" t="s">
        <v>1251</v>
      </c>
      <c r="C23" s="156" t="s">
        <v>1260</v>
      </c>
      <c r="D23" s="156">
        <v>10</v>
      </c>
      <c r="E23" s="156" t="s">
        <v>300</v>
      </c>
      <c r="F23" s="156" t="s">
        <v>165</v>
      </c>
      <c r="G23" s="161" t="s">
        <v>174</v>
      </c>
      <c r="H23" s="162">
        <v>0</v>
      </c>
      <c r="I23" s="162">
        <v>0</v>
      </c>
      <c r="J23" s="159">
        <v>2.9434999999999998</v>
      </c>
      <c r="K23" s="160">
        <v>1.7183203834186608E-4</v>
      </c>
      <c r="L23" s="160">
        <v>5.738295623783783E-6</v>
      </c>
    </row>
    <row r="24" spans="2:12">
      <c r="B24" s="155"/>
      <c r="C24" s="156"/>
      <c r="D24" s="156"/>
      <c r="E24" s="156"/>
      <c r="F24" s="156"/>
      <c r="G24" s="156"/>
      <c r="H24" s="156"/>
      <c r="I24" s="156"/>
      <c r="J24" s="156"/>
      <c r="K24" s="160"/>
      <c r="L24" s="156"/>
    </row>
    <row r="25" spans="2:12"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</row>
    <row r="26" spans="2:12"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</row>
    <row r="27" spans="2:12">
      <c r="B27" s="163" t="s">
        <v>250</v>
      </c>
      <c r="C27" s="164"/>
      <c r="D27" s="164"/>
      <c r="E27" s="164"/>
      <c r="F27" s="164"/>
      <c r="G27" s="164"/>
      <c r="H27" s="164"/>
      <c r="I27" s="164"/>
      <c r="J27" s="164"/>
      <c r="K27" s="164"/>
      <c r="L27" s="164"/>
    </row>
    <row r="28" spans="2:12">
      <c r="B28" s="163" t="s">
        <v>115</v>
      </c>
      <c r="C28" s="164"/>
      <c r="D28" s="164"/>
      <c r="E28" s="164"/>
      <c r="F28" s="164"/>
      <c r="G28" s="164"/>
      <c r="H28" s="164"/>
      <c r="I28" s="164"/>
      <c r="J28" s="164"/>
      <c r="K28" s="164"/>
      <c r="L28" s="164"/>
    </row>
    <row r="29" spans="2:12">
      <c r="B29" s="163" t="s">
        <v>235</v>
      </c>
      <c r="C29" s="164"/>
      <c r="D29" s="164"/>
      <c r="E29" s="164"/>
      <c r="F29" s="164"/>
      <c r="G29" s="164"/>
      <c r="H29" s="164"/>
      <c r="I29" s="164"/>
      <c r="J29" s="164"/>
      <c r="K29" s="164"/>
      <c r="L29" s="164"/>
    </row>
    <row r="30" spans="2:12">
      <c r="B30" s="163" t="s">
        <v>245</v>
      </c>
      <c r="C30" s="164"/>
      <c r="D30" s="164"/>
      <c r="E30" s="164"/>
      <c r="F30" s="164"/>
      <c r="G30" s="164"/>
      <c r="H30" s="164"/>
      <c r="I30" s="164"/>
      <c r="J30" s="164"/>
      <c r="K30" s="164"/>
      <c r="L30" s="164"/>
    </row>
    <row r="31" spans="2:12"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</row>
    <row r="32" spans="2:12"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</row>
    <row r="33" spans="2:12"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</row>
    <row r="34" spans="2:12"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</row>
    <row r="35" spans="2:12"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</row>
    <row r="36" spans="2:12"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</row>
    <row r="37" spans="2:12"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</row>
    <row r="38" spans="2:12"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</row>
    <row r="39" spans="2:12"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</row>
    <row r="40" spans="2:12"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</row>
    <row r="41" spans="2:12"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</row>
    <row r="42" spans="2:12"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</row>
    <row r="43" spans="2:12"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</row>
    <row r="44" spans="2:12"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</row>
    <row r="45" spans="2:12"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</row>
    <row r="46" spans="2:12"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</row>
    <row r="47" spans="2:12"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</row>
    <row r="48" spans="2:12"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</row>
    <row r="49" spans="2:12"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</row>
    <row r="50" spans="2:12"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</row>
    <row r="51" spans="2:12"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</row>
    <row r="52" spans="2:12"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</row>
    <row r="53" spans="2:12"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</row>
    <row r="54" spans="2:12"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</row>
    <row r="55" spans="2:12"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</row>
    <row r="56" spans="2:12"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</row>
    <row r="57" spans="2:12"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</row>
    <row r="58" spans="2:12"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</row>
    <row r="59" spans="2:12"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</row>
    <row r="60" spans="2:12"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</row>
    <row r="61" spans="2:12"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</row>
    <row r="62" spans="2:12"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</row>
    <row r="63" spans="2:12"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</row>
    <row r="64" spans="2:12"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</row>
    <row r="65" spans="2:12"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</row>
    <row r="66" spans="2:12"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</row>
    <row r="67" spans="2:12"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</row>
    <row r="68" spans="2:12"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</row>
    <row r="69" spans="2:12"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</row>
    <row r="70" spans="2:12"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</row>
    <row r="71" spans="2:12">
      <c r="B71" s="164"/>
      <c r="C71" s="164"/>
      <c r="D71" s="164"/>
      <c r="E71" s="164"/>
      <c r="F71" s="164"/>
      <c r="G71" s="164"/>
      <c r="H71" s="164"/>
      <c r="I71" s="164"/>
      <c r="J71" s="164"/>
      <c r="K71" s="164"/>
      <c r="L71" s="164"/>
    </row>
    <row r="72" spans="2:12"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</row>
    <row r="73" spans="2:12"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</row>
    <row r="74" spans="2:12">
      <c r="B74" s="164"/>
      <c r="C74" s="164"/>
      <c r="D74" s="164"/>
      <c r="E74" s="164"/>
      <c r="F74" s="164"/>
      <c r="G74" s="164"/>
      <c r="H74" s="164"/>
      <c r="I74" s="164"/>
      <c r="J74" s="164"/>
      <c r="K74" s="164"/>
      <c r="L74" s="164"/>
    </row>
    <row r="75" spans="2:12"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</row>
    <row r="76" spans="2:12"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</row>
    <row r="77" spans="2:12"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</row>
    <row r="78" spans="2:12"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4"/>
    </row>
    <row r="79" spans="2:12"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</row>
    <row r="80" spans="2:12"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</row>
    <row r="81" spans="2:12"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</row>
    <row r="82" spans="2:12"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</row>
    <row r="83" spans="2:12"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</row>
    <row r="84" spans="2:12"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</row>
    <row r="85" spans="2:12"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</row>
    <row r="86" spans="2:12"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</row>
    <row r="87" spans="2:12"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</row>
    <row r="88" spans="2:12"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</row>
    <row r="89" spans="2:12"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</row>
    <row r="90" spans="2:12"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</row>
    <row r="91" spans="2:12"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</row>
    <row r="92" spans="2:12"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</row>
    <row r="93" spans="2:12"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</row>
    <row r="94" spans="2:12"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</row>
    <row r="95" spans="2:12"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</row>
    <row r="96" spans="2:12">
      <c r="B96" s="164"/>
      <c r="C96" s="164"/>
      <c r="D96" s="164"/>
      <c r="E96" s="164"/>
      <c r="F96" s="164"/>
      <c r="G96" s="164"/>
      <c r="H96" s="164"/>
      <c r="I96" s="164"/>
      <c r="J96" s="164"/>
      <c r="K96" s="164"/>
      <c r="L96" s="164"/>
    </row>
    <row r="97" spans="2:12"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4"/>
    </row>
    <row r="98" spans="2:12"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</row>
    <row r="99" spans="2:12"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</row>
    <row r="100" spans="2:12"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</row>
    <row r="101" spans="2:12"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</row>
    <row r="102" spans="2:12">
      <c r="B102" s="164"/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</row>
    <row r="103" spans="2:12">
      <c r="B103" s="164"/>
      <c r="C103" s="164"/>
      <c r="D103" s="164"/>
      <c r="E103" s="164"/>
      <c r="F103" s="164"/>
      <c r="G103" s="164"/>
      <c r="H103" s="164"/>
      <c r="I103" s="164"/>
      <c r="J103" s="164"/>
      <c r="K103" s="164"/>
      <c r="L103" s="164"/>
    </row>
    <row r="104" spans="2:12">
      <c r="B104" s="164"/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</row>
    <row r="105" spans="2:12">
      <c r="B105" s="164"/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</row>
    <row r="106" spans="2:12"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</row>
    <row r="107" spans="2:12"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</row>
    <row r="108" spans="2:12"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</row>
    <row r="109" spans="2:12">
      <c r="B109" s="164"/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</row>
    <row r="110" spans="2:12"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</row>
    <row r="111" spans="2:12"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</row>
    <row r="112" spans="2:12"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</row>
    <row r="113" spans="2:12"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</row>
    <row r="114" spans="2:12"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</row>
    <row r="115" spans="2:12"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</row>
    <row r="116" spans="2:12"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</row>
    <row r="117" spans="2:12"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</row>
    <row r="118" spans="2:12"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</row>
    <row r="119" spans="2:12"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</row>
    <row r="120" spans="2:12"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</row>
    <row r="121" spans="2:12"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</row>
    <row r="122" spans="2:12"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</row>
    <row r="123" spans="2:12"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</row>
    <row r="124" spans="2:12">
      <c r="B124" s="141"/>
      <c r="C124" s="141"/>
      <c r="D124" s="142"/>
      <c r="E124" s="141"/>
      <c r="F124" s="141"/>
      <c r="G124" s="141"/>
      <c r="H124" s="141"/>
      <c r="I124" s="141"/>
      <c r="J124" s="141"/>
      <c r="K124" s="141"/>
      <c r="L124" s="141"/>
    </row>
    <row r="125" spans="2:12">
      <c r="B125" s="141"/>
      <c r="C125" s="141"/>
      <c r="D125" s="142"/>
      <c r="E125" s="141"/>
      <c r="F125" s="141"/>
      <c r="G125" s="141"/>
      <c r="H125" s="141"/>
      <c r="I125" s="141"/>
      <c r="J125" s="141"/>
      <c r="K125" s="141"/>
      <c r="L125" s="141"/>
    </row>
    <row r="126" spans="2:12">
      <c r="B126" s="141"/>
      <c r="C126" s="141"/>
      <c r="D126" s="142"/>
      <c r="E126" s="141"/>
      <c r="F126" s="141"/>
      <c r="G126" s="141"/>
      <c r="H126" s="141"/>
      <c r="I126" s="141"/>
      <c r="J126" s="141"/>
      <c r="K126" s="141"/>
      <c r="L126" s="141"/>
    </row>
    <row r="127" spans="2:12">
      <c r="B127" s="141"/>
      <c r="C127" s="141"/>
      <c r="D127" s="142"/>
      <c r="E127" s="141"/>
      <c r="F127" s="141"/>
      <c r="G127" s="141"/>
      <c r="H127" s="141"/>
      <c r="I127" s="141"/>
      <c r="J127" s="141"/>
      <c r="K127" s="141"/>
      <c r="L127" s="141"/>
    </row>
    <row r="128" spans="2:12">
      <c r="B128" s="141"/>
      <c r="C128" s="141"/>
      <c r="D128" s="142"/>
      <c r="E128" s="141"/>
      <c r="F128" s="141"/>
      <c r="G128" s="141"/>
      <c r="H128" s="141"/>
      <c r="I128" s="141"/>
      <c r="J128" s="141"/>
      <c r="K128" s="141"/>
      <c r="L128" s="141"/>
    </row>
    <row r="129" spans="4:4">
      <c r="D129" s="142"/>
    </row>
    <row r="130" spans="4:4">
      <c r="D130" s="142"/>
    </row>
    <row r="131" spans="4:4">
      <c r="D131" s="142"/>
    </row>
    <row r="132" spans="4:4">
      <c r="D132" s="142"/>
    </row>
    <row r="133" spans="4:4">
      <c r="D133" s="142"/>
    </row>
    <row r="134" spans="4:4">
      <c r="D134" s="142"/>
    </row>
    <row r="135" spans="4:4">
      <c r="D135" s="142"/>
    </row>
    <row r="136" spans="4:4">
      <c r="D136" s="142"/>
    </row>
    <row r="137" spans="4:4">
      <c r="D137" s="142"/>
    </row>
    <row r="138" spans="4:4">
      <c r="D138" s="142"/>
    </row>
    <row r="139" spans="4:4">
      <c r="D139" s="142"/>
    </row>
    <row r="140" spans="4:4">
      <c r="D140" s="142"/>
    </row>
    <row r="141" spans="4:4">
      <c r="D141" s="142"/>
    </row>
    <row r="142" spans="4:4">
      <c r="D142" s="142"/>
    </row>
    <row r="143" spans="4:4">
      <c r="D143" s="142"/>
    </row>
    <row r="144" spans="4:4">
      <c r="D144" s="142"/>
    </row>
    <row r="145" spans="4:4">
      <c r="D145" s="142"/>
    </row>
    <row r="146" spans="4:4">
      <c r="D146" s="142"/>
    </row>
    <row r="147" spans="4:4">
      <c r="D147" s="142"/>
    </row>
    <row r="148" spans="4:4">
      <c r="D148" s="142"/>
    </row>
    <row r="149" spans="4:4">
      <c r="D149" s="142"/>
    </row>
    <row r="150" spans="4:4">
      <c r="D150" s="142"/>
    </row>
    <row r="151" spans="4:4">
      <c r="D151" s="142"/>
    </row>
    <row r="152" spans="4:4">
      <c r="D152" s="142"/>
    </row>
    <row r="153" spans="4:4">
      <c r="D153" s="142"/>
    </row>
    <row r="154" spans="4:4">
      <c r="D154" s="142"/>
    </row>
    <row r="155" spans="4:4">
      <c r="D155" s="142"/>
    </row>
    <row r="156" spans="4:4">
      <c r="D156" s="142"/>
    </row>
    <row r="157" spans="4:4">
      <c r="D157" s="142"/>
    </row>
    <row r="158" spans="4:4">
      <c r="D158" s="142"/>
    </row>
    <row r="159" spans="4:4">
      <c r="D159" s="142"/>
    </row>
    <row r="160" spans="4:4">
      <c r="D160" s="142"/>
    </row>
    <row r="161" spans="4:4">
      <c r="D161" s="142"/>
    </row>
    <row r="162" spans="4:4">
      <c r="D162" s="142"/>
    </row>
    <row r="163" spans="4:4">
      <c r="D163" s="142"/>
    </row>
    <row r="164" spans="4:4">
      <c r="D164" s="142"/>
    </row>
    <row r="165" spans="4:4">
      <c r="D165" s="142"/>
    </row>
    <row r="166" spans="4:4">
      <c r="D166" s="142"/>
    </row>
    <row r="167" spans="4:4">
      <c r="D167" s="142"/>
    </row>
    <row r="168" spans="4:4">
      <c r="D168" s="142"/>
    </row>
    <row r="169" spans="4:4">
      <c r="D169" s="142"/>
    </row>
    <row r="170" spans="4:4">
      <c r="D170" s="142"/>
    </row>
    <row r="171" spans="4:4">
      <c r="D171" s="142"/>
    </row>
    <row r="172" spans="4:4">
      <c r="D172" s="142"/>
    </row>
    <row r="173" spans="4:4">
      <c r="D173" s="142"/>
    </row>
    <row r="174" spans="4:4">
      <c r="D174" s="142"/>
    </row>
    <row r="175" spans="4:4">
      <c r="D175" s="142"/>
    </row>
    <row r="176" spans="4:4">
      <c r="D176" s="142"/>
    </row>
    <row r="177" spans="4:4">
      <c r="D177" s="142"/>
    </row>
    <row r="178" spans="4:4">
      <c r="D178" s="142"/>
    </row>
    <row r="179" spans="4:4">
      <c r="D179" s="142"/>
    </row>
    <row r="180" spans="4:4">
      <c r="D180" s="142"/>
    </row>
    <row r="181" spans="4:4">
      <c r="D181" s="142"/>
    </row>
    <row r="182" spans="4:4">
      <c r="D182" s="142"/>
    </row>
    <row r="183" spans="4:4">
      <c r="D183" s="142"/>
    </row>
    <row r="184" spans="4:4">
      <c r="D184" s="142"/>
    </row>
    <row r="185" spans="4:4">
      <c r="D185" s="142"/>
    </row>
    <row r="186" spans="4:4">
      <c r="D186" s="142"/>
    </row>
    <row r="187" spans="4:4">
      <c r="D187" s="142"/>
    </row>
    <row r="188" spans="4:4">
      <c r="D188" s="142"/>
    </row>
    <row r="189" spans="4:4">
      <c r="D189" s="142"/>
    </row>
    <row r="190" spans="4:4">
      <c r="D190" s="142"/>
    </row>
    <row r="191" spans="4:4">
      <c r="D191" s="142"/>
    </row>
    <row r="192" spans="4:4">
      <c r="D192" s="142"/>
    </row>
    <row r="193" spans="4:4">
      <c r="D193" s="142"/>
    </row>
    <row r="194" spans="4:4">
      <c r="D194" s="142"/>
    </row>
    <row r="195" spans="4:4">
      <c r="D195" s="142"/>
    </row>
    <row r="196" spans="4:4">
      <c r="D196" s="142"/>
    </row>
    <row r="197" spans="4:4">
      <c r="D197" s="142"/>
    </row>
    <row r="198" spans="4:4">
      <c r="D198" s="142"/>
    </row>
    <row r="199" spans="4:4">
      <c r="D199" s="142"/>
    </row>
    <row r="200" spans="4:4">
      <c r="D200" s="142"/>
    </row>
    <row r="201" spans="4:4">
      <c r="D201" s="142"/>
    </row>
    <row r="202" spans="4:4">
      <c r="D202" s="142"/>
    </row>
    <row r="203" spans="4:4">
      <c r="D203" s="142"/>
    </row>
    <row r="204" spans="4:4">
      <c r="D204" s="142"/>
    </row>
    <row r="205" spans="4:4">
      <c r="D205" s="142"/>
    </row>
    <row r="206" spans="4:4">
      <c r="D206" s="142"/>
    </row>
    <row r="207" spans="4:4">
      <c r="D207" s="142"/>
    </row>
    <row r="208" spans="4:4">
      <c r="D208" s="142"/>
    </row>
    <row r="209" spans="4:4">
      <c r="D209" s="142"/>
    </row>
    <row r="210" spans="4:4">
      <c r="D210" s="142"/>
    </row>
    <row r="211" spans="4:4">
      <c r="D211" s="142"/>
    </row>
    <row r="212" spans="4:4">
      <c r="D212" s="142"/>
    </row>
    <row r="213" spans="4:4">
      <c r="D213" s="142"/>
    </row>
    <row r="214" spans="4:4">
      <c r="D214" s="142"/>
    </row>
    <row r="215" spans="4:4">
      <c r="D215" s="142"/>
    </row>
    <row r="216" spans="4:4">
      <c r="D216" s="142"/>
    </row>
    <row r="217" spans="4:4">
      <c r="D217" s="142"/>
    </row>
    <row r="218" spans="4:4">
      <c r="D218" s="142"/>
    </row>
    <row r="219" spans="4:4">
      <c r="D219" s="142"/>
    </row>
    <row r="220" spans="4:4">
      <c r="D220" s="142"/>
    </row>
    <row r="221" spans="4:4">
      <c r="D221" s="142"/>
    </row>
    <row r="222" spans="4:4">
      <c r="D222" s="142"/>
    </row>
    <row r="223" spans="4:4">
      <c r="D223" s="142"/>
    </row>
    <row r="224" spans="4:4">
      <c r="D224" s="142"/>
    </row>
    <row r="225" spans="4:4">
      <c r="D225" s="142"/>
    </row>
    <row r="226" spans="4:4">
      <c r="D226" s="142"/>
    </row>
    <row r="227" spans="4:4">
      <c r="D227" s="142"/>
    </row>
    <row r="228" spans="4:4">
      <c r="D228" s="142"/>
    </row>
    <row r="229" spans="4:4">
      <c r="D229" s="142"/>
    </row>
    <row r="230" spans="4:4">
      <c r="D230" s="142"/>
    </row>
    <row r="231" spans="4:4">
      <c r="D231" s="142"/>
    </row>
    <row r="232" spans="4:4">
      <c r="D232" s="142"/>
    </row>
    <row r="233" spans="4:4">
      <c r="D233" s="142"/>
    </row>
    <row r="234" spans="4:4">
      <c r="D234" s="142"/>
    </row>
    <row r="235" spans="4:4">
      <c r="D235" s="142"/>
    </row>
    <row r="236" spans="4:4">
      <c r="D236" s="142"/>
    </row>
    <row r="237" spans="4:4">
      <c r="D237" s="142"/>
    </row>
    <row r="238" spans="4:4">
      <c r="D238" s="142"/>
    </row>
    <row r="239" spans="4:4">
      <c r="D239" s="142"/>
    </row>
    <row r="240" spans="4:4">
      <c r="D240" s="142"/>
    </row>
    <row r="241" spans="4:4">
      <c r="D241" s="142"/>
    </row>
    <row r="242" spans="4:4">
      <c r="D242" s="142"/>
    </row>
    <row r="243" spans="4:4">
      <c r="D243" s="142"/>
    </row>
    <row r="244" spans="4:4">
      <c r="D244" s="142"/>
    </row>
    <row r="245" spans="4:4">
      <c r="D245" s="142"/>
    </row>
    <row r="246" spans="4:4">
      <c r="D246" s="142"/>
    </row>
    <row r="247" spans="4:4">
      <c r="D247" s="142"/>
    </row>
    <row r="248" spans="4:4">
      <c r="D248" s="142"/>
    </row>
    <row r="249" spans="4:4">
      <c r="D249" s="142"/>
    </row>
    <row r="250" spans="4:4">
      <c r="D250" s="142"/>
    </row>
    <row r="251" spans="4:4">
      <c r="D251" s="142"/>
    </row>
    <row r="252" spans="4:4">
      <c r="D252" s="142"/>
    </row>
    <row r="253" spans="4:4">
      <c r="D253" s="142"/>
    </row>
    <row r="254" spans="4:4">
      <c r="D254" s="142"/>
    </row>
    <row r="255" spans="4:4">
      <c r="D255" s="142"/>
    </row>
    <row r="256" spans="4:4">
      <c r="D256" s="142"/>
    </row>
    <row r="257" spans="4:4">
      <c r="D257" s="142"/>
    </row>
    <row r="258" spans="4:4">
      <c r="D258" s="142"/>
    </row>
    <row r="259" spans="4:4">
      <c r="D259" s="142"/>
    </row>
    <row r="260" spans="4:4">
      <c r="D260" s="142"/>
    </row>
    <row r="261" spans="4:4">
      <c r="D261" s="142"/>
    </row>
    <row r="262" spans="4:4">
      <c r="D262" s="142"/>
    </row>
    <row r="263" spans="4:4">
      <c r="D263" s="142"/>
    </row>
    <row r="264" spans="4:4">
      <c r="D264" s="142"/>
    </row>
    <row r="265" spans="4:4">
      <c r="D265" s="142"/>
    </row>
    <row r="266" spans="4:4">
      <c r="D266" s="142"/>
    </row>
    <row r="267" spans="4:4">
      <c r="D267" s="142"/>
    </row>
    <row r="268" spans="4:4">
      <c r="D268" s="142"/>
    </row>
    <row r="269" spans="4:4">
      <c r="D269" s="142"/>
    </row>
    <row r="270" spans="4:4">
      <c r="D270" s="142"/>
    </row>
    <row r="271" spans="4:4">
      <c r="D271" s="142"/>
    </row>
    <row r="272" spans="4:4">
      <c r="D272" s="142"/>
    </row>
    <row r="273" spans="4:4">
      <c r="D273" s="142"/>
    </row>
    <row r="274" spans="4:4">
      <c r="D274" s="142"/>
    </row>
    <row r="275" spans="4:4">
      <c r="D275" s="142"/>
    </row>
    <row r="276" spans="4:4">
      <c r="D276" s="142"/>
    </row>
    <row r="277" spans="4:4">
      <c r="D277" s="142"/>
    </row>
    <row r="278" spans="4:4">
      <c r="D278" s="142"/>
    </row>
    <row r="279" spans="4:4">
      <c r="D279" s="142"/>
    </row>
    <row r="280" spans="4:4">
      <c r="D280" s="142"/>
    </row>
    <row r="281" spans="4:4">
      <c r="D281" s="142"/>
    </row>
    <row r="282" spans="4:4">
      <c r="D282" s="142"/>
    </row>
    <row r="283" spans="4:4">
      <c r="D283" s="142"/>
    </row>
    <row r="284" spans="4:4">
      <c r="D284" s="142"/>
    </row>
    <row r="285" spans="4:4">
      <c r="D285" s="142"/>
    </row>
    <row r="286" spans="4:4">
      <c r="D286" s="142"/>
    </row>
    <row r="287" spans="4:4">
      <c r="D287" s="142"/>
    </row>
    <row r="288" spans="4:4">
      <c r="D288" s="142"/>
    </row>
    <row r="289" spans="4:4">
      <c r="D289" s="142"/>
    </row>
    <row r="290" spans="4:4">
      <c r="D290" s="142"/>
    </row>
    <row r="291" spans="4:4">
      <c r="D291" s="142"/>
    </row>
    <row r="292" spans="4:4">
      <c r="D292" s="142"/>
    </row>
    <row r="293" spans="4:4">
      <c r="D293" s="142"/>
    </row>
    <row r="294" spans="4:4">
      <c r="D294" s="142"/>
    </row>
    <row r="295" spans="4:4">
      <c r="D295" s="142"/>
    </row>
    <row r="296" spans="4:4">
      <c r="D296" s="142"/>
    </row>
    <row r="297" spans="4:4">
      <c r="D297" s="142"/>
    </row>
    <row r="298" spans="4:4">
      <c r="D298" s="142"/>
    </row>
    <row r="299" spans="4:4">
      <c r="D299" s="142"/>
    </row>
    <row r="300" spans="4:4">
      <c r="D300" s="142"/>
    </row>
    <row r="301" spans="4:4">
      <c r="D301" s="142"/>
    </row>
    <row r="302" spans="4:4">
      <c r="D302" s="142"/>
    </row>
    <row r="303" spans="4:4">
      <c r="D303" s="142"/>
    </row>
    <row r="304" spans="4:4">
      <c r="D304" s="142"/>
    </row>
    <row r="305" spans="4:4">
      <c r="D305" s="142"/>
    </row>
    <row r="306" spans="4:4">
      <c r="D306" s="142"/>
    </row>
    <row r="307" spans="4:4">
      <c r="D307" s="142"/>
    </row>
    <row r="308" spans="4:4">
      <c r="D308" s="142"/>
    </row>
    <row r="309" spans="4:4">
      <c r="D309" s="142"/>
    </row>
    <row r="310" spans="4:4">
      <c r="D310" s="142"/>
    </row>
    <row r="311" spans="4:4">
      <c r="D311" s="142"/>
    </row>
    <row r="312" spans="4:4">
      <c r="D312" s="142"/>
    </row>
    <row r="313" spans="4:4">
      <c r="D313" s="142"/>
    </row>
    <row r="314" spans="4:4">
      <c r="D314" s="142"/>
    </row>
    <row r="315" spans="4:4">
      <c r="D315" s="142"/>
    </row>
    <row r="316" spans="4:4">
      <c r="D316" s="142"/>
    </row>
    <row r="317" spans="4:4">
      <c r="D317" s="142"/>
    </row>
    <row r="318" spans="4:4">
      <c r="D318" s="142"/>
    </row>
    <row r="319" spans="4:4">
      <c r="D319" s="142"/>
    </row>
    <row r="320" spans="4:4">
      <c r="D320" s="142"/>
    </row>
    <row r="321" spans="4:4">
      <c r="D321" s="142"/>
    </row>
    <row r="322" spans="4:4">
      <c r="D322" s="142"/>
    </row>
    <row r="323" spans="4:4">
      <c r="D323" s="142"/>
    </row>
    <row r="324" spans="4:4">
      <c r="D324" s="142"/>
    </row>
    <row r="325" spans="4:4">
      <c r="D325" s="142"/>
    </row>
    <row r="326" spans="4:4">
      <c r="D326" s="142"/>
    </row>
    <row r="327" spans="4:4">
      <c r="D327" s="142"/>
    </row>
    <row r="328" spans="4:4">
      <c r="D328" s="142"/>
    </row>
    <row r="329" spans="4:4">
      <c r="D329" s="142"/>
    </row>
    <row r="330" spans="4:4">
      <c r="D330" s="142"/>
    </row>
    <row r="331" spans="4:4">
      <c r="D331" s="142"/>
    </row>
    <row r="332" spans="4:4">
      <c r="D332" s="142"/>
    </row>
    <row r="333" spans="4:4">
      <c r="D333" s="142"/>
    </row>
    <row r="334" spans="4:4">
      <c r="D334" s="142"/>
    </row>
    <row r="335" spans="4:4">
      <c r="D335" s="142"/>
    </row>
    <row r="336" spans="4:4">
      <c r="D336" s="142"/>
    </row>
    <row r="337" spans="4:4">
      <c r="D337" s="142"/>
    </row>
    <row r="338" spans="4:4">
      <c r="D338" s="142"/>
    </row>
    <row r="339" spans="4:4">
      <c r="D339" s="142"/>
    </row>
    <row r="340" spans="4:4">
      <c r="D340" s="142"/>
    </row>
    <row r="341" spans="4:4">
      <c r="D341" s="142"/>
    </row>
    <row r="342" spans="4:4">
      <c r="D342" s="142"/>
    </row>
    <row r="343" spans="4:4">
      <c r="D343" s="142"/>
    </row>
    <row r="344" spans="4:4">
      <c r="D344" s="142"/>
    </row>
    <row r="345" spans="4:4">
      <c r="D345" s="142"/>
    </row>
    <row r="346" spans="4:4">
      <c r="D346" s="142"/>
    </row>
    <row r="347" spans="4:4">
      <c r="D347" s="142"/>
    </row>
    <row r="348" spans="4:4">
      <c r="D348" s="142"/>
    </row>
    <row r="349" spans="4:4">
      <c r="D349" s="142"/>
    </row>
    <row r="350" spans="4:4">
      <c r="D350" s="142"/>
    </row>
    <row r="351" spans="4:4">
      <c r="D351" s="142"/>
    </row>
    <row r="352" spans="4:4">
      <c r="D352" s="142"/>
    </row>
    <row r="353" spans="4:4">
      <c r="D353" s="142"/>
    </row>
    <row r="354" spans="4:4">
      <c r="D354" s="142"/>
    </row>
    <row r="355" spans="4:4">
      <c r="D355" s="142"/>
    </row>
    <row r="356" spans="4:4">
      <c r="D356" s="142"/>
    </row>
    <row r="357" spans="4:4">
      <c r="D357" s="142"/>
    </row>
    <row r="358" spans="4:4">
      <c r="D358" s="142"/>
    </row>
    <row r="359" spans="4:4">
      <c r="D359" s="142"/>
    </row>
    <row r="360" spans="4:4">
      <c r="D360" s="142"/>
    </row>
    <row r="361" spans="4:4">
      <c r="D361" s="142"/>
    </row>
    <row r="362" spans="4:4">
      <c r="D362" s="142"/>
    </row>
    <row r="363" spans="4:4">
      <c r="D363" s="142"/>
    </row>
    <row r="364" spans="4:4">
      <c r="D364" s="142"/>
    </row>
    <row r="365" spans="4:4">
      <c r="D365" s="142"/>
    </row>
    <row r="366" spans="4:4">
      <c r="D366" s="142"/>
    </row>
    <row r="367" spans="4:4">
      <c r="D367" s="142"/>
    </row>
    <row r="368" spans="4:4">
      <c r="D368" s="142"/>
    </row>
    <row r="369" spans="4:4">
      <c r="D369" s="142"/>
    </row>
    <row r="370" spans="4:4">
      <c r="D370" s="142"/>
    </row>
    <row r="371" spans="4:4">
      <c r="D371" s="142"/>
    </row>
    <row r="372" spans="4:4">
      <c r="D372" s="142"/>
    </row>
    <row r="373" spans="4:4">
      <c r="D373" s="142"/>
    </row>
    <row r="374" spans="4:4">
      <c r="D374" s="142"/>
    </row>
    <row r="375" spans="4:4">
      <c r="D375" s="142"/>
    </row>
    <row r="376" spans="4:4">
      <c r="D376" s="142"/>
    </row>
    <row r="377" spans="4:4">
      <c r="D377" s="142"/>
    </row>
    <row r="378" spans="4:4">
      <c r="D378" s="142"/>
    </row>
    <row r="379" spans="4:4">
      <c r="D379" s="142"/>
    </row>
    <row r="380" spans="4:4">
      <c r="D380" s="142"/>
    </row>
    <row r="381" spans="4:4">
      <c r="D381" s="142"/>
    </row>
    <row r="382" spans="4:4">
      <c r="D382" s="142"/>
    </row>
    <row r="383" spans="4:4">
      <c r="D383" s="142"/>
    </row>
    <row r="384" spans="4:4">
      <c r="D384" s="142"/>
    </row>
    <row r="385" spans="4:4">
      <c r="D385" s="142"/>
    </row>
    <row r="386" spans="4:4">
      <c r="D386" s="142"/>
    </row>
    <row r="387" spans="4:4">
      <c r="D387" s="142"/>
    </row>
    <row r="388" spans="4:4">
      <c r="D388" s="142"/>
    </row>
    <row r="389" spans="4:4">
      <c r="D389" s="142"/>
    </row>
    <row r="390" spans="4:4">
      <c r="D390" s="142"/>
    </row>
    <row r="391" spans="4:4">
      <c r="D391" s="142"/>
    </row>
    <row r="392" spans="4:4">
      <c r="D392" s="142"/>
    </row>
    <row r="393" spans="4:4">
      <c r="D393" s="142"/>
    </row>
    <row r="394" spans="4:4">
      <c r="D394" s="142"/>
    </row>
    <row r="395" spans="4:4">
      <c r="D395" s="142"/>
    </row>
    <row r="396" spans="4:4">
      <c r="D396" s="142"/>
    </row>
    <row r="397" spans="4:4">
      <c r="D397" s="142"/>
    </row>
    <row r="398" spans="4:4">
      <c r="D398" s="142"/>
    </row>
    <row r="399" spans="4:4">
      <c r="D399" s="142"/>
    </row>
    <row r="400" spans="4:4">
      <c r="D400" s="142"/>
    </row>
    <row r="401" spans="4:4">
      <c r="D401" s="142"/>
    </row>
    <row r="402" spans="4:4">
      <c r="D402" s="142"/>
    </row>
    <row r="403" spans="4:4">
      <c r="D403" s="142"/>
    </row>
    <row r="404" spans="4:4">
      <c r="D404" s="142"/>
    </row>
    <row r="405" spans="4:4">
      <c r="D405" s="142"/>
    </row>
    <row r="406" spans="4:4">
      <c r="D406" s="142"/>
    </row>
    <row r="407" spans="4:4">
      <c r="D407" s="142"/>
    </row>
    <row r="408" spans="4:4">
      <c r="D408" s="142"/>
    </row>
    <row r="409" spans="4:4">
      <c r="D409" s="142"/>
    </row>
    <row r="410" spans="4:4">
      <c r="D410" s="142"/>
    </row>
    <row r="411" spans="4:4">
      <c r="D411" s="142"/>
    </row>
    <row r="412" spans="4:4">
      <c r="D412" s="142"/>
    </row>
    <row r="413" spans="4:4">
      <c r="D413" s="142"/>
    </row>
    <row r="414" spans="4:4">
      <c r="D414" s="142"/>
    </row>
    <row r="415" spans="4:4">
      <c r="D415" s="142"/>
    </row>
    <row r="416" spans="4:4">
      <c r="D416" s="142"/>
    </row>
    <row r="417" spans="4:4">
      <c r="D417" s="142"/>
    </row>
    <row r="418" spans="4:4">
      <c r="D418" s="142"/>
    </row>
    <row r="419" spans="4:4">
      <c r="D419" s="142"/>
    </row>
    <row r="420" spans="4:4">
      <c r="D420" s="142"/>
    </row>
    <row r="421" spans="4:4">
      <c r="D421" s="142"/>
    </row>
    <row r="422" spans="4:4">
      <c r="D422" s="142"/>
    </row>
    <row r="423" spans="4:4">
      <c r="D423" s="142"/>
    </row>
    <row r="424" spans="4:4">
      <c r="D424" s="142"/>
    </row>
    <row r="425" spans="4:4">
      <c r="D425" s="142"/>
    </row>
    <row r="426" spans="4:4">
      <c r="D426" s="142"/>
    </row>
    <row r="427" spans="4:4">
      <c r="D427" s="142"/>
    </row>
    <row r="428" spans="4:4">
      <c r="D428" s="142"/>
    </row>
    <row r="429" spans="4:4">
      <c r="D429" s="142"/>
    </row>
    <row r="430" spans="4:4">
      <c r="D430" s="142"/>
    </row>
    <row r="431" spans="4:4">
      <c r="D431" s="142"/>
    </row>
    <row r="432" spans="4:4">
      <c r="D432" s="142"/>
    </row>
    <row r="433" spans="4:4">
      <c r="D433" s="142"/>
    </row>
    <row r="434" spans="4:4">
      <c r="D434" s="142"/>
    </row>
    <row r="435" spans="4:4">
      <c r="D435" s="142"/>
    </row>
    <row r="436" spans="4:4">
      <c r="D436" s="142"/>
    </row>
    <row r="437" spans="4:4">
      <c r="D437" s="142"/>
    </row>
    <row r="438" spans="4:4">
      <c r="D438" s="142"/>
    </row>
    <row r="439" spans="4:4">
      <c r="D439" s="142"/>
    </row>
    <row r="440" spans="4:4">
      <c r="D440" s="142"/>
    </row>
    <row r="441" spans="4:4">
      <c r="D441" s="142"/>
    </row>
    <row r="442" spans="4:4">
      <c r="D442" s="142"/>
    </row>
    <row r="443" spans="4:4">
      <c r="D443" s="142"/>
    </row>
    <row r="444" spans="4:4">
      <c r="D444" s="142"/>
    </row>
    <row r="445" spans="4:4">
      <c r="D445" s="142"/>
    </row>
    <row r="446" spans="4:4">
      <c r="D446" s="142"/>
    </row>
    <row r="447" spans="4:4">
      <c r="D447" s="142"/>
    </row>
    <row r="448" spans="4:4">
      <c r="D448" s="142"/>
    </row>
    <row r="449" spans="4:4">
      <c r="D449" s="142"/>
    </row>
    <row r="450" spans="4:4">
      <c r="D450" s="142"/>
    </row>
    <row r="451" spans="4:4">
      <c r="D451" s="142"/>
    </row>
    <row r="452" spans="4:4">
      <c r="D452" s="142"/>
    </row>
    <row r="453" spans="4:4">
      <c r="D453" s="142"/>
    </row>
    <row r="454" spans="4:4">
      <c r="D454" s="142"/>
    </row>
    <row r="455" spans="4:4">
      <c r="D455" s="142"/>
    </row>
    <row r="456" spans="4:4">
      <c r="D456" s="142"/>
    </row>
    <row r="457" spans="4:4">
      <c r="D457" s="142"/>
    </row>
    <row r="458" spans="4:4">
      <c r="D458" s="142"/>
    </row>
    <row r="459" spans="4:4">
      <c r="D459" s="142"/>
    </row>
    <row r="460" spans="4:4">
      <c r="D460" s="142"/>
    </row>
    <row r="461" spans="4:4">
      <c r="D461" s="142"/>
    </row>
    <row r="462" spans="4:4">
      <c r="D462" s="142"/>
    </row>
    <row r="463" spans="4:4">
      <c r="D463" s="142"/>
    </row>
    <row r="464" spans="4:4">
      <c r="D464" s="142"/>
    </row>
    <row r="465" spans="4:4">
      <c r="D465" s="142"/>
    </row>
    <row r="466" spans="4:4">
      <c r="D466" s="142"/>
    </row>
    <row r="467" spans="4:4">
      <c r="D467" s="142"/>
    </row>
    <row r="468" spans="4:4">
      <c r="D468" s="142"/>
    </row>
    <row r="469" spans="4:4">
      <c r="D469" s="142"/>
    </row>
    <row r="470" spans="4:4">
      <c r="D470" s="142"/>
    </row>
    <row r="471" spans="4:4">
      <c r="D471" s="142"/>
    </row>
    <row r="472" spans="4:4">
      <c r="D472" s="142"/>
    </row>
    <row r="473" spans="4:4">
      <c r="D473" s="142"/>
    </row>
    <row r="474" spans="4:4">
      <c r="D474" s="142"/>
    </row>
    <row r="475" spans="4:4">
      <c r="D475" s="142"/>
    </row>
    <row r="476" spans="4:4">
      <c r="D476" s="142"/>
    </row>
    <row r="477" spans="4:4">
      <c r="D477" s="142"/>
    </row>
    <row r="478" spans="4:4">
      <c r="D478" s="142"/>
    </row>
    <row r="479" spans="4:4">
      <c r="D479" s="142"/>
    </row>
    <row r="480" spans="4:4">
      <c r="D480" s="142"/>
    </row>
    <row r="481" spans="4:4">
      <c r="D481" s="142"/>
    </row>
    <row r="482" spans="4:4">
      <c r="D482" s="142"/>
    </row>
    <row r="483" spans="4:4">
      <c r="D483" s="142"/>
    </row>
    <row r="484" spans="4:4">
      <c r="D484" s="142"/>
    </row>
    <row r="485" spans="4:4">
      <c r="D485" s="142"/>
    </row>
    <row r="486" spans="4:4">
      <c r="D486" s="142"/>
    </row>
    <row r="487" spans="4:4">
      <c r="D487" s="142"/>
    </row>
    <row r="488" spans="4:4">
      <c r="D488" s="142"/>
    </row>
    <row r="489" spans="4:4">
      <c r="D489" s="142"/>
    </row>
    <row r="490" spans="4:4">
      <c r="D490" s="142"/>
    </row>
    <row r="491" spans="4:4">
      <c r="D491" s="142"/>
    </row>
    <row r="492" spans="4:4">
      <c r="D492" s="142"/>
    </row>
    <row r="493" spans="4:4">
      <c r="D493" s="142"/>
    </row>
    <row r="494" spans="4:4">
      <c r="D494" s="142"/>
    </row>
    <row r="495" spans="4:4">
      <c r="D495" s="142"/>
    </row>
    <row r="496" spans="4:4">
      <c r="D496" s="142"/>
    </row>
    <row r="497" spans="4:4">
      <c r="D497" s="142"/>
    </row>
    <row r="498" spans="4:4">
      <c r="D498" s="142"/>
    </row>
    <row r="499" spans="4:4">
      <c r="D499" s="142"/>
    </row>
    <row r="500" spans="4:4">
      <c r="D500" s="142"/>
    </row>
    <row r="501" spans="4:4">
      <c r="D501" s="142"/>
    </row>
    <row r="502" spans="4:4">
      <c r="D502" s="142"/>
    </row>
    <row r="503" spans="4:4">
      <c r="D503" s="142"/>
    </row>
    <row r="504" spans="4:4">
      <c r="D504" s="142"/>
    </row>
    <row r="505" spans="4:4">
      <c r="D505" s="142"/>
    </row>
    <row r="506" spans="4:4">
      <c r="D506" s="142"/>
    </row>
    <row r="507" spans="4:4">
      <c r="D507" s="142"/>
    </row>
    <row r="508" spans="4:4">
      <c r="D508" s="142"/>
    </row>
    <row r="509" spans="4:4">
      <c r="D509" s="142"/>
    </row>
    <row r="510" spans="4:4">
      <c r="D510" s="142"/>
    </row>
    <row r="511" spans="4:4">
      <c r="D511" s="142"/>
    </row>
    <row r="512" spans="4:4">
      <c r="D512" s="142"/>
    </row>
    <row r="513" spans="4:5">
      <c r="D513" s="142"/>
      <c r="E513" s="141"/>
    </row>
    <row r="514" spans="4:5">
      <c r="D514" s="142"/>
      <c r="E514" s="141"/>
    </row>
    <row r="515" spans="4:5">
      <c r="D515" s="141"/>
      <c r="E515" s="143"/>
    </row>
  </sheetData>
  <sheetProtection sheet="1" objects="1" scenarios="1"/>
  <mergeCells count="1">
    <mergeCell ref="B6:L6"/>
  </mergeCells>
  <phoneticPr fontId="5" type="noConversion"/>
  <dataValidations count="1">
    <dataValidation allowBlank="1" showInputMessage="1" showErrorMessage="1" sqref="E10 B27:B3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AZ878"/>
  <sheetViews>
    <sheetView rightToLeft="1" workbookViewId="0">
      <selection activeCell="C19" sqref="C19"/>
    </sheetView>
  </sheetViews>
  <sheetFormatPr defaultColWidth="9.140625" defaultRowHeight="18"/>
  <cols>
    <col min="1" max="1" width="6.28515625" style="1" customWidth="1"/>
    <col min="2" max="2" width="32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3.140625" style="1" bestFit="1" customWidth="1"/>
    <col min="13" max="13" width="7.28515625" style="1" bestFit="1" customWidth="1"/>
    <col min="14" max="14" width="10.140625" style="1" bestFit="1" customWidth="1"/>
    <col min="15" max="15" width="11.28515625" style="1" bestFit="1" customWidth="1"/>
    <col min="16" max="16" width="11.85546875" style="1" bestFit="1" customWidth="1"/>
    <col min="17" max="17" width="9" style="1" bestFit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56" t="s">
        <v>182</v>
      </c>
      <c r="C1" s="76" t="s" vm="1">
        <v>251</v>
      </c>
    </row>
    <row r="2" spans="2:52">
      <c r="B2" s="56" t="s">
        <v>181</v>
      </c>
      <c r="C2" s="76" t="s">
        <v>252</v>
      </c>
    </row>
    <row r="3" spans="2:52">
      <c r="B3" s="56" t="s">
        <v>183</v>
      </c>
      <c r="C3" s="76" t="s">
        <v>253</v>
      </c>
    </row>
    <row r="4" spans="2:52">
      <c r="B4" s="56" t="s">
        <v>184</v>
      </c>
      <c r="C4" s="76">
        <v>8802</v>
      </c>
    </row>
    <row r="6" spans="2:52" ht="21.75" customHeight="1">
      <c r="B6" s="176" t="s">
        <v>212</v>
      </c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8"/>
    </row>
    <row r="7" spans="2:52" ht="27.75" customHeight="1">
      <c r="B7" s="179" t="s">
        <v>89</v>
      </c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1"/>
      <c r="AT7" s="3"/>
      <c r="AU7" s="3"/>
    </row>
    <row r="8" spans="2:52" s="3" customFormat="1" ht="55.5" customHeight="1">
      <c r="B8" s="22" t="s">
        <v>118</v>
      </c>
      <c r="C8" s="30" t="s">
        <v>44</v>
      </c>
      <c r="D8" s="30" t="s">
        <v>122</v>
      </c>
      <c r="E8" s="30" t="s">
        <v>15</v>
      </c>
      <c r="F8" s="30" t="s">
        <v>64</v>
      </c>
      <c r="G8" s="30" t="s">
        <v>105</v>
      </c>
      <c r="H8" s="30" t="s">
        <v>18</v>
      </c>
      <c r="I8" s="30" t="s">
        <v>104</v>
      </c>
      <c r="J8" s="30" t="s">
        <v>17</v>
      </c>
      <c r="K8" s="30" t="s">
        <v>19</v>
      </c>
      <c r="L8" s="30" t="s">
        <v>237</v>
      </c>
      <c r="M8" s="30" t="s">
        <v>236</v>
      </c>
      <c r="N8" s="30" t="s">
        <v>60</v>
      </c>
      <c r="O8" s="30" t="s">
        <v>239</v>
      </c>
      <c r="P8" s="30" t="s">
        <v>185</v>
      </c>
      <c r="Q8" s="71" t="s">
        <v>187</v>
      </c>
      <c r="AL8" s="1"/>
      <c r="AT8" s="1"/>
      <c r="AU8" s="1"/>
      <c r="AV8" s="1"/>
    </row>
    <row r="9" spans="2:52" s="3" customFormat="1" ht="21.75" customHeight="1">
      <c r="B9" s="15"/>
      <c r="C9" s="32"/>
      <c r="D9" s="32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246</v>
      </c>
      <c r="M9" s="32"/>
      <c r="N9" s="32" t="s">
        <v>247</v>
      </c>
      <c r="O9" s="32" t="s">
        <v>20</v>
      </c>
      <c r="P9" s="32" t="s">
        <v>20</v>
      </c>
      <c r="Q9" s="33" t="s">
        <v>20</v>
      </c>
      <c r="AT9" s="1"/>
      <c r="AU9" s="1"/>
    </row>
    <row r="10" spans="2:52" s="4" customFormat="1" ht="18" customHeight="1">
      <c r="B10" s="18"/>
      <c r="C10" s="34" t="s">
        <v>1</v>
      </c>
      <c r="D10" s="34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116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125" t="s">
        <v>27</v>
      </c>
      <c r="C11" s="126"/>
      <c r="D11" s="126"/>
      <c r="E11" s="126"/>
      <c r="F11" s="126"/>
      <c r="G11" s="126"/>
      <c r="H11" s="127">
        <v>5.3188956601960111</v>
      </c>
      <c r="I11" s="126"/>
      <c r="J11" s="126"/>
      <c r="K11" s="128">
        <v>7.4267774687707877E-3</v>
      </c>
      <c r="L11" s="127"/>
      <c r="M11" s="129"/>
      <c r="N11" s="127">
        <v>58731.260130000002</v>
      </c>
      <c r="O11" s="126"/>
      <c r="P11" s="128">
        <v>1</v>
      </c>
      <c r="Q11" s="128">
        <f>N11/'סכום נכסי הקרן'!$C$42</f>
        <v>0.11449544181528318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ht="22.5" customHeight="1">
      <c r="B12" s="116" t="s">
        <v>233</v>
      </c>
      <c r="C12" s="117"/>
      <c r="D12" s="117"/>
      <c r="E12" s="117"/>
      <c r="F12" s="117"/>
      <c r="G12" s="117"/>
      <c r="H12" s="118">
        <v>5.3188956601960102</v>
      </c>
      <c r="I12" s="117"/>
      <c r="J12" s="117"/>
      <c r="K12" s="121">
        <v>7.4267774687707868E-3</v>
      </c>
      <c r="L12" s="118"/>
      <c r="M12" s="120"/>
      <c r="N12" s="118">
        <v>58731.260130000002</v>
      </c>
      <c r="O12" s="117"/>
      <c r="P12" s="121">
        <v>1</v>
      </c>
      <c r="Q12" s="121">
        <f>N12/'סכום נכסי הקרן'!$C$42</f>
        <v>0.11449544181528318</v>
      </c>
      <c r="AV12" s="4"/>
    </row>
    <row r="13" spans="2:52">
      <c r="B13" s="116" t="s">
        <v>25</v>
      </c>
      <c r="C13" s="117"/>
      <c r="D13" s="117"/>
      <c r="E13" s="117"/>
      <c r="F13" s="117"/>
      <c r="G13" s="117"/>
      <c r="H13" s="118">
        <v>4.8626575498489704</v>
      </c>
      <c r="I13" s="117"/>
      <c r="J13" s="117"/>
      <c r="K13" s="121">
        <v>4.1093702464763812E-3</v>
      </c>
      <c r="L13" s="118"/>
      <c r="M13" s="120"/>
      <c r="N13" s="118">
        <v>36058.757669999999</v>
      </c>
      <c r="O13" s="117"/>
      <c r="P13" s="121">
        <v>0.61396192743327738</v>
      </c>
      <c r="Q13" s="121">
        <f>N13/'סכום נכסי הקרן'!$C$42</f>
        <v>7.0295842139235926E-2</v>
      </c>
    </row>
    <row r="14" spans="2:52">
      <c r="B14" s="116" t="s">
        <v>24</v>
      </c>
      <c r="C14" s="117"/>
      <c r="D14" s="117"/>
      <c r="E14" s="117"/>
      <c r="F14" s="117"/>
      <c r="G14" s="117"/>
      <c r="H14" s="118">
        <v>4.8626575498489704</v>
      </c>
      <c r="I14" s="117"/>
      <c r="J14" s="117"/>
      <c r="K14" s="121">
        <v>4.1093702464763812E-3</v>
      </c>
      <c r="L14" s="118"/>
      <c r="M14" s="120"/>
      <c r="N14" s="118">
        <v>36058.757669999999</v>
      </c>
      <c r="O14" s="117"/>
      <c r="P14" s="121">
        <v>0.61396192743327738</v>
      </c>
      <c r="Q14" s="121">
        <f>N14/'סכום נכסי הקרן'!$C$42</f>
        <v>7.0295842139235926E-2</v>
      </c>
    </row>
    <row r="15" spans="2:52">
      <c r="B15" s="114" t="s">
        <v>254</v>
      </c>
      <c r="C15" s="82" t="s">
        <v>255</v>
      </c>
      <c r="D15" s="93" t="s">
        <v>123</v>
      </c>
      <c r="E15" s="82" t="s">
        <v>256</v>
      </c>
      <c r="F15" s="82"/>
      <c r="G15" s="82"/>
      <c r="H15" s="90">
        <v>3.75</v>
      </c>
      <c r="I15" s="93" t="s">
        <v>167</v>
      </c>
      <c r="J15" s="94">
        <v>0.04</v>
      </c>
      <c r="K15" s="91">
        <v>1E-4</v>
      </c>
      <c r="L15" s="90">
        <v>2172000</v>
      </c>
      <c r="M15" s="92">
        <v>155.85</v>
      </c>
      <c r="N15" s="90">
        <v>3385.0621099999998</v>
      </c>
      <c r="O15" s="91">
        <v>1.3969815807464038E-4</v>
      </c>
      <c r="P15" s="91">
        <v>5.7636463145984938E-2</v>
      </c>
      <c r="Q15" s="91">
        <f>N15/'סכום נכסי הקרן'!$C$42</f>
        <v>6.5991123125698319E-3</v>
      </c>
    </row>
    <row r="16" spans="2:52" ht="20.25">
      <c r="B16" s="114" t="s">
        <v>257</v>
      </c>
      <c r="C16" s="82" t="s">
        <v>258</v>
      </c>
      <c r="D16" s="93" t="s">
        <v>123</v>
      </c>
      <c r="E16" s="82" t="s">
        <v>256</v>
      </c>
      <c r="F16" s="82"/>
      <c r="G16" s="82"/>
      <c r="H16" s="90">
        <v>6.23</v>
      </c>
      <c r="I16" s="93" t="s">
        <v>167</v>
      </c>
      <c r="J16" s="94">
        <v>0.04</v>
      </c>
      <c r="K16" s="91">
        <v>3.9000000000000003E-3</v>
      </c>
      <c r="L16" s="90">
        <v>1212800</v>
      </c>
      <c r="M16" s="92">
        <v>158.44999999999999</v>
      </c>
      <c r="N16" s="90">
        <v>1921.68165</v>
      </c>
      <c r="O16" s="91">
        <v>1.1471493320181977E-4</v>
      </c>
      <c r="P16" s="91">
        <v>3.2719911776904011E-2</v>
      </c>
      <c r="Q16" s="91">
        <f>N16/'סכום נכסי הקרן'!$C$42</f>
        <v>3.7462807550537117E-3</v>
      </c>
      <c r="AT16" s="4"/>
    </row>
    <row r="17" spans="2:47" ht="20.25">
      <c r="B17" s="114" t="s">
        <v>259</v>
      </c>
      <c r="C17" s="82" t="s">
        <v>260</v>
      </c>
      <c r="D17" s="93" t="s">
        <v>123</v>
      </c>
      <c r="E17" s="82" t="s">
        <v>256</v>
      </c>
      <c r="F17" s="82"/>
      <c r="G17" s="82"/>
      <c r="H17" s="90">
        <v>9.59</v>
      </c>
      <c r="I17" s="93" t="s">
        <v>167</v>
      </c>
      <c r="J17" s="94">
        <v>7.4999999999999997E-3</v>
      </c>
      <c r="K17" s="91">
        <v>7.6999999999999994E-3</v>
      </c>
      <c r="L17" s="90">
        <v>543000</v>
      </c>
      <c r="M17" s="92">
        <v>100.5</v>
      </c>
      <c r="N17" s="90">
        <v>545.71505000000002</v>
      </c>
      <c r="O17" s="91">
        <v>3.3622166109599592E-4</v>
      </c>
      <c r="P17" s="91">
        <v>9.2917306523319105E-3</v>
      </c>
      <c r="Q17" s="91">
        <f>N17/'סכום נכסי הקרן'!$C$42</f>
        <v>1.0638608062673513E-3</v>
      </c>
      <c r="AU17" s="4"/>
    </row>
    <row r="18" spans="2:47">
      <c r="B18" s="114" t="s">
        <v>261</v>
      </c>
      <c r="C18" s="82" t="s">
        <v>262</v>
      </c>
      <c r="D18" s="93" t="s">
        <v>123</v>
      </c>
      <c r="E18" s="82" t="s">
        <v>256</v>
      </c>
      <c r="F18" s="82"/>
      <c r="G18" s="82"/>
      <c r="H18" s="90">
        <v>14.6</v>
      </c>
      <c r="I18" s="93" t="s">
        <v>167</v>
      </c>
      <c r="J18" s="94">
        <v>0.04</v>
      </c>
      <c r="K18" s="91">
        <v>1.2699999999999999E-2</v>
      </c>
      <c r="L18" s="90">
        <v>3621507</v>
      </c>
      <c r="M18" s="92">
        <v>172.72</v>
      </c>
      <c r="N18" s="90">
        <v>6255.0666300000003</v>
      </c>
      <c r="O18" s="91">
        <v>2.2325210399983282E-4</v>
      </c>
      <c r="P18" s="91">
        <v>0.10650319125035944</v>
      </c>
      <c r="Q18" s="91">
        <f>N18/'סכום נכסי הקרן'!$C$42</f>
        <v>1.2194129936947505E-2</v>
      </c>
      <c r="AT18" s="3"/>
    </row>
    <row r="19" spans="2:47">
      <c r="B19" s="114" t="s">
        <v>263</v>
      </c>
      <c r="C19" s="82" t="s">
        <v>264</v>
      </c>
      <c r="D19" s="93" t="s">
        <v>123</v>
      </c>
      <c r="E19" s="82" t="s">
        <v>256</v>
      </c>
      <c r="F19" s="82"/>
      <c r="G19" s="82"/>
      <c r="H19" s="90">
        <v>5.9200000000000008</v>
      </c>
      <c r="I19" s="93" t="s">
        <v>167</v>
      </c>
      <c r="J19" s="94">
        <v>1.7500000000000002E-2</v>
      </c>
      <c r="K19" s="91">
        <v>2.5999999999999999E-3</v>
      </c>
      <c r="L19" s="90">
        <v>234750</v>
      </c>
      <c r="M19" s="92">
        <v>111.96</v>
      </c>
      <c r="N19" s="90">
        <v>262.8261</v>
      </c>
      <c r="O19" s="91">
        <v>1.6933466444686175E-5</v>
      </c>
      <c r="P19" s="91">
        <v>4.4750631847203992E-3</v>
      </c>
      <c r="Q19" s="91">
        <f>N19/'סכום נכסי הקרן'!$C$42</f>
        <v>5.1237433648587021E-4</v>
      </c>
      <c r="AU19" s="3"/>
    </row>
    <row r="20" spans="2:47">
      <c r="B20" s="114" t="s">
        <v>265</v>
      </c>
      <c r="C20" s="82" t="s">
        <v>266</v>
      </c>
      <c r="D20" s="93" t="s">
        <v>123</v>
      </c>
      <c r="E20" s="82" t="s">
        <v>256</v>
      </c>
      <c r="F20" s="82"/>
      <c r="G20" s="82"/>
      <c r="H20" s="90">
        <v>2.25</v>
      </c>
      <c r="I20" s="93" t="s">
        <v>167</v>
      </c>
      <c r="J20" s="94">
        <v>0.03</v>
      </c>
      <c r="K20" s="91">
        <v>-1.0000000000000002E-3</v>
      </c>
      <c r="L20" s="90">
        <v>4467500</v>
      </c>
      <c r="M20" s="92">
        <v>119.79</v>
      </c>
      <c r="N20" s="90">
        <v>5351.6183899999996</v>
      </c>
      <c r="O20" s="91">
        <v>2.9141712478569342E-4</v>
      </c>
      <c r="P20" s="91">
        <v>9.1120442131742821E-2</v>
      </c>
      <c r="Q20" s="91">
        <f>N20/'סכום נכסי הקרן'!$C$42</f>
        <v>1.0432875280277839E-2</v>
      </c>
    </row>
    <row r="21" spans="2:47">
      <c r="B21" s="114" t="s">
        <v>267</v>
      </c>
      <c r="C21" s="82" t="s">
        <v>268</v>
      </c>
      <c r="D21" s="93" t="s">
        <v>123</v>
      </c>
      <c r="E21" s="82" t="s">
        <v>256</v>
      </c>
      <c r="F21" s="82"/>
      <c r="G21" s="82"/>
      <c r="H21" s="90">
        <v>3.33</v>
      </c>
      <c r="I21" s="93" t="s">
        <v>167</v>
      </c>
      <c r="J21" s="94">
        <v>1E-3</v>
      </c>
      <c r="K21" s="91">
        <v>-2.0000000000000001E-4</v>
      </c>
      <c r="L21" s="90">
        <v>9101599</v>
      </c>
      <c r="M21" s="92">
        <v>100.85</v>
      </c>
      <c r="N21" s="90">
        <v>9178.9634399999995</v>
      </c>
      <c r="O21" s="91">
        <v>7.3281152363477648E-4</v>
      </c>
      <c r="P21" s="91">
        <v>0.15628752762468609</v>
      </c>
      <c r="Q21" s="91">
        <f>N21/'סכום נכסי הקרן'!$C$42</f>
        <v>1.7894209525606709E-2</v>
      </c>
    </row>
    <row r="22" spans="2:47">
      <c r="B22" s="114" t="s">
        <v>269</v>
      </c>
      <c r="C22" s="82" t="s">
        <v>270</v>
      </c>
      <c r="D22" s="93" t="s">
        <v>123</v>
      </c>
      <c r="E22" s="82" t="s">
        <v>256</v>
      </c>
      <c r="F22" s="82"/>
      <c r="G22" s="82"/>
      <c r="H22" s="90">
        <v>0.83</v>
      </c>
      <c r="I22" s="93" t="s">
        <v>167</v>
      </c>
      <c r="J22" s="94">
        <v>3.5000000000000003E-2</v>
      </c>
      <c r="K22" s="91">
        <v>7.3000000000000009E-3</v>
      </c>
      <c r="L22" s="90">
        <v>7131129</v>
      </c>
      <c r="M22" s="92">
        <v>120.31</v>
      </c>
      <c r="N22" s="90">
        <v>8579.4615999999987</v>
      </c>
      <c r="O22" s="91">
        <v>3.6244489282910336E-4</v>
      </c>
      <c r="P22" s="91">
        <v>0.14607998502006597</v>
      </c>
      <c r="Q22" s="91">
        <f>N22/'סכום נכסי הקרן'!$C$42</f>
        <v>1.6725492425242402E-2</v>
      </c>
    </row>
    <row r="23" spans="2:47">
      <c r="B23" s="114" t="s">
        <v>271</v>
      </c>
      <c r="C23" s="82" t="s">
        <v>272</v>
      </c>
      <c r="D23" s="93" t="s">
        <v>123</v>
      </c>
      <c r="E23" s="82" t="s">
        <v>256</v>
      </c>
      <c r="F23" s="82"/>
      <c r="G23" s="82"/>
      <c r="H23" s="90">
        <v>4.9000000000000004</v>
      </c>
      <c r="I23" s="93" t="s">
        <v>167</v>
      </c>
      <c r="J23" s="94">
        <v>2.75E-2</v>
      </c>
      <c r="K23" s="91">
        <v>1E-3</v>
      </c>
      <c r="L23" s="90">
        <v>483500</v>
      </c>
      <c r="M23" s="92">
        <v>119.62</v>
      </c>
      <c r="N23" s="90">
        <v>578.3626999999999</v>
      </c>
      <c r="O23" s="91">
        <v>2.981449525878612E-5</v>
      </c>
      <c r="P23" s="91">
        <v>9.8476126464817921E-3</v>
      </c>
      <c r="Q23" s="91">
        <f>N23/'סכום נכסי הקרן'!$C$42</f>
        <v>1.1275067607847029E-3</v>
      </c>
    </row>
    <row r="24" spans="2:47">
      <c r="B24" s="114"/>
      <c r="C24" s="82"/>
      <c r="D24" s="82"/>
      <c r="E24" s="82"/>
      <c r="F24" s="82"/>
      <c r="G24" s="82"/>
      <c r="H24" s="82"/>
      <c r="I24" s="82"/>
      <c r="J24" s="82"/>
      <c r="K24" s="91"/>
      <c r="L24" s="90"/>
      <c r="M24" s="92"/>
      <c r="N24" s="82"/>
      <c r="O24" s="82"/>
      <c r="P24" s="91"/>
      <c r="Q24" s="82"/>
    </row>
    <row r="25" spans="2:47">
      <c r="B25" s="116" t="s">
        <v>45</v>
      </c>
      <c r="C25" s="117"/>
      <c r="D25" s="117"/>
      <c r="E25" s="117"/>
      <c r="F25" s="117"/>
      <c r="G25" s="117"/>
      <c r="H25" s="118">
        <v>6.0445049964325817</v>
      </c>
      <c r="I25" s="117"/>
      <c r="J25" s="117"/>
      <c r="K25" s="121">
        <v>1.2702841870239671E-2</v>
      </c>
      <c r="L25" s="118"/>
      <c r="M25" s="120"/>
      <c r="N25" s="118">
        <v>22672.50246</v>
      </c>
      <c r="O25" s="117"/>
      <c r="P25" s="121">
        <v>0.38603807256672257</v>
      </c>
      <c r="Q25" s="121">
        <f>N25/'סכום נכסי הקרן'!$C$42</f>
        <v>4.4199599676047245E-2</v>
      </c>
    </row>
    <row r="26" spans="2:47">
      <c r="B26" s="115" t="s">
        <v>23</v>
      </c>
      <c r="C26" s="80"/>
      <c r="D26" s="80"/>
      <c r="E26" s="80"/>
      <c r="F26" s="80"/>
      <c r="G26" s="80"/>
      <c r="H26" s="87">
        <v>6.0445049964325817</v>
      </c>
      <c r="I26" s="80"/>
      <c r="J26" s="80"/>
      <c r="K26" s="88">
        <v>1.2702841870239671E-2</v>
      </c>
      <c r="L26" s="87"/>
      <c r="M26" s="89"/>
      <c r="N26" s="87">
        <v>22672.50246</v>
      </c>
      <c r="O26" s="80"/>
      <c r="P26" s="88">
        <v>0.38603807256672257</v>
      </c>
      <c r="Q26" s="88">
        <f>N26/'סכום נכסי הקרן'!$C$42</f>
        <v>4.4199599676047245E-2</v>
      </c>
    </row>
    <row r="27" spans="2:47">
      <c r="B27" s="114" t="s">
        <v>273</v>
      </c>
      <c r="C27" s="82" t="s">
        <v>274</v>
      </c>
      <c r="D27" s="93" t="s">
        <v>123</v>
      </c>
      <c r="E27" s="82" t="s">
        <v>256</v>
      </c>
      <c r="F27" s="82"/>
      <c r="G27" s="82"/>
      <c r="H27" s="90">
        <v>7.45</v>
      </c>
      <c r="I27" s="93" t="s">
        <v>167</v>
      </c>
      <c r="J27" s="94">
        <v>6.25E-2</v>
      </c>
      <c r="K27" s="91">
        <v>1.9199999999999998E-2</v>
      </c>
      <c r="L27" s="90">
        <v>1</v>
      </c>
      <c r="M27" s="92">
        <v>140.86000000000001</v>
      </c>
      <c r="N27" s="90">
        <v>1.41E-3</v>
      </c>
      <c r="O27" s="91">
        <v>5.8276229912547777E-11</v>
      </c>
      <c r="P27" s="91">
        <v>2.4007657878938821E-8</v>
      </c>
      <c r="Q27" s="91">
        <f>N27/'סכום נכסי הקרן'!$C$42</f>
        <v>2.7487673957992644E-9</v>
      </c>
    </row>
    <row r="28" spans="2:47">
      <c r="B28" s="114" t="s">
        <v>275</v>
      </c>
      <c r="C28" s="82" t="s">
        <v>276</v>
      </c>
      <c r="D28" s="93" t="s">
        <v>123</v>
      </c>
      <c r="E28" s="82" t="s">
        <v>256</v>
      </c>
      <c r="F28" s="82"/>
      <c r="G28" s="82"/>
      <c r="H28" s="90">
        <v>6.1</v>
      </c>
      <c r="I28" s="93" t="s">
        <v>167</v>
      </c>
      <c r="J28" s="94">
        <v>3.7499999999999999E-2</v>
      </c>
      <c r="K28" s="91">
        <v>1.46E-2</v>
      </c>
      <c r="L28" s="90">
        <v>5639900</v>
      </c>
      <c r="M28" s="92">
        <v>115.55</v>
      </c>
      <c r="N28" s="90">
        <v>6516.9045300000007</v>
      </c>
      <c r="O28" s="91">
        <v>3.6954400213553044E-4</v>
      </c>
      <c r="P28" s="91">
        <v>0.11096142864251533</v>
      </c>
      <c r="Q28" s="91">
        <f>N28/'סכום נכסי הקרן'!$C$42</f>
        <v>1.270457779687981E-2</v>
      </c>
    </row>
    <row r="29" spans="2:47">
      <c r="B29" s="114" t="s">
        <v>277</v>
      </c>
      <c r="C29" s="82" t="s">
        <v>278</v>
      </c>
      <c r="D29" s="93" t="s">
        <v>123</v>
      </c>
      <c r="E29" s="82" t="s">
        <v>256</v>
      </c>
      <c r="F29" s="82"/>
      <c r="G29" s="82"/>
      <c r="H29" s="90">
        <v>1.8999999999999997</v>
      </c>
      <c r="I29" s="93" t="s">
        <v>167</v>
      </c>
      <c r="J29" s="94">
        <v>2.2499999999999999E-2</v>
      </c>
      <c r="K29" s="91">
        <v>2.5999999999999994E-3</v>
      </c>
      <c r="L29" s="90">
        <v>1080241</v>
      </c>
      <c r="M29" s="92">
        <v>103.99</v>
      </c>
      <c r="N29" s="90">
        <v>1123.34258</v>
      </c>
      <c r="O29" s="91">
        <v>6.2036185559142067E-5</v>
      </c>
      <c r="P29" s="91">
        <v>1.9126825774102456E-2</v>
      </c>
      <c r="Q29" s="91">
        <f>N29/'סכום נכסי הקרן'!$C$42</f>
        <v>2.1899343675298062E-3</v>
      </c>
    </row>
    <row r="30" spans="2:47">
      <c r="B30" s="114" t="s">
        <v>279</v>
      </c>
      <c r="C30" s="82" t="s">
        <v>280</v>
      </c>
      <c r="D30" s="93" t="s">
        <v>123</v>
      </c>
      <c r="E30" s="82" t="s">
        <v>256</v>
      </c>
      <c r="F30" s="82"/>
      <c r="G30" s="82"/>
      <c r="H30" s="90">
        <v>1.33</v>
      </c>
      <c r="I30" s="93" t="s">
        <v>167</v>
      </c>
      <c r="J30" s="94">
        <v>5.0000000000000001E-3</v>
      </c>
      <c r="K30" s="91">
        <v>1.5999999999999999E-3</v>
      </c>
      <c r="L30" s="90">
        <v>4614400</v>
      </c>
      <c r="M30" s="92">
        <v>100.79</v>
      </c>
      <c r="N30" s="90">
        <v>4650.8536100000001</v>
      </c>
      <c r="O30" s="91">
        <v>3.0228231533160389E-4</v>
      </c>
      <c r="P30" s="91">
        <v>7.918872504532451E-2</v>
      </c>
      <c r="Q30" s="91">
        <f>N30/'סכום נכסי הקרן'!$C$42</f>
        <v>9.0667480608534103E-3</v>
      </c>
    </row>
    <row r="31" spans="2:47">
      <c r="B31" s="114" t="s">
        <v>281</v>
      </c>
      <c r="C31" s="82" t="s">
        <v>282</v>
      </c>
      <c r="D31" s="93" t="s">
        <v>123</v>
      </c>
      <c r="E31" s="82" t="s">
        <v>256</v>
      </c>
      <c r="F31" s="82"/>
      <c r="G31" s="82"/>
      <c r="H31" s="90">
        <v>0.59</v>
      </c>
      <c r="I31" s="93" t="s">
        <v>167</v>
      </c>
      <c r="J31" s="94">
        <v>0.04</v>
      </c>
      <c r="K31" s="91">
        <v>1E-3</v>
      </c>
      <c r="L31" s="90">
        <v>10450</v>
      </c>
      <c r="M31" s="92">
        <v>103.94</v>
      </c>
      <c r="N31" s="90">
        <v>10.86173</v>
      </c>
      <c r="O31" s="91">
        <v>6.2313083111818772E-7</v>
      </c>
      <c r="P31" s="91">
        <v>1.8493950199532352E-4</v>
      </c>
      <c r="Q31" s="91">
        <f>N31/'סכום נכסי הקרן'!$C$42</f>
        <v>2.1174729990053009E-5</v>
      </c>
    </row>
    <row r="32" spans="2:47">
      <c r="B32" s="114" t="s">
        <v>283</v>
      </c>
      <c r="C32" s="82" t="s">
        <v>284</v>
      </c>
      <c r="D32" s="93" t="s">
        <v>123</v>
      </c>
      <c r="E32" s="82" t="s">
        <v>256</v>
      </c>
      <c r="F32" s="82"/>
      <c r="G32" s="82"/>
      <c r="H32" s="90">
        <v>4.1500000000000004</v>
      </c>
      <c r="I32" s="93" t="s">
        <v>167</v>
      </c>
      <c r="J32" s="94">
        <v>5.5E-2</v>
      </c>
      <c r="K32" s="91">
        <v>8.8000000000000005E-3</v>
      </c>
      <c r="L32" s="90">
        <v>150000</v>
      </c>
      <c r="M32" s="92">
        <v>122.95</v>
      </c>
      <c r="N32" s="90">
        <v>184.42501000000001</v>
      </c>
      <c r="O32" s="91">
        <v>8.3531469984777869E-6</v>
      </c>
      <c r="P32" s="91">
        <v>3.1401507407091286E-3</v>
      </c>
      <c r="Q32" s="91">
        <f>N32/'סכום נכסי הקרן'!$C$42</f>
        <v>3.5953294642408041E-4</v>
      </c>
    </row>
    <row r="33" spans="2:17">
      <c r="B33" s="114" t="s">
        <v>285</v>
      </c>
      <c r="C33" s="82" t="s">
        <v>286</v>
      </c>
      <c r="D33" s="93" t="s">
        <v>123</v>
      </c>
      <c r="E33" s="82" t="s">
        <v>256</v>
      </c>
      <c r="F33" s="82"/>
      <c r="G33" s="82"/>
      <c r="H33" s="90">
        <v>15.44</v>
      </c>
      <c r="I33" s="93" t="s">
        <v>167</v>
      </c>
      <c r="J33" s="94">
        <v>5.5E-2</v>
      </c>
      <c r="K33" s="91">
        <v>3.1800000000000002E-2</v>
      </c>
      <c r="L33" s="90">
        <v>2835653</v>
      </c>
      <c r="M33" s="92">
        <v>141.47</v>
      </c>
      <c r="N33" s="90">
        <v>4011.5983700000002</v>
      </c>
      <c r="O33" s="91">
        <v>1.6304703194514416E-4</v>
      </c>
      <c r="P33" s="91">
        <v>6.8304312918204713E-2</v>
      </c>
      <c r="Q33" s="91">
        <f>N33/'סכום נכסי הקרן'!$C$42</f>
        <v>7.8205324854592022E-3</v>
      </c>
    </row>
    <row r="34" spans="2:17">
      <c r="B34" s="114" t="s">
        <v>287</v>
      </c>
      <c r="C34" s="82" t="s">
        <v>288</v>
      </c>
      <c r="D34" s="93" t="s">
        <v>123</v>
      </c>
      <c r="E34" s="82" t="s">
        <v>256</v>
      </c>
      <c r="F34" s="82"/>
      <c r="G34" s="82"/>
      <c r="H34" s="90">
        <v>5.23</v>
      </c>
      <c r="I34" s="93" t="s">
        <v>167</v>
      </c>
      <c r="J34" s="94">
        <v>4.2500000000000003E-2</v>
      </c>
      <c r="K34" s="91">
        <v>1.2E-2</v>
      </c>
      <c r="L34" s="90">
        <v>1708689</v>
      </c>
      <c r="M34" s="92">
        <v>117.91</v>
      </c>
      <c r="N34" s="90">
        <v>2014.71525</v>
      </c>
      <c r="O34" s="91">
        <v>9.2609169450376413E-5</v>
      </c>
      <c r="P34" s="91">
        <v>3.4303967691830278E-2</v>
      </c>
      <c r="Q34" s="91">
        <f>N34/'סכום נכסי הקרן'!$C$42</f>
        <v>3.927647936893308E-3</v>
      </c>
    </row>
    <row r="35" spans="2:17">
      <c r="B35" s="114" t="s">
        <v>289</v>
      </c>
      <c r="C35" s="82" t="s">
        <v>290</v>
      </c>
      <c r="D35" s="93" t="s">
        <v>123</v>
      </c>
      <c r="E35" s="82" t="s">
        <v>256</v>
      </c>
      <c r="F35" s="82"/>
      <c r="G35" s="82"/>
      <c r="H35" s="90">
        <v>3.78</v>
      </c>
      <c r="I35" s="93" t="s">
        <v>167</v>
      </c>
      <c r="J35" s="94">
        <v>0.01</v>
      </c>
      <c r="K35" s="91">
        <v>7.0000000000000019E-3</v>
      </c>
      <c r="L35" s="90">
        <v>4104855</v>
      </c>
      <c r="M35" s="92">
        <v>101.29</v>
      </c>
      <c r="N35" s="90">
        <v>4157.8078100000002</v>
      </c>
      <c r="O35" s="91">
        <v>3.1162747866472057E-4</v>
      </c>
      <c r="P35" s="91">
        <v>7.0793778318340328E-2</v>
      </c>
      <c r="Q35" s="91">
        <f>N35/'סכום נכסי הקרן'!$C$42</f>
        <v>8.1055649263315922E-3</v>
      </c>
    </row>
    <row r="36" spans="2:17">
      <c r="B36" s="114" t="s">
        <v>291</v>
      </c>
      <c r="C36" s="82" t="s">
        <v>292</v>
      </c>
      <c r="D36" s="93" t="s">
        <v>123</v>
      </c>
      <c r="E36" s="82" t="s">
        <v>256</v>
      </c>
      <c r="F36" s="82"/>
      <c r="G36" s="82"/>
      <c r="H36" s="90">
        <v>7.58</v>
      </c>
      <c r="I36" s="93" t="s">
        <v>167</v>
      </c>
      <c r="J36" s="94">
        <v>1.7500000000000002E-2</v>
      </c>
      <c r="K36" s="91">
        <v>1.7899999999999999E-2</v>
      </c>
      <c r="L36" s="90">
        <v>331</v>
      </c>
      <c r="M36" s="92">
        <v>101.14</v>
      </c>
      <c r="N36" s="90">
        <v>0.33476999999999996</v>
      </c>
      <c r="O36" s="91">
        <v>2.1827199011168534E-8</v>
      </c>
      <c r="P36" s="91">
        <v>5.7000309419378357E-6</v>
      </c>
      <c r="Q36" s="91">
        <f>N36/'סכום נכסי הקרן'!$C$42</f>
        <v>6.5262756105795721E-7</v>
      </c>
    </row>
    <row r="37" spans="2:17">
      <c r="B37" s="114" t="s">
        <v>293</v>
      </c>
      <c r="C37" s="82" t="s">
        <v>294</v>
      </c>
      <c r="D37" s="93" t="s">
        <v>123</v>
      </c>
      <c r="E37" s="82" t="s">
        <v>256</v>
      </c>
      <c r="F37" s="82"/>
      <c r="G37" s="82"/>
      <c r="H37" s="90">
        <v>2.46</v>
      </c>
      <c r="I37" s="93" t="s">
        <v>167</v>
      </c>
      <c r="J37" s="94">
        <v>0.05</v>
      </c>
      <c r="K37" s="91">
        <v>3.9000000000000003E-3</v>
      </c>
      <c r="L37" s="90">
        <v>1455</v>
      </c>
      <c r="M37" s="92">
        <v>113.91</v>
      </c>
      <c r="N37" s="90">
        <v>1.6573900000000001</v>
      </c>
      <c r="O37" s="91">
        <v>7.8609683740545899E-8</v>
      </c>
      <c r="P37" s="91">
        <v>2.8219895100691076E-5</v>
      </c>
      <c r="Q37" s="91">
        <f>N37/'סכום נכסי הקרן'!$C$42</f>
        <v>3.2310493575345695E-6</v>
      </c>
    </row>
    <row r="38" spans="2:17">
      <c r="C38" s="1"/>
      <c r="D38" s="1"/>
    </row>
    <row r="39" spans="2:17">
      <c r="C39" s="1"/>
      <c r="D39" s="1"/>
    </row>
    <row r="40" spans="2:17">
      <c r="C40" s="1"/>
      <c r="D40" s="1"/>
    </row>
    <row r="41" spans="2:17">
      <c r="B41" s="95"/>
      <c r="C41" s="96"/>
      <c r="D41" s="96"/>
    </row>
    <row r="42" spans="2:17">
      <c r="B42" s="95"/>
      <c r="C42" s="96"/>
      <c r="D42" s="96"/>
    </row>
    <row r="43" spans="2:17">
      <c r="B43" s="182"/>
      <c r="C43" s="182"/>
      <c r="D43" s="182"/>
    </row>
    <row r="44" spans="2:17">
      <c r="B44" s="95" t="s">
        <v>250</v>
      </c>
      <c r="C44" s="1"/>
      <c r="D44" s="1"/>
    </row>
    <row r="45" spans="2:17">
      <c r="B45" s="95" t="s">
        <v>115</v>
      </c>
      <c r="C45" s="1"/>
      <c r="D45" s="1"/>
    </row>
    <row r="46" spans="2:17">
      <c r="B46" s="95" t="s">
        <v>235</v>
      </c>
      <c r="C46" s="1"/>
      <c r="D46" s="1"/>
    </row>
    <row r="47" spans="2:17">
      <c r="B47" s="95" t="s">
        <v>245</v>
      </c>
      <c r="C47" s="1"/>
      <c r="D47" s="1"/>
    </row>
    <row r="48" spans="2:17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Q6"/>
    <mergeCell ref="B7:Q7"/>
    <mergeCell ref="B43:D43"/>
  </mergeCells>
  <phoneticPr fontId="5" type="noConversion"/>
  <dataValidations count="1">
    <dataValidation allowBlank="1" showInputMessage="1" showErrorMessage="1" sqref="A1:A1048576 C5:C29 B1:B30 D1:D29 E1:AF1048576 AJ1:XFD1048576 AG1:AI27 AG31:AI1048576 C41:D42 B31:D40 C44:D1048576 B41:B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6" t="s">
        <v>182</v>
      </c>
      <c r="C1" s="76" t="s" vm="1">
        <v>251</v>
      </c>
    </row>
    <row r="2" spans="2:67">
      <c r="B2" s="56" t="s">
        <v>181</v>
      </c>
      <c r="C2" s="76" t="s">
        <v>252</v>
      </c>
    </row>
    <row r="3" spans="2:67">
      <c r="B3" s="56" t="s">
        <v>183</v>
      </c>
      <c r="C3" s="76" t="s">
        <v>253</v>
      </c>
    </row>
    <row r="4" spans="2:67">
      <c r="B4" s="56" t="s">
        <v>184</v>
      </c>
      <c r="C4" s="76">
        <v>8802</v>
      </c>
    </row>
    <row r="6" spans="2:67" ht="26.25" customHeight="1">
      <c r="B6" s="179" t="s">
        <v>212</v>
      </c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4"/>
      <c r="BO6" s="3"/>
    </row>
    <row r="7" spans="2:67" ht="26.25" customHeight="1">
      <c r="B7" s="179" t="s">
        <v>90</v>
      </c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4"/>
      <c r="AZ7" s="43"/>
      <c r="BJ7" s="3"/>
      <c r="BO7" s="3"/>
    </row>
    <row r="8" spans="2:67" s="3" customFormat="1" ht="78.75">
      <c r="B8" s="37" t="s">
        <v>118</v>
      </c>
      <c r="C8" s="13" t="s">
        <v>44</v>
      </c>
      <c r="D8" s="13" t="s">
        <v>122</v>
      </c>
      <c r="E8" s="13" t="s">
        <v>228</v>
      </c>
      <c r="F8" s="13" t="s">
        <v>120</v>
      </c>
      <c r="G8" s="13" t="s">
        <v>63</v>
      </c>
      <c r="H8" s="13" t="s">
        <v>15</v>
      </c>
      <c r="I8" s="13" t="s">
        <v>64</v>
      </c>
      <c r="J8" s="13" t="s">
        <v>105</v>
      </c>
      <c r="K8" s="13" t="s">
        <v>18</v>
      </c>
      <c r="L8" s="13" t="s">
        <v>104</v>
      </c>
      <c r="M8" s="13" t="s">
        <v>17</v>
      </c>
      <c r="N8" s="13" t="s">
        <v>19</v>
      </c>
      <c r="O8" s="13" t="s">
        <v>237</v>
      </c>
      <c r="P8" s="13" t="s">
        <v>236</v>
      </c>
      <c r="Q8" s="13" t="s">
        <v>60</v>
      </c>
      <c r="R8" s="13" t="s">
        <v>57</v>
      </c>
      <c r="S8" s="13" t="s">
        <v>185</v>
      </c>
      <c r="T8" s="38" t="s">
        <v>187</v>
      </c>
      <c r="V8" s="1"/>
      <c r="AZ8" s="43"/>
      <c r="BJ8" s="1"/>
      <c r="BK8" s="1"/>
      <c r="BL8" s="1"/>
      <c r="BO8" s="4"/>
    </row>
    <row r="9" spans="2:67" s="3" customFormat="1" ht="20.25" customHeight="1">
      <c r="B9" s="39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246</v>
      </c>
      <c r="P9" s="16"/>
      <c r="Q9" s="16" t="s">
        <v>240</v>
      </c>
      <c r="R9" s="16" t="s">
        <v>20</v>
      </c>
      <c r="S9" s="16" t="s">
        <v>20</v>
      </c>
      <c r="T9" s="73" t="s">
        <v>20</v>
      </c>
      <c r="BJ9" s="1"/>
      <c r="BL9" s="1"/>
      <c r="BO9" s="4"/>
    </row>
    <row r="10" spans="2:67" s="4" customFormat="1" ht="18" customHeight="1">
      <c r="B10" s="40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116</v>
      </c>
      <c r="R10" s="19" t="s">
        <v>117</v>
      </c>
      <c r="S10" s="45" t="s">
        <v>188</v>
      </c>
      <c r="T10" s="72" t="s">
        <v>229</v>
      </c>
      <c r="U10" s="5"/>
      <c r="BJ10" s="1"/>
      <c r="BK10" s="3"/>
      <c r="BL10" s="1"/>
      <c r="BO10" s="1"/>
    </row>
    <row r="11" spans="2:67" s="4" customFormat="1" ht="18" customHeight="1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5"/>
      <c r="BJ11" s="1"/>
      <c r="BK11" s="3"/>
      <c r="BL11" s="1"/>
      <c r="BO11" s="1"/>
    </row>
    <row r="12" spans="2:67" ht="20.25">
      <c r="B12" s="95" t="s">
        <v>250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BK12" s="4"/>
    </row>
    <row r="13" spans="2:67">
      <c r="B13" s="95" t="s">
        <v>115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</row>
    <row r="14" spans="2:67">
      <c r="B14" s="95" t="s">
        <v>235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</row>
    <row r="15" spans="2:67">
      <c r="B15" s="95" t="s">
        <v>245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</row>
    <row r="16" spans="2:67" ht="20.25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BJ16" s="4"/>
    </row>
    <row r="17" spans="2:20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</row>
    <row r="18" spans="2:20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</row>
    <row r="19" spans="2:20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</row>
    <row r="20" spans="2:20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</row>
    <row r="21" spans="2:20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</row>
    <row r="22" spans="2:20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</row>
    <row r="23" spans="2:20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</row>
    <row r="24" spans="2:20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</row>
    <row r="25" spans="2:20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</row>
    <row r="26" spans="2:20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</row>
    <row r="27" spans="2:20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</row>
    <row r="28" spans="2:20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</row>
    <row r="29" spans="2:20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</row>
    <row r="30" spans="2:20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2:20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</row>
    <row r="32" spans="2:20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</row>
    <row r="33" spans="2:20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</row>
    <row r="34" spans="2:20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</row>
    <row r="35" spans="2:20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</row>
    <row r="36" spans="2:20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</row>
    <row r="37" spans="2:20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</row>
    <row r="38" spans="2:20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</row>
    <row r="39" spans="2:20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</row>
    <row r="40" spans="2:20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</row>
    <row r="41" spans="2:20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</row>
    <row r="42" spans="2:20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</row>
    <row r="43" spans="2:20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</row>
    <row r="44" spans="2:20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</row>
    <row r="45" spans="2:20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2:20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</row>
    <row r="47" spans="2:20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</row>
    <row r="48" spans="2:20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</row>
    <row r="49" spans="2:20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</row>
    <row r="50" spans="2:20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</row>
    <row r="51" spans="2:20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</row>
    <row r="52" spans="2:20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</row>
    <row r="53" spans="2:20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</row>
    <row r="54" spans="2:20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</row>
    <row r="55" spans="2:20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</row>
    <row r="56" spans="2:20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</row>
    <row r="57" spans="2:20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</row>
    <row r="58" spans="2:20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</row>
    <row r="59" spans="2:20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</row>
    <row r="60" spans="2:20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</row>
    <row r="61" spans="2:20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</row>
    <row r="62" spans="2:20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</row>
    <row r="63" spans="2:20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</row>
    <row r="64" spans="2:20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</row>
    <row r="65" spans="2:20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</row>
    <row r="66" spans="2:20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</row>
    <row r="67" spans="2:20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</row>
    <row r="68" spans="2:20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</row>
    <row r="69" spans="2:20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</row>
    <row r="70" spans="2:20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</row>
    <row r="71" spans="2:20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</row>
    <row r="72" spans="2:20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</row>
    <row r="73" spans="2:20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</row>
    <row r="74" spans="2:20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</row>
    <row r="75" spans="2:20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</row>
    <row r="76" spans="2:20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</row>
    <row r="77" spans="2:20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</row>
    <row r="78" spans="2:20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</row>
    <row r="79" spans="2:20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</row>
    <row r="80" spans="2:20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</row>
    <row r="81" spans="2:20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</row>
    <row r="82" spans="2:20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</row>
    <row r="83" spans="2:20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</row>
    <row r="84" spans="2:20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</row>
    <row r="85" spans="2:20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</row>
    <row r="86" spans="2:20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</row>
    <row r="87" spans="2:20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</row>
    <row r="88" spans="2:20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</row>
    <row r="89" spans="2:20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</row>
    <row r="90" spans="2:20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</row>
    <row r="91" spans="2:20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</row>
    <row r="92" spans="2:20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</row>
    <row r="93" spans="2:20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</row>
    <row r="94" spans="2:20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</row>
    <row r="95" spans="2:20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</row>
    <row r="96" spans="2:20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</row>
    <row r="97" spans="2:20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</row>
    <row r="98" spans="2:20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</row>
    <row r="99" spans="2:20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</row>
    <row r="100" spans="2:20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</row>
    <row r="101" spans="2:20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</row>
    <row r="102" spans="2:20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</row>
    <row r="103" spans="2:20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</row>
    <row r="104" spans="2:20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</row>
    <row r="105" spans="2:20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</row>
    <row r="106" spans="2:20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</row>
    <row r="107" spans="2:20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</row>
    <row r="108" spans="2:20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</row>
    <row r="109" spans="2:20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</row>
    <row r="110" spans="2:20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3"/>
      <c r="C697" s="1"/>
      <c r="D697" s="1"/>
      <c r="E697" s="1"/>
      <c r="F697" s="1"/>
      <c r="G697" s="1"/>
    </row>
    <row r="698" spans="2:7">
      <c r="B698" s="43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5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2 B14:B15"/>
    <dataValidation type="list" allowBlank="1" showInputMessage="1" showErrorMessage="1" sqref="I12:I487">
      <formula1>$BN$6:$BN$9</formula1>
    </dataValidation>
    <dataValidation type="list" allowBlank="1" showInputMessage="1" showErrorMessage="1" sqref="E12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D830"/>
  <sheetViews>
    <sheetView rightToLeft="1" workbookViewId="0">
      <selection activeCell="C12" sqref="C12"/>
    </sheetView>
  </sheetViews>
  <sheetFormatPr defaultColWidth="9.140625" defaultRowHeight="18"/>
  <cols>
    <col min="1" max="1" width="6.28515625" style="1" customWidth="1"/>
    <col min="2" max="2" width="30.85546875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1.28515625" style="2" bestFit="1" customWidth="1"/>
    <col min="7" max="7" width="16.42578125" style="1" bestFit="1" customWidth="1"/>
    <col min="8" max="8" width="6.5703125" style="1" bestFit="1" customWidth="1"/>
    <col min="9" max="9" width="7.85546875" style="1" bestFit="1" customWidth="1"/>
    <col min="10" max="10" width="7.140625" style="1" bestFit="1" customWidth="1"/>
    <col min="11" max="11" width="6.140625" style="1" bestFit="1" customWidth="1"/>
    <col min="12" max="12" width="9" style="1" bestFit="1" customWidth="1"/>
    <col min="13" max="13" width="6.85546875" style="1" bestFit="1" customWidth="1"/>
    <col min="14" max="14" width="7.5703125" style="1" bestFit="1" customWidth="1"/>
    <col min="15" max="15" width="13.140625" style="1" bestFit="1" customWidth="1"/>
    <col min="16" max="16" width="11.85546875" style="1" bestFit="1" customWidth="1"/>
    <col min="17" max="17" width="8.28515625" style="1" bestFit="1" customWidth="1"/>
    <col min="18" max="18" width="10.140625" style="1" bestFit="1" customWidth="1"/>
    <col min="19" max="19" width="16.140625" style="1" bestFit="1" customWidth="1"/>
    <col min="20" max="20" width="11.85546875" style="1" bestFit="1" customWidth="1"/>
    <col min="21" max="21" width="9" style="1" bestFit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6">
      <c r="B1" s="56" t="s">
        <v>182</v>
      </c>
      <c r="C1" s="76" t="s" vm="1">
        <v>251</v>
      </c>
    </row>
    <row r="2" spans="2:56">
      <c r="B2" s="56" t="s">
        <v>181</v>
      </c>
      <c r="C2" s="76" t="s">
        <v>252</v>
      </c>
    </row>
    <row r="3" spans="2:56">
      <c r="B3" s="56" t="s">
        <v>183</v>
      </c>
      <c r="C3" s="76" t="s">
        <v>253</v>
      </c>
    </row>
    <row r="4" spans="2:56">
      <c r="B4" s="56" t="s">
        <v>184</v>
      </c>
      <c r="C4" s="76">
        <v>8802</v>
      </c>
    </row>
    <row r="6" spans="2:56" ht="26.25" customHeight="1">
      <c r="B6" s="185" t="s">
        <v>212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7"/>
    </row>
    <row r="7" spans="2:56" ht="26.25" customHeight="1">
      <c r="B7" s="185" t="s">
        <v>91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7"/>
      <c r="BD7" s="3"/>
    </row>
    <row r="8" spans="2:56" s="3" customFormat="1" ht="78.75">
      <c r="B8" s="22" t="s">
        <v>118</v>
      </c>
      <c r="C8" s="30" t="s">
        <v>44</v>
      </c>
      <c r="D8" s="30" t="s">
        <v>122</v>
      </c>
      <c r="E8" s="30" t="s">
        <v>228</v>
      </c>
      <c r="F8" s="30" t="s">
        <v>120</v>
      </c>
      <c r="G8" s="30" t="s">
        <v>63</v>
      </c>
      <c r="H8" s="30" t="s">
        <v>15</v>
      </c>
      <c r="I8" s="30" t="s">
        <v>64</v>
      </c>
      <c r="J8" s="30" t="s">
        <v>105</v>
      </c>
      <c r="K8" s="30" t="s">
        <v>18</v>
      </c>
      <c r="L8" s="30" t="s">
        <v>104</v>
      </c>
      <c r="M8" s="30" t="s">
        <v>17</v>
      </c>
      <c r="N8" s="30" t="s">
        <v>19</v>
      </c>
      <c r="O8" s="13" t="s">
        <v>237</v>
      </c>
      <c r="P8" s="30" t="s">
        <v>236</v>
      </c>
      <c r="Q8" s="30" t="s">
        <v>244</v>
      </c>
      <c r="R8" s="30" t="s">
        <v>60</v>
      </c>
      <c r="S8" s="13" t="s">
        <v>57</v>
      </c>
      <c r="T8" s="30" t="s">
        <v>185</v>
      </c>
      <c r="U8" s="30" t="s">
        <v>187</v>
      </c>
      <c r="AZ8" s="1"/>
      <c r="BA8" s="1"/>
    </row>
    <row r="9" spans="2:56" s="3" customFormat="1" ht="20.25">
      <c r="B9" s="15"/>
      <c r="C9" s="16"/>
      <c r="D9" s="16"/>
      <c r="E9" s="16"/>
      <c r="F9" s="16"/>
      <c r="G9" s="16"/>
      <c r="H9" s="32"/>
      <c r="I9" s="32"/>
      <c r="J9" s="32" t="s">
        <v>22</v>
      </c>
      <c r="K9" s="32" t="s">
        <v>21</v>
      </c>
      <c r="L9" s="32"/>
      <c r="M9" s="32" t="s">
        <v>20</v>
      </c>
      <c r="N9" s="32" t="s">
        <v>20</v>
      </c>
      <c r="O9" s="32" t="s">
        <v>246</v>
      </c>
      <c r="P9" s="32"/>
      <c r="Q9" s="16" t="s">
        <v>240</v>
      </c>
      <c r="R9" s="32" t="s">
        <v>240</v>
      </c>
      <c r="S9" s="16" t="s">
        <v>20</v>
      </c>
      <c r="T9" s="32" t="s">
        <v>240</v>
      </c>
      <c r="U9" s="17" t="s">
        <v>20</v>
      </c>
      <c r="AY9" s="1"/>
      <c r="AZ9" s="1"/>
      <c r="BA9" s="1"/>
      <c r="BD9" s="4"/>
    </row>
    <row r="10" spans="2:56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34" t="s">
        <v>14</v>
      </c>
      <c r="Q10" s="42" t="s">
        <v>116</v>
      </c>
      <c r="R10" s="19" t="s">
        <v>117</v>
      </c>
      <c r="S10" s="19" t="s">
        <v>188</v>
      </c>
      <c r="T10" s="20" t="s">
        <v>229</v>
      </c>
      <c r="U10" s="20" t="s">
        <v>248</v>
      </c>
      <c r="AY10" s="1"/>
      <c r="AZ10" s="3"/>
      <c r="BA10" s="1"/>
    </row>
    <row r="11" spans="2:56" s="132" customFormat="1" ht="18" customHeight="1">
      <c r="B11" s="77" t="s">
        <v>34</v>
      </c>
      <c r="C11" s="78"/>
      <c r="D11" s="78"/>
      <c r="E11" s="78"/>
      <c r="F11" s="78"/>
      <c r="G11" s="78"/>
      <c r="H11" s="78"/>
      <c r="I11" s="78"/>
      <c r="J11" s="78"/>
      <c r="K11" s="84">
        <v>4.2982151214523894</v>
      </c>
      <c r="L11" s="78"/>
      <c r="M11" s="78"/>
      <c r="N11" s="99">
        <v>1.2541701570919406E-2</v>
      </c>
      <c r="O11" s="84"/>
      <c r="P11" s="86"/>
      <c r="Q11" s="84">
        <v>204.56175000000002</v>
      </c>
      <c r="R11" s="84">
        <v>67010.915089999995</v>
      </c>
      <c r="S11" s="78"/>
      <c r="T11" s="85">
        <v>1</v>
      </c>
      <c r="U11" s="85">
        <f>R11/'סכום נכסי הקרן'!$C$42</f>
        <v>0.13063646706529428</v>
      </c>
      <c r="AY11" s="133"/>
      <c r="AZ11" s="134"/>
      <c r="BA11" s="133"/>
      <c r="BD11" s="133"/>
    </row>
    <row r="12" spans="2:56" s="133" customFormat="1">
      <c r="B12" s="79" t="s">
        <v>233</v>
      </c>
      <c r="C12" s="80"/>
      <c r="D12" s="80"/>
      <c r="E12" s="80"/>
      <c r="F12" s="80"/>
      <c r="G12" s="80"/>
      <c r="H12" s="80"/>
      <c r="I12" s="80"/>
      <c r="J12" s="80"/>
      <c r="K12" s="87">
        <v>4.2982151214523885</v>
      </c>
      <c r="L12" s="80"/>
      <c r="M12" s="80"/>
      <c r="N12" s="100">
        <v>1.2541701570919404E-2</v>
      </c>
      <c r="O12" s="87"/>
      <c r="P12" s="89"/>
      <c r="Q12" s="87">
        <v>204.56175000000002</v>
      </c>
      <c r="R12" s="87">
        <v>67010.91509000001</v>
      </c>
      <c r="S12" s="80"/>
      <c r="T12" s="88">
        <v>1.0000000000000002</v>
      </c>
      <c r="U12" s="88">
        <f>R12/'סכום נכסי הקרן'!$C$42</f>
        <v>0.1306364670652943</v>
      </c>
      <c r="AZ12" s="134"/>
    </row>
    <row r="13" spans="2:56" s="133" customFormat="1" ht="20.25">
      <c r="B13" s="98" t="s">
        <v>33</v>
      </c>
      <c r="C13" s="80"/>
      <c r="D13" s="80"/>
      <c r="E13" s="80"/>
      <c r="F13" s="80"/>
      <c r="G13" s="80"/>
      <c r="H13" s="80"/>
      <c r="I13" s="80"/>
      <c r="J13" s="80"/>
      <c r="K13" s="87">
        <v>4.5425095437986611</v>
      </c>
      <c r="L13" s="80"/>
      <c r="M13" s="80"/>
      <c r="N13" s="100">
        <v>1.1388305346309222E-2</v>
      </c>
      <c r="O13" s="87"/>
      <c r="P13" s="89"/>
      <c r="Q13" s="87">
        <v>204.56175000000002</v>
      </c>
      <c r="R13" s="87">
        <v>48710.627869999989</v>
      </c>
      <c r="S13" s="80"/>
      <c r="T13" s="88">
        <v>0.72690587502914206</v>
      </c>
      <c r="U13" s="88">
        <f>R13/'סכום נכסי הקרן'!$C$42</f>
        <v>9.4960415402813442E-2</v>
      </c>
      <c r="AZ13" s="132"/>
    </row>
    <row r="14" spans="2:56" s="133" customFormat="1">
      <c r="B14" s="83" t="s">
        <v>295</v>
      </c>
      <c r="C14" s="82" t="s">
        <v>296</v>
      </c>
      <c r="D14" s="93" t="s">
        <v>123</v>
      </c>
      <c r="E14" s="93" t="s">
        <v>297</v>
      </c>
      <c r="F14" s="82" t="s">
        <v>298</v>
      </c>
      <c r="G14" s="93" t="s">
        <v>299</v>
      </c>
      <c r="H14" s="82" t="s">
        <v>300</v>
      </c>
      <c r="I14" s="82" t="s">
        <v>163</v>
      </c>
      <c r="J14" s="82"/>
      <c r="K14" s="90">
        <v>2.9800000000000004</v>
      </c>
      <c r="L14" s="93" t="s">
        <v>167</v>
      </c>
      <c r="M14" s="94">
        <v>5.8999999999999999E-3</v>
      </c>
      <c r="N14" s="94">
        <v>5.5000000000000005E-3</v>
      </c>
      <c r="O14" s="90">
        <v>1523901</v>
      </c>
      <c r="P14" s="92">
        <v>99.8</v>
      </c>
      <c r="Q14" s="82"/>
      <c r="R14" s="90">
        <v>1520.8532</v>
      </c>
      <c r="S14" s="91">
        <v>2.8547356565972003E-4</v>
      </c>
      <c r="T14" s="91">
        <v>2.2695604111022744E-2</v>
      </c>
      <c r="U14" s="91">
        <f>R14/'סכום נכסי הקרן'!$C$42</f>
        <v>2.9648735389765802E-3</v>
      </c>
    </row>
    <row r="15" spans="2:56" s="133" customFormat="1">
      <c r="B15" s="83" t="s">
        <v>301</v>
      </c>
      <c r="C15" s="82" t="s">
        <v>302</v>
      </c>
      <c r="D15" s="93" t="s">
        <v>123</v>
      </c>
      <c r="E15" s="93" t="s">
        <v>297</v>
      </c>
      <c r="F15" s="82" t="s">
        <v>303</v>
      </c>
      <c r="G15" s="93" t="s">
        <v>299</v>
      </c>
      <c r="H15" s="82" t="s">
        <v>300</v>
      </c>
      <c r="I15" s="82" t="s">
        <v>165</v>
      </c>
      <c r="J15" s="82"/>
      <c r="K15" s="90">
        <v>3.75</v>
      </c>
      <c r="L15" s="93" t="s">
        <v>167</v>
      </c>
      <c r="M15" s="94">
        <v>0.04</v>
      </c>
      <c r="N15" s="94">
        <v>6.7999999999999996E-3</v>
      </c>
      <c r="O15" s="90">
        <v>1867487</v>
      </c>
      <c r="P15" s="92">
        <v>118.17</v>
      </c>
      <c r="Q15" s="82"/>
      <c r="R15" s="90">
        <v>2206.80935</v>
      </c>
      <c r="S15" s="91">
        <v>9.0142907067446187E-4</v>
      </c>
      <c r="T15" s="91">
        <v>3.2932087959642281E-2</v>
      </c>
      <c r="U15" s="91">
        <f>R15/'סכום נכסי הקרן'!$C$42</f>
        <v>4.3021316241311823E-3</v>
      </c>
    </row>
    <row r="16" spans="2:56" s="133" customFormat="1">
      <c r="B16" s="83" t="s">
        <v>304</v>
      </c>
      <c r="C16" s="82" t="s">
        <v>305</v>
      </c>
      <c r="D16" s="93" t="s">
        <v>123</v>
      </c>
      <c r="E16" s="93" t="s">
        <v>297</v>
      </c>
      <c r="F16" s="82" t="s">
        <v>303</v>
      </c>
      <c r="G16" s="93" t="s">
        <v>299</v>
      </c>
      <c r="H16" s="82" t="s">
        <v>300</v>
      </c>
      <c r="I16" s="82" t="s">
        <v>165</v>
      </c>
      <c r="J16" s="82"/>
      <c r="K16" s="90">
        <v>5.0999999999999996</v>
      </c>
      <c r="L16" s="93" t="s">
        <v>167</v>
      </c>
      <c r="M16" s="94">
        <v>9.8999999999999991E-3</v>
      </c>
      <c r="N16" s="94">
        <v>8.0000000000000002E-3</v>
      </c>
      <c r="O16" s="90">
        <v>3264344</v>
      </c>
      <c r="P16" s="92">
        <v>102.13</v>
      </c>
      <c r="Q16" s="82"/>
      <c r="R16" s="90">
        <v>3333.8744700000002</v>
      </c>
      <c r="S16" s="91">
        <v>1.0831056640058609E-3</v>
      </c>
      <c r="T16" s="91">
        <v>4.9751215388155662E-2</v>
      </c>
      <c r="U16" s="91">
        <f>R16/'סכום נכסי הקרן'!$C$42</f>
        <v>6.4993230105131585E-3</v>
      </c>
    </row>
    <row r="17" spans="2:51" s="133" customFormat="1" ht="20.25">
      <c r="B17" s="83" t="s">
        <v>306</v>
      </c>
      <c r="C17" s="82" t="s">
        <v>307</v>
      </c>
      <c r="D17" s="93" t="s">
        <v>123</v>
      </c>
      <c r="E17" s="93" t="s">
        <v>297</v>
      </c>
      <c r="F17" s="82" t="s">
        <v>303</v>
      </c>
      <c r="G17" s="93" t="s">
        <v>299</v>
      </c>
      <c r="H17" s="82" t="s">
        <v>300</v>
      </c>
      <c r="I17" s="82" t="s">
        <v>165</v>
      </c>
      <c r="J17" s="82"/>
      <c r="K17" s="90">
        <v>12.299999999999999</v>
      </c>
      <c r="L17" s="93" t="s">
        <v>167</v>
      </c>
      <c r="M17" s="94">
        <v>1.1699999999999999E-2</v>
      </c>
      <c r="N17" s="94">
        <v>9.7999999999999979E-3</v>
      </c>
      <c r="O17" s="90">
        <v>354956</v>
      </c>
      <c r="P17" s="92">
        <v>100.51</v>
      </c>
      <c r="Q17" s="82"/>
      <c r="R17" s="90">
        <v>356.76628000000005</v>
      </c>
      <c r="S17" s="91">
        <v>7.458469038263537E-4</v>
      </c>
      <c r="T17" s="91">
        <v>5.324002507962171E-3</v>
      </c>
      <c r="U17" s="91">
        <f>R17/'סכום נכסי הקרן'!$C$42</f>
        <v>6.9550887828694421E-4</v>
      </c>
      <c r="AY17" s="132"/>
    </row>
    <row r="18" spans="2:51" s="133" customFormat="1">
      <c r="B18" s="83" t="s">
        <v>308</v>
      </c>
      <c r="C18" s="82" t="s">
        <v>309</v>
      </c>
      <c r="D18" s="93" t="s">
        <v>123</v>
      </c>
      <c r="E18" s="93" t="s">
        <v>297</v>
      </c>
      <c r="F18" s="82" t="s">
        <v>303</v>
      </c>
      <c r="G18" s="93" t="s">
        <v>299</v>
      </c>
      <c r="H18" s="82" t="s">
        <v>300</v>
      </c>
      <c r="I18" s="82" t="s">
        <v>165</v>
      </c>
      <c r="J18" s="82"/>
      <c r="K18" s="90">
        <v>1.5400000000000003</v>
      </c>
      <c r="L18" s="93" t="s">
        <v>167</v>
      </c>
      <c r="M18" s="94">
        <v>2.58E-2</v>
      </c>
      <c r="N18" s="94">
        <v>5.8000000000000005E-3</v>
      </c>
      <c r="O18" s="90">
        <v>154292</v>
      </c>
      <c r="P18" s="92">
        <v>107.1</v>
      </c>
      <c r="Q18" s="82"/>
      <c r="R18" s="90">
        <v>165.24673999999999</v>
      </c>
      <c r="S18" s="91">
        <v>5.665025082712553E-5</v>
      </c>
      <c r="T18" s="91">
        <v>2.4659675185462388E-3</v>
      </c>
      <c r="U18" s="91">
        <f>R18/'סכום נכסי הקרן'!$C$42</f>
        <v>3.2214528452065115E-4</v>
      </c>
    </row>
    <row r="19" spans="2:51" s="133" customFormat="1">
      <c r="B19" s="83" t="s">
        <v>310</v>
      </c>
      <c r="C19" s="82" t="s">
        <v>311</v>
      </c>
      <c r="D19" s="93" t="s">
        <v>123</v>
      </c>
      <c r="E19" s="93" t="s">
        <v>297</v>
      </c>
      <c r="F19" s="82" t="s">
        <v>303</v>
      </c>
      <c r="G19" s="93" t="s">
        <v>299</v>
      </c>
      <c r="H19" s="82" t="s">
        <v>300</v>
      </c>
      <c r="I19" s="82" t="s">
        <v>165</v>
      </c>
      <c r="J19" s="82"/>
      <c r="K19" s="90">
        <v>2.58</v>
      </c>
      <c r="L19" s="93" t="s">
        <v>167</v>
      </c>
      <c r="M19" s="94">
        <v>6.4000000000000003E-3</v>
      </c>
      <c r="N19" s="94">
        <v>4.899999999999999E-3</v>
      </c>
      <c r="O19" s="90">
        <v>246630</v>
      </c>
      <c r="P19" s="92">
        <v>100.14</v>
      </c>
      <c r="Q19" s="82"/>
      <c r="R19" s="90">
        <v>246.97528</v>
      </c>
      <c r="S19" s="91">
        <v>7.8292876881490869E-5</v>
      </c>
      <c r="T19" s="91">
        <v>3.68559778161955E-3</v>
      </c>
      <c r="U19" s="91">
        <f>R19/'סכום נכסי הקרן'!$C$42</f>
        <v>4.8147347321446393E-4</v>
      </c>
      <c r="AY19" s="134"/>
    </row>
    <row r="20" spans="2:51" s="133" customFormat="1">
      <c r="B20" s="83" t="s">
        <v>312</v>
      </c>
      <c r="C20" s="82" t="s">
        <v>313</v>
      </c>
      <c r="D20" s="93" t="s">
        <v>123</v>
      </c>
      <c r="E20" s="93" t="s">
        <v>297</v>
      </c>
      <c r="F20" s="82" t="s">
        <v>314</v>
      </c>
      <c r="G20" s="93" t="s">
        <v>299</v>
      </c>
      <c r="H20" s="82" t="s">
        <v>300</v>
      </c>
      <c r="I20" s="82" t="s">
        <v>163</v>
      </c>
      <c r="J20" s="82"/>
      <c r="K20" s="90">
        <v>4.57</v>
      </c>
      <c r="L20" s="93" t="s">
        <v>167</v>
      </c>
      <c r="M20" s="94">
        <v>0.05</v>
      </c>
      <c r="N20" s="94">
        <v>7.7000000000000002E-3</v>
      </c>
      <c r="O20" s="90">
        <v>2093279</v>
      </c>
      <c r="P20" s="92">
        <v>126.52</v>
      </c>
      <c r="Q20" s="82"/>
      <c r="R20" s="90">
        <v>2648.4166800000003</v>
      </c>
      <c r="S20" s="91">
        <v>6.6419417141794646E-4</v>
      </c>
      <c r="T20" s="91">
        <v>3.9522168536916792E-2</v>
      </c>
      <c r="U20" s="91">
        <f>R20/'סכום נכסי הקרן'!$C$42</f>
        <v>5.1630364684219394E-3</v>
      </c>
    </row>
    <row r="21" spans="2:51" s="133" customFormat="1">
      <c r="B21" s="83" t="s">
        <v>315</v>
      </c>
      <c r="C21" s="82" t="s">
        <v>316</v>
      </c>
      <c r="D21" s="93" t="s">
        <v>123</v>
      </c>
      <c r="E21" s="93" t="s">
        <v>297</v>
      </c>
      <c r="F21" s="82" t="s">
        <v>314</v>
      </c>
      <c r="G21" s="93" t="s">
        <v>299</v>
      </c>
      <c r="H21" s="82" t="s">
        <v>300</v>
      </c>
      <c r="I21" s="82" t="s">
        <v>163</v>
      </c>
      <c r="J21" s="82"/>
      <c r="K21" s="90">
        <v>3.2</v>
      </c>
      <c r="L21" s="93" t="s">
        <v>167</v>
      </c>
      <c r="M21" s="94">
        <v>6.9999999999999993E-3</v>
      </c>
      <c r="N21" s="94">
        <v>5.7999999999999996E-3</v>
      </c>
      <c r="O21" s="90">
        <v>1650944.31</v>
      </c>
      <c r="P21" s="92">
        <v>101.69</v>
      </c>
      <c r="Q21" s="82"/>
      <c r="R21" s="90">
        <v>1678.84528</v>
      </c>
      <c r="S21" s="91">
        <v>3.870166265405342E-4</v>
      </c>
      <c r="T21" s="91">
        <v>2.5053310759078608E-2</v>
      </c>
      <c r="U21" s="91">
        <f>R21/'סכום נכסי הקרן'!$C$42</f>
        <v>3.2728760058549555E-3</v>
      </c>
    </row>
    <row r="22" spans="2:51" s="133" customFormat="1">
      <c r="B22" s="83" t="s">
        <v>317</v>
      </c>
      <c r="C22" s="82" t="s">
        <v>318</v>
      </c>
      <c r="D22" s="93" t="s">
        <v>123</v>
      </c>
      <c r="E22" s="93" t="s">
        <v>297</v>
      </c>
      <c r="F22" s="82" t="s">
        <v>319</v>
      </c>
      <c r="G22" s="93" t="s">
        <v>299</v>
      </c>
      <c r="H22" s="82" t="s">
        <v>320</v>
      </c>
      <c r="I22" s="82" t="s">
        <v>163</v>
      </c>
      <c r="J22" s="82"/>
      <c r="K22" s="90">
        <v>2.7300000000000004</v>
      </c>
      <c r="L22" s="93" t="s">
        <v>167</v>
      </c>
      <c r="M22" s="94">
        <v>8.0000000000000002E-3</v>
      </c>
      <c r="N22" s="94">
        <v>5.1999999999999998E-3</v>
      </c>
      <c r="O22" s="90">
        <v>1902358</v>
      </c>
      <c r="P22" s="92">
        <v>102.07</v>
      </c>
      <c r="Q22" s="82"/>
      <c r="R22" s="90">
        <v>1941.7368799999999</v>
      </c>
      <c r="S22" s="91">
        <v>2.9514971917956991E-3</v>
      </c>
      <c r="T22" s="91">
        <v>2.8976426861088551E-2</v>
      </c>
      <c r="U22" s="91">
        <f>R22/'סכום נכסי הקרן'!$C$42</f>
        <v>3.7853780333085025E-3</v>
      </c>
    </row>
    <row r="23" spans="2:51" s="133" customFormat="1">
      <c r="B23" s="83" t="s">
        <v>321</v>
      </c>
      <c r="C23" s="82" t="s">
        <v>322</v>
      </c>
      <c r="D23" s="93" t="s">
        <v>123</v>
      </c>
      <c r="E23" s="93" t="s">
        <v>297</v>
      </c>
      <c r="F23" s="82" t="s">
        <v>298</v>
      </c>
      <c r="G23" s="93" t="s">
        <v>299</v>
      </c>
      <c r="H23" s="82" t="s">
        <v>320</v>
      </c>
      <c r="I23" s="82" t="s">
        <v>163</v>
      </c>
      <c r="J23" s="82"/>
      <c r="K23" s="90">
        <v>3.1900000000000004</v>
      </c>
      <c r="L23" s="93" t="s">
        <v>167</v>
      </c>
      <c r="M23" s="94">
        <v>3.4000000000000002E-2</v>
      </c>
      <c r="N23" s="94">
        <v>5.9000000000000007E-3</v>
      </c>
      <c r="O23" s="90">
        <v>3595712</v>
      </c>
      <c r="P23" s="92">
        <v>114.56</v>
      </c>
      <c r="Q23" s="82"/>
      <c r="R23" s="90">
        <v>4119.2473600000003</v>
      </c>
      <c r="S23" s="91">
        <v>1.9220748952957245E-3</v>
      </c>
      <c r="T23" s="91">
        <v>6.1471289482729563E-2</v>
      </c>
      <c r="U23" s="91">
        <f>R23/'סכום נכסי הקרן'!$C$42</f>
        <v>8.0303920839717696E-3</v>
      </c>
    </row>
    <row r="24" spans="2:51" s="133" customFormat="1">
      <c r="B24" s="83" t="s">
        <v>323</v>
      </c>
      <c r="C24" s="82" t="s">
        <v>324</v>
      </c>
      <c r="D24" s="93" t="s">
        <v>123</v>
      </c>
      <c r="E24" s="93" t="s">
        <v>297</v>
      </c>
      <c r="F24" s="82" t="s">
        <v>303</v>
      </c>
      <c r="G24" s="93" t="s">
        <v>299</v>
      </c>
      <c r="H24" s="82" t="s">
        <v>320</v>
      </c>
      <c r="I24" s="82" t="s">
        <v>165</v>
      </c>
      <c r="J24" s="82"/>
      <c r="K24" s="90">
        <v>2.14</v>
      </c>
      <c r="L24" s="93" t="s">
        <v>167</v>
      </c>
      <c r="M24" s="94">
        <v>0.03</v>
      </c>
      <c r="N24" s="94">
        <v>5.5999999999999991E-3</v>
      </c>
      <c r="O24" s="90">
        <v>443184</v>
      </c>
      <c r="P24" s="92">
        <v>114.25</v>
      </c>
      <c r="Q24" s="82"/>
      <c r="R24" s="90">
        <v>506.33771999999999</v>
      </c>
      <c r="S24" s="91">
        <v>9.2330000000000005E-4</v>
      </c>
      <c r="T24" s="91">
        <v>7.5560484336015359E-3</v>
      </c>
      <c r="U24" s="91">
        <f>R24/'סכום נכסי הקרן'!$C$42</f>
        <v>9.8709547233995546E-4</v>
      </c>
    </row>
    <row r="25" spans="2:51" s="133" customFormat="1">
      <c r="B25" s="83" t="s">
        <v>325</v>
      </c>
      <c r="C25" s="82" t="s">
        <v>326</v>
      </c>
      <c r="D25" s="93" t="s">
        <v>123</v>
      </c>
      <c r="E25" s="93" t="s">
        <v>297</v>
      </c>
      <c r="F25" s="82" t="s">
        <v>327</v>
      </c>
      <c r="G25" s="93" t="s">
        <v>328</v>
      </c>
      <c r="H25" s="82" t="s">
        <v>320</v>
      </c>
      <c r="I25" s="82" t="s">
        <v>165</v>
      </c>
      <c r="J25" s="82"/>
      <c r="K25" s="90">
        <v>4.17</v>
      </c>
      <c r="L25" s="93" t="s">
        <v>167</v>
      </c>
      <c r="M25" s="94">
        <v>6.5000000000000006E-3</v>
      </c>
      <c r="N25" s="94">
        <v>7.9000000000000008E-3</v>
      </c>
      <c r="O25" s="90">
        <v>200000</v>
      </c>
      <c r="P25" s="92">
        <v>99.07</v>
      </c>
      <c r="Q25" s="82"/>
      <c r="R25" s="90">
        <v>198.14</v>
      </c>
      <c r="S25" s="91">
        <v>1.6560277921208184E-4</v>
      </c>
      <c r="T25" s="91">
        <v>2.9568317300828549E-3</v>
      </c>
      <c r="U25" s="91">
        <f>R25/'סכום נכסי הקרן'!$C$42</f>
        <v>3.8627005092458597E-4</v>
      </c>
    </row>
    <row r="26" spans="2:51" s="133" customFormat="1">
      <c r="B26" s="83" t="s">
        <v>329</v>
      </c>
      <c r="C26" s="82" t="s">
        <v>330</v>
      </c>
      <c r="D26" s="93" t="s">
        <v>123</v>
      </c>
      <c r="E26" s="93" t="s">
        <v>297</v>
      </c>
      <c r="F26" s="82" t="s">
        <v>327</v>
      </c>
      <c r="G26" s="93" t="s">
        <v>328</v>
      </c>
      <c r="H26" s="82" t="s">
        <v>320</v>
      </c>
      <c r="I26" s="82" t="s">
        <v>163</v>
      </c>
      <c r="J26" s="82"/>
      <c r="K26" s="90">
        <v>6.61</v>
      </c>
      <c r="L26" s="93" t="s">
        <v>167</v>
      </c>
      <c r="M26" s="94">
        <v>1.34E-2</v>
      </c>
      <c r="N26" s="94">
        <v>1.61E-2</v>
      </c>
      <c r="O26" s="90">
        <v>3059448</v>
      </c>
      <c r="P26" s="92">
        <v>99.05</v>
      </c>
      <c r="Q26" s="90">
        <v>20.662669999999999</v>
      </c>
      <c r="R26" s="90">
        <v>3051.0459599999999</v>
      </c>
      <c r="S26" s="91">
        <v>9.6277571114286673E-4</v>
      </c>
      <c r="T26" s="91">
        <v>4.5530581934334846E-2</v>
      </c>
      <c r="U26" s="91">
        <f>R26/'סכום נכסי הקרן'!$C$42</f>
        <v>5.947954367328416E-3</v>
      </c>
    </row>
    <row r="27" spans="2:51" s="133" customFormat="1">
      <c r="B27" s="83" t="s">
        <v>331</v>
      </c>
      <c r="C27" s="82" t="s">
        <v>332</v>
      </c>
      <c r="D27" s="93" t="s">
        <v>123</v>
      </c>
      <c r="E27" s="93" t="s">
        <v>297</v>
      </c>
      <c r="F27" s="82" t="s">
        <v>314</v>
      </c>
      <c r="G27" s="93" t="s">
        <v>299</v>
      </c>
      <c r="H27" s="82" t="s">
        <v>320</v>
      </c>
      <c r="I27" s="82" t="s">
        <v>163</v>
      </c>
      <c r="J27" s="82"/>
      <c r="K27" s="90">
        <v>2.19</v>
      </c>
      <c r="L27" s="93" t="s">
        <v>167</v>
      </c>
      <c r="M27" s="94">
        <v>4.0999999999999995E-2</v>
      </c>
      <c r="N27" s="94">
        <v>6.3000000000000009E-3</v>
      </c>
      <c r="O27" s="90">
        <v>1655979.2</v>
      </c>
      <c r="P27" s="92">
        <v>131.30000000000001</v>
      </c>
      <c r="Q27" s="82"/>
      <c r="R27" s="90">
        <v>2174.3007000000002</v>
      </c>
      <c r="S27" s="91">
        <v>5.3136791478086449E-4</v>
      </c>
      <c r="T27" s="91">
        <v>3.2446963260832566E-2</v>
      </c>
      <c r="U27" s="91">
        <f>R27/'סכום נכסי הקרן'!$C$42</f>
        <v>4.2387566473925664E-3</v>
      </c>
    </row>
    <row r="28" spans="2:51" s="133" customFormat="1">
      <c r="B28" s="83" t="s">
        <v>333</v>
      </c>
      <c r="C28" s="82" t="s">
        <v>334</v>
      </c>
      <c r="D28" s="93" t="s">
        <v>123</v>
      </c>
      <c r="E28" s="93" t="s">
        <v>297</v>
      </c>
      <c r="F28" s="82" t="s">
        <v>314</v>
      </c>
      <c r="G28" s="93" t="s">
        <v>299</v>
      </c>
      <c r="H28" s="82" t="s">
        <v>320</v>
      </c>
      <c r="I28" s="82" t="s">
        <v>163</v>
      </c>
      <c r="J28" s="82"/>
      <c r="K28" s="90">
        <v>3.71</v>
      </c>
      <c r="L28" s="93" t="s">
        <v>167</v>
      </c>
      <c r="M28" s="94">
        <v>0.04</v>
      </c>
      <c r="N28" s="94">
        <v>7.1000000000000004E-3</v>
      </c>
      <c r="O28" s="90">
        <v>850000</v>
      </c>
      <c r="P28" s="92">
        <v>119.19</v>
      </c>
      <c r="Q28" s="82"/>
      <c r="R28" s="90">
        <v>1013.11497</v>
      </c>
      <c r="S28" s="91">
        <v>2.9263271323887608E-4</v>
      </c>
      <c r="T28" s="91">
        <v>1.5118655947905218E-2</v>
      </c>
      <c r="U28" s="91">
        <f>R28/'סכום נכסי הקרן'!$C$42</f>
        <v>1.9750477998100352E-3</v>
      </c>
    </row>
    <row r="29" spans="2:51" s="133" customFormat="1">
      <c r="B29" s="83" t="s">
        <v>335</v>
      </c>
      <c r="C29" s="82" t="s">
        <v>336</v>
      </c>
      <c r="D29" s="93" t="s">
        <v>123</v>
      </c>
      <c r="E29" s="93" t="s">
        <v>297</v>
      </c>
      <c r="F29" s="82" t="s">
        <v>337</v>
      </c>
      <c r="G29" s="93" t="s">
        <v>328</v>
      </c>
      <c r="H29" s="82" t="s">
        <v>338</v>
      </c>
      <c r="I29" s="82" t="s">
        <v>165</v>
      </c>
      <c r="J29" s="82"/>
      <c r="K29" s="90">
        <v>6.53</v>
      </c>
      <c r="L29" s="93" t="s">
        <v>167</v>
      </c>
      <c r="M29" s="94">
        <v>2.3399999999999997E-2</v>
      </c>
      <c r="N29" s="94">
        <v>1.6899999999999998E-2</v>
      </c>
      <c r="O29" s="90">
        <v>1410876.15</v>
      </c>
      <c r="P29" s="92">
        <v>104.32</v>
      </c>
      <c r="Q29" s="82"/>
      <c r="R29" s="90">
        <v>1471.8259699999999</v>
      </c>
      <c r="S29" s="91">
        <v>8.2063295985875721E-4</v>
      </c>
      <c r="T29" s="91">
        <v>2.1963973600767014E-2</v>
      </c>
      <c r="U29" s="91">
        <f>R29/'סכום נכסי הקרן'!$C$42</f>
        <v>2.8692959139195928E-3</v>
      </c>
    </row>
    <row r="30" spans="2:51" s="133" customFormat="1">
      <c r="B30" s="83" t="s">
        <v>339</v>
      </c>
      <c r="C30" s="82" t="s">
        <v>340</v>
      </c>
      <c r="D30" s="93" t="s">
        <v>123</v>
      </c>
      <c r="E30" s="93" t="s">
        <v>297</v>
      </c>
      <c r="F30" s="82" t="s">
        <v>337</v>
      </c>
      <c r="G30" s="93" t="s">
        <v>328</v>
      </c>
      <c r="H30" s="82" t="s">
        <v>338</v>
      </c>
      <c r="I30" s="82" t="s">
        <v>165</v>
      </c>
      <c r="J30" s="82"/>
      <c r="K30" s="90">
        <v>2.76</v>
      </c>
      <c r="L30" s="93" t="s">
        <v>167</v>
      </c>
      <c r="M30" s="94">
        <v>0.03</v>
      </c>
      <c r="N30" s="94">
        <v>8.2000000000000007E-3</v>
      </c>
      <c r="O30" s="90">
        <v>561545.84</v>
      </c>
      <c r="P30" s="92">
        <v>108.04</v>
      </c>
      <c r="Q30" s="82"/>
      <c r="R30" s="90">
        <v>606.69412999999997</v>
      </c>
      <c r="S30" s="91">
        <v>7.7800715223234841E-4</v>
      </c>
      <c r="T30" s="91">
        <v>9.0536613204754857E-3</v>
      </c>
      <c r="U30" s="91">
        <f>R30/'סכום נכסי הקרן'!$C$42</f>
        <v>1.1827383289126244E-3</v>
      </c>
    </row>
    <row r="31" spans="2:51" s="133" customFormat="1">
      <c r="B31" s="83" t="s">
        <v>341</v>
      </c>
      <c r="C31" s="82" t="s">
        <v>342</v>
      </c>
      <c r="D31" s="93" t="s">
        <v>123</v>
      </c>
      <c r="E31" s="93" t="s">
        <v>297</v>
      </c>
      <c r="F31" s="82" t="s">
        <v>343</v>
      </c>
      <c r="G31" s="93" t="s">
        <v>344</v>
      </c>
      <c r="H31" s="82" t="s">
        <v>338</v>
      </c>
      <c r="I31" s="82" t="s">
        <v>163</v>
      </c>
      <c r="J31" s="82"/>
      <c r="K31" s="90">
        <v>3.26</v>
      </c>
      <c r="L31" s="93" t="s">
        <v>167</v>
      </c>
      <c r="M31" s="94">
        <v>3.7000000000000005E-2</v>
      </c>
      <c r="N31" s="94">
        <v>0.01</v>
      </c>
      <c r="O31" s="90">
        <v>70000</v>
      </c>
      <c r="P31" s="92">
        <v>112.78</v>
      </c>
      <c r="Q31" s="82"/>
      <c r="R31" s="90">
        <v>78.945999999999998</v>
      </c>
      <c r="S31" s="91">
        <v>2.333347637532134E-5</v>
      </c>
      <c r="T31" s="91">
        <v>1.1781065800096956E-3</v>
      </c>
      <c r="U31" s="91">
        <f>R31/'סכום נכסי הקרן'!$C$42</f>
        <v>1.5390368143884306E-4</v>
      </c>
    </row>
    <row r="32" spans="2:51" s="133" customFormat="1">
      <c r="B32" s="83" t="s">
        <v>345</v>
      </c>
      <c r="C32" s="82" t="s">
        <v>346</v>
      </c>
      <c r="D32" s="93" t="s">
        <v>123</v>
      </c>
      <c r="E32" s="93" t="s">
        <v>297</v>
      </c>
      <c r="F32" s="82" t="s">
        <v>343</v>
      </c>
      <c r="G32" s="93" t="s">
        <v>344</v>
      </c>
      <c r="H32" s="82" t="s">
        <v>338</v>
      </c>
      <c r="I32" s="82" t="s">
        <v>163</v>
      </c>
      <c r="J32" s="82"/>
      <c r="K32" s="90">
        <v>6.72</v>
      </c>
      <c r="L32" s="93" t="s">
        <v>167</v>
      </c>
      <c r="M32" s="94">
        <v>2.2000000000000002E-2</v>
      </c>
      <c r="N32" s="94">
        <v>1.6500000000000001E-2</v>
      </c>
      <c r="O32" s="90">
        <v>377843</v>
      </c>
      <c r="P32" s="92">
        <v>103.59</v>
      </c>
      <c r="Q32" s="82"/>
      <c r="R32" s="90">
        <v>391.40757000000002</v>
      </c>
      <c r="S32" s="91">
        <v>4.2854705572635402E-4</v>
      </c>
      <c r="T32" s="91">
        <v>5.8409524698224812E-3</v>
      </c>
      <c r="U32" s="91">
        <f>R32/'סכום נכסי הקרן'!$C$42</f>
        <v>7.6304139495391376E-4</v>
      </c>
    </row>
    <row r="33" spans="2:21" s="133" customFormat="1">
      <c r="B33" s="83" t="s">
        <v>347</v>
      </c>
      <c r="C33" s="82" t="s">
        <v>348</v>
      </c>
      <c r="D33" s="93" t="s">
        <v>123</v>
      </c>
      <c r="E33" s="93" t="s">
        <v>297</v>
      </c>
      <c r="F33" s="82" t="s">
        <v>319</v>
      </c>
      <c r="G33" s="93" t="s">
        <v>299</v>
      </c>
      <c r="H33" s="82" t="s">
        <v>338</v>
      </c>
      <c r="I33" s="82" t="s">
        <v>163</v>
      </c>
      <c r="J33" s="82"/>
      <c r="K33" s="90">
        <v>2.04</v>
      </c>
      <c r="L33" s="93" t="s">
        <v>167</v>
      </c>
      <c r="M33" s="94">
        <v>3.1E-2</v>
      </c>
      <c r="N33" s="94">
        <v>5.7999999999999996E-3</v>
      </c>
      <c r="O33" s="90">
        <v>735726.4</v>
      </c>
      <c r="P33" s="92">
        <v>112.2</v>
      </c>
      <c r="Q33" s="82"/>
      <c r="R33" s="90">
        <v>825.48503000000005</v>
      </c>
      <c r="S33" s="91">
        <v>1.0692615979546257E-3</v>
      </c>
      <c r="T33" s="91">
        <v>1.2318665233735732E-2</v>
      </c>
      <c r="U33" s="91">
        <f>R33/'סכום נכסי הקרן'!$C$42</f>
        <v>1.6092669050953034E-3</v>
      </c>
    </row>
    <row r="34" spans="2:21" s="133" customFormat="1">
      <c r="B34" s="83" t="s">
        <v>349</v>
      </c>
      <c r="C34" s="82" t="s">
        <v>350</v>
      </c>
      <c r="D34" s="93" t="s">
        <v>123</v>
      </c>
      <c r="E34" s="93" t="s">
        <v>297</v>
      </c>
      <c r="F34" s="82" t="s">
        <v>319</v>
      </c>
      <c r="G34" s="93" t="s">
        <v>299</v>
      </c>
      <c r="H34" s="82" t="s">
        <v>338</v>
      </c>
      <c r="I34" s="82" t="s">
        <v>163</v>
      </c>
      <c r="J34" s="82"/>
      <c r="K34" s="90">
        <v>2</v>
      </c>
      <c r="L34" s="93" t="s">
        <v>167</v>
      </c>
      <c r="M34" s="94">
        <v>2.7999999999999997E-2</v>
      </c>
      <c r="N34" s="94">
        <v>6.9000000000000008E-3</v>
      </c>
      <c r="O34" s="90">
        <v>2655700</v>
      </c>
      <c r="P34" s="92">
        <v>105.71</v>
      </c>
      <c r="Q34" s="90">
        <v>75.465810000000005</v>
      </c>
      <c r="R34" s="90">
        <v>2882.8063299999999</v>
      </c>
      <c r="S34" s="91">
        <v>2.7001635939007639E-3</v>
      </c>
      <c r="T34" s="91">
        <v>4.3019951691872949E-2</v>
      </c>
      <c r="U34" s="91">
        <f>R34/'סכום נכסי הקרן'!$C$42</f>
        <v>5.6199745023459112E-3</v>
      </c>
    </row>
    <row r="35" spans="2:21" s="133" customFormat="1">
      <c r="B35" s="83" t="s">
        <v>351</v>
      </c>
      <c r="C35" s="82" t="s">
        <v>352</v>
      </c>
      <c r="D35" s="93" t="s">
        <v>123</v>
      </c>
      <c r="E35" s="93" t="s">
        <v>297</v>
      </c>
      <c r="F35" s="82" t="s">
        <v>353</v>
      </c>
      <c r="G35" s="93" t="s">
        <v>299</v>
      </c>
      <c r="H35" s="82" t="s">
        <v>338</v>
      </c>
      <c r="I35" s="82" t="s">
        <v>165</v>
      </c>
      <c r="J35" s="82"/>
      <c r="K35" s="90">
        <v>3.2800000000000002</v>
      </c>
      <c r="L35" s="93" t="s">
        <v>167</v>
      </c>
      <c r="M35" s="94">
        <v>3.85E-2</v>
      </c>
      <c r="N35" s="94">
        <v>6.5000000000000006E-3</v>
      </c>
      <c r="O35" s="90">
        <v>159066</v>
      </c>
      <c r="P35" s="92">
        <v>119.28</v>
      </c>
      <c r="Q35" s="82"/>
      <c r="R35" s="90">
        <v>189.73392999999999</v>
      </c>
      <c r="S35" s="91">
        <v>3.7345310177891829E-4</v>
      </c>
      <c r="T35" s="91">
        <v>2.8313884349314591E-3</v>
      </c>
      <c r="U35" s="91">
        <f>R35/'סכום נכסי הקרן'!$C$42</f>
        <v>3.6988258202897865E-4</v>
      </c>
    </row>
    <row r="36" spans="2:21" s="133" customFormat="1">
      <c r="B36" s="83" t="s">
        <v>354</v>
      </c>
      <c r="C36" s="82" t="s">
        <v>355</v>
      </c>
      <c r="D36" s="93" t="s">
        <v>123</v>
      </c>
      <c r="E36" s="93" t="s">
        <v>297</v>
      </c>
      <c r="F36" s="82" t="s">
        <v>356</v>
      </c>
      <c r="G36" s="93" t="s">
        <v>357</v>
      </c>
      <c r="H36" s="82" t="s">
        <v>338</v>
      </c>
      <c r="I36" s="82" t="s">
        <v>163</v>
      </c>
      <c r="J36" s="82"/>
      <c r="K36" s="90">
        <v>8.7500000000000018</v>
      </c>
      <c r="L36" s="93" t="s">
        <v>167</v>
      </c>
      <c r="M36" s="94">
        <v>3.85E-2</v>
      </c>
      <c r="N36" s="94">
        <v>2.1499999999999998E-2</v>
      </c>
      <c r="O36" s="90">
        <v>648872.73</v>
      </c>
      <c r="P36" s="92">
        <v>116.86</v>
      </c>
      <c r="Q36" s="82"/>
      <c r="R36" s="90">
        <v>758.27270999999996</v>
      </c>
      <c r="S36" s="91">
        <v>2.3601785077041133E-4</v>
      </c>
      <c r="T36" s="91">
        <v>1.1315659679943045E-2</v>
      </c>
      <c r="U36" s="91">
        <f>R36/'סכום נכסי הקרן'!$C$42</f>
        <v>1.478237803100958E-3</v>
      </c>
    </row>
    <row r="37" spans="2:21" s="133" customFormat="1">
      <c r="B37" s="83" t="s">
        <v>358</v>
      </c>
      <c r="C37" s="82" t="s">
        <v>359</v>
      </c>
      <c r="D37" s="93" t="s">
        <v>123</v>
      </c>
      <c r="E37" s="93" t="s">
        <v>297</v>
      </c>
      <c r="F37" s="82" t="s">
        <v>356</v>
      </c>
      <c r="G37" s="93" t="s">
        <v>357</v>
      </c>
      <c r="H37" s="82" t="s">
        <v>338</v>
      </c>
      <c r="I37" s="82" t="s">
        <v>163</v>
      </c>
      <c r="J37" s="82"/>
      <c r="K37" s="90">
        <v>7</v>
      </c>
      <c r="L37" s="93" t="s">
        <v>167</v>
      </c>
      <c r="M37" s="94">
        <v>4.4999999999999998E-2</v>
      </c>
      <c r="N37" s="94">
        <v>1.78E-2</v>
      </c>
      <c r="O37" s="90">
        <v>919000</v>
      </c>
      <c r="P37" s="92">
        <v>122.88</v>
      </c>
      <c r="Q37" s="82"/>
      <c r="R37" s="90">
        <v>1129.2672299999999</v>
      </c>
      <c r="S37" s="91">
        <v>1.0060174952901085E-3</v>
      </c>
      <c r="T37" s="91">
        <v>1.6851989388345479E-2</v>
      </c>
      <c r="U37" s="91">
        <f>R37/'סכום נכסי הקרן'!$C$42</f>
        <v>2.2014843567152828E-3</v>
      </c>
    </row>
    <row r="38" spans="2:21" s="133" customFormat="1">
      <c r="B38" s="83" t="s">
        <v>360</v>
      </c>
      <c r="C38" s="82" t="s">
        <v>361</v>
      </c>
      <c r="D38" s="93" t="s">
        <v>123</v>
      </c>
      <c r="E38" s="93" t="s">
        <v>297</v>
      </c>
      <c r="F38" s="82" t="s">
        <v>314</v>
      </c>
      <c r="G38" s="93" t="s">
        <v>299</v>
      </c>
      <c r="H38" s="82" t="s">
        <v>338</v>
      </c>
      <c r="I38" s="82" t="s">
        <v>165</v>
      </c>
      <c r="J38" s="82"/>
      <c r="K38" s="90">
        <v>2.78</v>
      </c>
      <c r="L38" s="93" t="s">
        <v>167</v>
      </c>
      <c r="M38" s="94">
        <v>6.5000000000000002E-2</v>
      </c>
      <c r="N38" s="94">
        <v>7.8000000000000005E-3</v>
      </c>
      <c r="O38" s="90">
        <v>546433</v>
      </c>
      <c r="P38" s="92">
        <v>129.38</v>
      </c>
      <c r="Q38" s="90">
        <v>9.8225300000000004</v>
      </c>
      <c r="R38" s="90">
        <v>716.79759000000001</v>
      </c>
      <c r="S38" s="91">
        <v>3.4694158730158732E-4</v>
      </c>
      <c r="T38" s="91">
        <v>1.06967288692789E-2</v>
      </c>
      <c r="U38" s="91">
        <f>R38/'סכום נכסי הקרן'!$C$42</f>
        <v>1.3973828686379354E-3</v>
      </c>
    </row>
    <row r="39" spans="2:21" s="133" customFormat="1">
      <c r="B39" s="83" t="s">
        <v>362</v>
      </c>
      <c r="C39" s="82" t="s">
        <v>363</v>
      </c>
      <c r="D39" s="93" t="s">
        <v>123</v>
      </c>
      <c r="E39" s="93" t="s">
        <v>297</v>
      </c>
      <c r="F39" s="82" t="s">
        <v>364</v>
      </c>
      <c r="G39" s="93" t="s">
        <v>365</v>
      </c>
      <c r="H39" s="82" t="s">
        <v>366</v>
      </c>
      <c r="I39" s="82" t="s">
        <v>165</v>
      </c>
      <c r="J39" s="82"/>
      <c r="K39" s="90">
        <v>8.85</v>
      </c>
      <c r="L39" s="93" t="s">
        <v>167</v>
      </c>
      <c r="M39" s="94">
        <v>5.1500000000000004E-2</v>
      </c>
      <c r="N39" s="94">
        <v>3.4099999999999998E-2</v>
      </c>
      <c r="O39" s="90">
        <v>1003166</v>
      </c>
      <c r="P39" s="92">
        <v>139.80000000000001</v>
      </c>
      <c r="Q39" s="82"/>
      <c r="R39" s="90">
        <v>1402.4259999999999</v>
      </c>
      <c r="S39" s="91">
        <v>2.8250064347672306E-4</v>
      </c>
      <c r="T39" s="91">
        <v>2.0928321872883709E-2</v>
      </c>
      <c r="U39" s="91">
        <f>R39/'סכום נכסי הקרן'!$C$42</f>
        <v>2.7340020310788506E-3</v>
      </c>
    </row>
    <row r="40" spans="2:21" s="133" customFormat="1">
      <c r="B40" s="83" t="s">
        <v>367</v>
      </c>
      <c r="C40" s="82" t="s">
        <v>368</v>
      </c>
      <c r="D40" s="93" t="s">
        <v>123</v>
      </c>
      <c r="E40" s="93" t="s">
        <v>297</v>
      </c>
      <c r="F40" s="82" t="s">
        <v>369</v>
      </c>
      <c r="G40" s="93" t="s">
        <v>328</v>
      </c>
      <c r="H40" s="82" t="s">
        <v>366</v>
      </c>
      <c r="I40" s="82" t="s">
        <v>163</v>
      </c>
      <c r="J40" s="82"/>
      <c r="K40" s="90">
        <v>3.6</v>
      </c>
      <c r="L40" s="93" t="s">
        <v>167</v>
      </c>
      <c r="M40" s="94">
        <v>4.8000000000000001E-2</v>
      </c>
      <c r="N40" s="94">
        <v>1.0100000000000003E-2</v>
      </c>
      <c r="O40" s="90">
        <v>1022578</v>
      </c>
      <c r="P40" s="92">
        <v>115.71</v>
      </c>
      <c r="Q40" s="90">
        <v>49.813940000000002</v>
      </c>
      <c r="R40" s="90">
        <v>1233.0389299999999</v>
      </c>
      <c r="S40" s="91">
        <v>7.5214667249214073E-4</v>
      </c>
      <c r="T40" s="91">
        <v>1.8400568449840581E-2</v>
      </c>
      <c r="U40" s="91">
        <f>R40/'סכום נכסי הקרן'!$C$42</f>
        <v>2.4037852542802916E-3</v>
      </c>
    </row>
    <row r="41" spans="2:21" s="133" customFormat="1">
      <c r="B41" s="83" t="s">
        <v>370</v>
      </c>
      <c r="C41" s="82" t="s">
        <v>371</v>
      </c>
      <c r="D41" s="93" t="s">
        <v>123</v>
      </c>
      <c r="E41" s="93" t="s">
        <v>297</v>
      </c>
      <c r="F41" s="82" t="s">
        <v>369</v>
      </c>
      <c r="G41" s="93" t="s">
        <v>328</v>
      </c>
      <c r="H41" s="82" t="s">
        <v>366</v>
      </c>
      <c r="I41" s="82" t="s">
        <v>163</v>
      </c>
      <c r="J41" s="82"/>
      <c r="K41" s="90">
        <v>7.47</v>
      </c>
      <c r="L41" s="93" t="s">
        <v>167</v>
      </c>
      <c r="M41" s="94">
        <v>3.2000000000000001E-2</v>
      </c>
      <c r="N41" s="94">
        <v>1.89E-2</v>
      </c>
      <c r="O41" s="90">
        <v>835662</v>
      </c>
      <c r="P41" s="92">
        <v>109.18</v>
      </c>
      <c r="Q41" s="90">
        <v>26.74118</v>
      </c>
      <c r="R41" s="90">
        <v>939.11698000000001</v>
      </c>
      <c r="S41" s="91">
        <v>1.8417036919496457E-3</v>
      </c>
      <c r="T41" s="91">
        <v>1.4014388234195953E-2</v>
      </c>
      <c r="U41" s="91">
        <f>R41/'סכום נכסי הקרן'!$C$42</f>
        <v>1.8307901669967872E-3</v>
      </c>
    </row>
    <row r="42" spans="2:21" s="133" customFormat="1">
      <c r="B42" s="83" t="s">
        <v>372</v>
      </c>
      <c r="C42" s="82" t="s">
        <v>373</v>
      </c>
      <c r="D42" s="93" t="s">
        <v>123</v>
      </c>
      <c r="E42" s="93" t="s">
        <v>297</v>
      </c>
      <c r="F42" s="82" t="s">
        <v>369</v>
      </c>
      <c r="G42" s="93" t="s">
        <v>328</v>
      </c>
      <c r="H42" s="82" t="s">
        <v>366</v>
      </c>
      <c r="I42" s="82" t="s">
        <v>163</v>
      </c>
      <c r="J42" s="82"/>
      <c r="K42" s="90">
        <v>1.9400000000000002</v>
      </c>
      <c r="L42" s="93" t="s">
        <v>167</v>
      </c>
      <c r="M42" s="94">
        <v>4.9000000000000002E-2</v>
      </c>
      <c r="N42" s="94">
        <v>8.1000000000000013E-3</v>
      </c>
      <c r="O42" s="90">
        <v>231578</v>
      </c>
      <c r="P42" s="92">
        <v>119.11</v>
      </c>
      <c r="Q42" s="82"/>
      <c r="R42" s="90">
        <v>275.83254999999997</v>
      </c>
      <c r="S42" s="91">
        <v>5.844867143417232E-4</v>
      </c>
      <c r="T42" s="91">
        <v>4.116233148428715E-3</v>
      </c>
      <c r="U42" s="91">
        <f>R42/'סכום נכסי הקרן'!$C$42</f>
        <v>5.3773015612778034E-4</v>
      </c>
    </row>
    <row r="43" spans="2:21" s="133" customFormat="1">
      <c r="B43" s="83" t="s">
        <v>374</v>
      </c>
      <c r="C43" s="82" t="s">
        <v>375</v>
      </c>
      <c r="D43" s="93" t="s">
        <v>123</v>
      </c>
      <c r="E43" s="93" t="s">
        <v>297</v>
      </c>
      <c r="F43" s="82" t="s">
        <v>376</v>
      </c>
      <c r="G43" s="93" t="s">
        <v>328</v>
      </c>
      <c r="H43" s="82" t="s">
        <v>366</v>
      </c>
      <c r="I43" s="82" t="s">
        <v>163</v>
      </c>
      <c r="J43" s="82"/>
      <c r="K43" s="90">
        <v>0.7400000000000001</v>
      </c>
      <c r="L43" s="93" t="s">
        <v>167</v>
      </c>
      <c r="M43" s="94">
        <v>4.5499999999999999E-2</v>
      </c>
      <c r="N43" s="94">
        <v>1.0400000000000003E-2</v>
      </c>
      <c r="O43" s="90">
        <v>219039</v>
      </c>
      <c r="P43" s="92">
        <v>125.27</v>
      </c>
      <c r="Q43" s="82"/>
      <c r="R43" s="90">
        <v>274.39015999999998</v>
      </c>
      <c r="S43" s="91">
        <v>1.5488325720184979E-3</v>
      </c>
      <c r="T43" s="91">
        <v>4.094708446101299E-3</v>
      </c>
      <c r="U43" s="91">
        <f>R43/'סכום נכסי הקרן'!$C$42</f>
        <v>5.3491824506109468E-4</v>
      </c>
    </row>
    <row r="44" spans="2:21" s="133" customFormat="1">
      <c r="B44" s="83" t="s">
        <v>377</v>
      </c>
      <c r="C44" s="82" t="s">
        <v>378</v>
      </c>
      <c r="D44" s="93" t="s">
        <v>123</v>
      </c>
      <c r="E44" s="93" t="s">
        <v>297</v>
      </c>
      <c r="F44" s="82" t="s">
        <v>376</v>
      </c>
      <c r="G44" s="93" t="s">
        <v>328</v>
      </c>
      <c r="H44" s="82" t="s">
        <v>366</v>
      </c>
      <c r="I44" s="82" t="s">
        <v>163</v>
      </c>
      <c r="J44" s="82"/>
      <c r="K44" s="90">
        <v>5.53</v>
      </c>
      <c r="L44" s="93" t="s">
        <v>167</v>
      </c>
      <c r="M44" s="94">
        <v>4.7500000000000001E-2</v>
      </c>
      <c r="N44" s="94">
        <v>1.5600000000000001E-2</v>
      </c>
      <c r="O44" s="90">
        <v>1167775</v>
      </c>
      <c r="P44" s="92">
        <v>144.94999999999999</v>
      </c>
      <c r="Q44" s="82"/>
      <c r="R44" s="90">
        <v>1692.6898500000002</v>
      </c>
      <c r="S44" s="91">
        <v>6.1875430509193024E-4</v>
      </c>
      <c r="T44" s="91">
        <v>2.5259912474357472E-2</v>
      </c>
      <c r="U44" s="91">
        <f>R44/'סכום נכסי הקרן'!$C$42</f>
        <v>3.2998657240286156E-3</v>
      </c>
    </row>
    <row r="45" spans="2:21" s="133" customFormat="1">
      <c r="B45" s="83" t="s">
        <v>379</v>
      </c>
      <c r="C45" s="82" t="s">
        <v>380</v>
      </c>
      <c r="D45" s="93" t="s">
        <v>123</v>
      </c>
      <c r="E45" s="93" t="s">
        <v>297</v>
      </c>
      <c r="F45" s="82" t="s">
        <v>381</v>
      </c>
      <c r="G45" s="93" t="s">
        <v>328</v>
      </c>
      <c r="H45" s="82" t="s">
        <v>366</v>
      </c>
      <c r="I45" s="82" t="s">
        <v>163</v>
      </c>
      <c r="J45" s="82"/>
      <c r="K45" s="90">
        <v>0.99</v>
      </c>
      <c r="L45" s="93" t="s">
        <v>167</v>
      </c>
      <c r="M45" s="94">
        <v>5.2999999999999999E-2</v>
      </c>
      <c r="N45" s="94">
        <v>1.0599999999999998E-2</v>
      </c>
      <c r="O45" s="90">
        <v>3610</v>
      </c>
      <c r="P45" s="92">
        <v>121.87</v>
      </c>
      <c r="Q45" s="82"/>
      <c r="R45" s="90">
        <v>4.3995100000000003</v>
      </c>
      <c r="S45" s="91">
        <v>7.5605443522401735E-6</v>
      </c>
      <c r="T45" s="91">
        <v>6.5653632607332312E-5</v>
      </c>
      <c r="U45" s="91">
        <f>R45/'סכום נכסי הקרן'!$C$42</f>
        <v>8.5767586138246978E-6</v>
      </c>
    </row>
    <row r="46" spans="2:21" s="133" customFormat="1">
      <c r="B46" s="83" t="s">
        <v>382</v>
      </c>
      <c r="C46" s="82" t="s">
        <v>383</v>
      </c>
      <c r="D46" s="93" t="s">
        <v>123</v>
      </c>
      <c r="E46" s="93" t="s">
        <v>297</v>
      </c>
      <c r="F46" s="82" t="s">
        <v>384</v>
      </c>
      <c r="G46" s="93" t="s">
        <v>299</v>
      </c>
      <c r="H46" s="82" t="s">
        <v>366</v>
      </c>
      <c r="I46" s="82" t="s">
        <v>165</v>
      </c>
      <c r="J46" s="82"/>
      <c r="K46" s="90">
        <v>2.9400000000000004</v>
      </c>
      <c r="L46" s="93" t="s">
        <v>167</v>
      </c>
      <c r="M46" s="94">
        <v>3.5499999999999997E-2</v>
      </c>
      <c r="N46" s="94">
        <v>7.1999999999999998E-3</v>
      </c>
      <c r="O46" s="90">
        <v>6188</v>
      </c>
      <c r="P46" s="92">
        <v>120.06</v>
      </c>
      <c r="Q46" s="82"/>
      <c r="R46" s="90">
        <v>7.4293000000000005</v>
      </c>
      <c r="S46" s="91">
        <v>1.240294850636721E-5</v>
      </c>
      <c r="T46" s="91">
        <v>1.1086701308319652E-4</v>
      </c>
      <c r="U46" s="91">
        <f>R46/'סכום נכסי הקרן'!$C$42</f>
        <v>1.4483274903270551E-5</v>
      </c>
    </row>
    <row r="47" spans="2:21" s="133" customFormat="1">
      <c r="B47" s="83" t="s">
        <v>385</v>
      </c>
      <c r="C47" s="82" t="s">
        <v>386</v>
      </c>
      <c r="D47" s="93" t="s">
        <v>123</v>
      </c>
      <c r="E47" s="93" t="s">
        <v>297</v>
      </c>
      <c r="F47" s="82" t="s">
        <v>384</v>
      </c>
      <c r="G47" s="93" t="s">
        <v>299</v>
      </c>
      <c r="H47" s="82" t="s">
        <v>366</v>
      </c>
      <c r="I47" s="82" t="s">
        <v>165</v>
      </c>
      <c r="J47" s="82"/>
      <c r="K47" s="90">
        <v>6.25</v>
      </c>
      <c r="L47" s="93" t="s">
        <v>167</v>
      </c>
      <c r="M47" s="94">
        <v>1.4999999999999999E-2</v>
      </c>
      <c r="N47" s="94">
        <v>1.1299999999999999E-2</v>
      </c>
      <c r="O47" s="90">
        <v>61179</v>
      </c>
      <c r="P47" s="92">
        <v>102.39</v>
      </c>
      <c r="Q47" s="82"/>
      <c r="R47" s="90">
        <v>62.641179999999999</v>
      </c>
      <c r="S47" s="91">
        <v>1.0129131584758805E-4</v>
      </c>
      <c r="T47" s="91">
        <v>9.34790696647984E-4</v>
      </c>
      <c r="U47" s="91">
        <f>R47/'סכום נכסי הקרן'!$C$42</f>
        <v>1.2211775405559784E-4</v>
      </c>
    </row>
    <row r="48" spans="2:21" s="133" customFormat="1">
      <c r="B48" s="83" t="s">
        <v>387</v>
      </c>
      <c r="C48" s="82" t="s">
        <v>388</v>
      </c>
      <c r="D48" s="93" t="s">
        <v>123</v>
      </c>
      <c r="E48" s="93" t="s">
        <v>297</v>
      </c>
      <c r="F48" s="82" t="s">
        <v>389</v>
      </c>
      <c r="G48" s="93" t="s">
        <v>390</v>
      </c>
      <c r="H48" s="82" t="s">
        <v>366</v>
      </c>
      <c r="I48" s="82" t="s">
        <v>165</v>
      </c>
      <c r="J48" s="82"/>
      <c r="K48" s="90">
        <v>5.38</v>
      </c>
      <c r="L48" s="93" t="s">
        <v>167</v>
      </c>
      <c r="M48" s="94">
        <v>3.85E-2</v>
      </c>
      <c r="N48" s="94">
        <v>1.3300000000000001E-2</v>
      </c>
      <c r="O48" s="90">
        <v>11885</v>
      </c>
      <c r="P48" s="92">
        <v>117.82</v>
      </c>
      <c r="Q48" s="82"/>
      <c r="R48" s="90">
        <v>14.0029</v>
      </c>
      <c r="S48" s="91">
        <v>4.9614505519754627E-5</v>
      </c>
      <c r="T48" s="91">
        <v>2.0896446468747964E-4</v>
      </c>
      <c r="U48" s="91">
        <f>R48/'סכום נכסי הקרן'!$C$42</f>
        <v>2.7298379408962783E-5</v>
      </c>
    </row>
    <row r="49" spans="2:21" s="133" customFormat="1">
      <c r="B49" s="83" t="s">
        <v>391</v>
      </c>
      <c r="C49" s="82" t="s">
        <v>392</v>
      </c>
      <c r="D49" s="93" t="s">
        <v>123</v>
      </c>
      <c r="E49" s="93" t="s">
        <v>297</v>
      </c>
      <c r="F49" s="82" t="s">
        <v>389</v>
      </c>
      <c r="G49" s="93" t="s">
        <v>390</v>
      </c>
      <c r="H49" s="82" t="s">
        <v>366</v>
      </c>
      <c r="I49" s="82" t="s">
        <v>165</v>
      </c>
      <c r="J49" s="82"/>
      <c r="K49" s="90">
        <v>3.6799999999999997</v>
      </c>
      <c r="L49" s="93" t="s">
        <v>167</v>
      </c>
      <c r="M49" s="94">
        <v>3.9E-2</v>
      </c>
      <c r="N49" s="94">
        <v>9.4000000000000004E-3</v>
      </c>
      <c r="O49" s="90">
        <v>11181</v>
      </c>
      <c r="P49" s="92">
        <v>120.37</v>
      </c>
      <c r="Q49" s="82"/>
      <c r="R49" s="90">
        <v>13.45858</v>
      </c>
      <c r="S49" s="91">
        <v>2.8020274037828999E-5</v>
      </c>
      <c r="T49" s="91">
        <v>2.0084160889198804E-4</v>
      </c>
      <c r="U49" s="91">
        <f>R49/'סכום נכסי הקרן'!$C$42</f>
        <v>2.623723822535891E-5</v>
      </c>
    </row>
    <row r="50" spans="2:21" s="133" customFormat="1">
      <c r="B50" s="83" t="s">
        <v>393</v>
      </c>
      <c r="C50" s="82" t="s">
        <v>394</v>
      </c>
      <c r="D50" s="93" t="s">
        <v>123</v>
      </c>
      <c r="E50" s="93" t="s">
        <v>297</v>
      </c>
      <c r="F50" s="82" t="s">
        <v>389</v>
      </c>
      <c r="G50" s="93" t="s">
        <v>390</v>
      </c>
      <c r="H50" s="82" t="s">
        <v>366</v>
      </c>
      <c r="I50" s="82" t="s">
        <v>165</v>
      </c>
      <c r="J50" s="82"/>
      <c r="K50" s="90">
        <v>6.19</v>
      </c>
      <c r="L50" s="93" t="s">
        <v>167</v>
      </c>
      <c r="M50" s="94">
        <v>3.85E-2</v>
      </c>
      <c r="N50" s="94">
        <v>1.5700000000000002E-2</v>
      </c>
      <c r="O50" s="90">
        <v>8184</v>
      </c>
      <c r="P50" s="92">
        <v>118.43</v>
      </c>
      <c r="Q50" s="82"/>
      <c r="R50" s="90">
        <v>9.6923200000000005</v>
      </c>
      <c r="S50" s="91">
        <v>3.2736E-5</v>
      </c>
      <c r="T50" s="91">
        <v>1.4463792931319604E-4</v>
      </c>
      <c r="U50" s="91">
        <f>R50/'סכום נכסי הקרן'!$C$42</f>
        <v>1.8894988089115694E-5</v>
      </c>
    </row>
    <row r="51" spans="2:21" s="133" customFormat="1">
      <c r="B51" s="83" t="s">
        <v>395</v>
      </c>
      <c r="C51" s="82" t="s">
        <v>396</v>
      </c>
      <c r="D51" s="93" t="s">
        <v>123</v>
      </c>
      <c r="E51" s="93" t="s">
        <v>297</v>
      </c>
      <c r="F51" s="82" t="s">
        <v>397</v>
      </c>
      <c r="G51" s="93" t="s">
        <v>390</v>
      </c>
      <c r="H51" s="82" t="s">
        <v>366</v>
      </c>
      <c r="I51" s="82" t="s">
        <v>163</v>
      </c>
      <c r="J51" s="82"/>
      <c r="K51" s="90">
        <v>3.79</v>
      </c>
      <c r="L51" s="93" t="s">
        <v>167</v>
      </c>
      <c r="M51" s="94">
        <v>3.7499999999999999E-2</v>
      </c>
      <c r="N51" s="94">
        <v>1.1600000000000001E-2</v>
      </c>
      <c r="O51" s="90">
        <v>87857</v>
      </c>
      <c r="P51" s="92">
        <v>119.79</v>
      </c>
      <c r="Q51" s="82"/>
      <c r="R51" s="90">
        <v>105.2439</v>
      </c>
      <c r="S51" s="91">
        <v>1.1340757971228666E-4</v>
      </c>
      <c r="T51" s="91">
        <v>1.570548616723867E-3</v>
      </c>
      <c r="U51" s="91">
        <f>R51/'סכום נכסי הקרן'!$C$42</f>
        <v>2.0517092264309093E-4</v>
      </c>
    </row>
    <row r="52" spans="2:21" s="133" customFormat="1">
      <c r="B52" s="83" t="s">
        <v>398</v>
      </c>
      <c r="C52" s="82" t="s">
        <v>399</v>
      </c>
      <c r="D52" s="93" t="s">
        <v>123</v>
      </c>
      <c r="E52" s="93" t="s">
        <v>297</v>
      </c>
      <c r="F52" s="82" t="s">
        <v>397</v>
      </c>
      <c r="G52" s="93" t="s">
        <v>390</v>
      </c>
      <c r="H52" s="82" t="s">
        <v>366</v>
      </c>
      <c r="I52" s="82" t="s">
        <v>163</v>
      </c>
      <c r="J52" s="82"/>
      <c r="K52" s="90">
        <v>7.33</v>
      </c>
      <c r="L52" s="93" t="s">
        <v>167</v>
      </c>
      <c r="M52" s="94">
        <v>2.4799999999999999E-2</v>
      </c>
      <c r="N52" s="94">
        <v>1.7599999999999998E-2</v>
      </c>
      <c r="O52" s="90">
        <v>11786</v>
      </c>
      <c r="P52" s="92">
        <v>106.15</v>
      </c>
      <c r="Q52" s="82"/>
      <c r="R52" s="90">
        <v>12.51084</v>
      </c>
      <c r="S52" s="91">
        <v>2.78308943570302E-5</v>
      </c>
      <c r="T52" s="91">
        <v>1.8669853983037141E-4</v>
      </c>
      <c r="U52" s="91">
        <f>R52/'סכום נכסי הקרן'!$C$42</f>
        <v>2.4389637649688845E-5</v>
      </c>
    </row>
    <row r="53" spans="2:21" s="133" customFormat="1">
      <c r="B53" s="83" t="s">
        <v>400</v>
      </c>
      <c r="C53" s="82" t="s">
        <v>401</v>
      </c>
      <c r="D53" s="93" t="s">
        <v>123</v>
      </c>
      <c r="E53" s="93" t="s">
        <v>297</v>
      </c>
      <c r="F53" s="82" t="s">
        <v>402</v>
      </c>
      <c r="G53" s="93" t="s">
        <v>328</v>
      </c>
      <c r="H53" s="82" t="s">
        <v>366</v>
      </c>
      <c r="I53" s="82" t="s">
        <v>165</v>
      </c>
      <c r="J53" s="82"/>
      <c r="K53" s="90">
        <v>3.1</v>
      </c>
      <c r="L53" s="93" t="s">
        <v>167</v>
      </c>
      <c r="M53" s="94">
        <v>4.9000000000000002E-2</v>
      </c>
      <c r="N53" s="94">
        <v>1.2599999999999998E-2</v>
      </c>
      <c r="O53" s="90">
        <v>4603.42</v>
      </c>
      <c r="P53" s="92">
        <v>115.53</v>
      </c>
      <c r="Q53" s="82"/>
      <c r="R53" s="90">
        <v>5.3183299999999996</v>
      </c>
      <c r="S53" s="91">
        <v>4.9444984766630708E-6</v>
      </c>
      <c r="T53" s="91">
        <v>7.9365130185987434E-5</v>
      </c>
      <c r="U53" s="91">
        <f>R53/'סכום נכסי הקרן'!$C$42</f>
        <v>1.0367980215674539E-5</v>
      </c>
    </row>
    <row r="54" spans="2:21" s="133" customFormat="1">
      <c r="B54" s="83" t="s">
        <v>403</v>
      </c>
      <c r="C54" s="82" t="s">
        <v>404</v>
      </c>
      <c r="D54" s="93" t="s">
        <v>123</v>
      </c>
      <c r="E54" s="93" t="s">
        <v>297</v>
      </c>
      <c r="F54" s="82" t="s">
        <v>402</v>
      </c>
      <c r="G54" s="93" t="s">
        <v>328</v>
      </c>
      <c r="H54" s="82" t="s">
        <v>366</v>
      </c>
      <c r="I54" s="82" t="s">
        <v>165</v>
      </c>
      <c r="J54" s="82"/>
      <c r="K54" s="90">
        <v>7.9099999999999993</v>
      </c>
      <c r="L54" s="93" t="s">
        <v>167</v>
      </c>
      <c r="M54" s="94">
        <v>2.35E-2</v>
      </c>
      <c r="N54" s="94">
        <v>2.23E-2</v>
      </c>
      <c r="O54" s="90">
        <v>224730</v>
      </c>
      <c r="P54" s="92">
        <v>102.3</v>
      </c>
      <c r="Q54" s="82"/>
      <c r="R54" s="90">
        <v>229.89879000000002</v>
      </c>
      <c r="S54" s="91">
        <v>8.8683999765592949E-4</v>
      </c>
      <c r="T54" s="91">
        <v>3.4307663115961192E-3</v>
      </c>
      <c r="U54" s="91">
        <f>R54/'סכום נכסי הקרן'!$C$42</f>
        <v>4.4818319027354757E-4</v>
      </c>
    </row>
    <row r="55" spans="2:21" s="133" customFormat="1">
      <c r="B55" s="83" t="s">
        <v>405</v>
      </c>
      <c r="C55" s="82" t="s">
        <v>406</v>
      </c>
      <c r="D55" s="93" t="s">
        <v>123</v>
      </c>
      <c r="E55" s="93" t="s">
        <v>297</v>
      </c>
      <c r="F55" s="82" t="s">
        <v>402</v>
      </c>
      <c r="G55" s="93" t="s">
        <v>328</v>
      </c>
      <c r="H55" s="82" t="s">
        <v>366</v>
      </c>
      <c r="I55" s="82" t="s">
        <v>165</v>
      </c>
      <c r="J55" s="82"/>
      <c r="K55" s="90">
        <v>6.830000000000001</v>
      </c>
      <c r="L55" s="93" t="s">
        <v>167</v>
      </c>
      <c r="M55" s="94">
        <v>2.3E-2</v>
      </c>
      <c r="N55" s="94">
        <v>2.3000000000000003E-2</v>
      </c>
      <c r="O55" s="90">
        <v>166.52</v>
      </c>
      <c r="P55" s="92">
        <v>101.15</v>
      </c>
      <c r="Q55" s="90">
        <v>3.7000000000000002E-3</v>
      </c>
      <c r="R55" s="90">
        <v>0.17213999999999999</v>
      </c>
      <c r="S55" s="91">
        <v>1.1680953172443784E-7</v>
      </c>
      <c r="T55" s="91">
        <v>2.5688352377937958E-6</v>
      </c>
      <c r="U55" s="91">
        <f>R55/'סכום נכסי הקרן'!$C$42</f>
        <v>3.3558355993821656E-7</v>
      </c>
    </row>
    <row r="56" spans="2:21" s="133" customFormat="1">
      <c r="B56" s="83" t="s">
        <v>407</v>
      </c>
      <c r="C56" s="82" t="s">
        <v>408</v>
      </c>
      <c r="D56" s="93" t="s">
        <v>123</v>
      </c>
      <c r="E56" s="93" t="s">
        <v>297</v>
      </c>
      <c r="F56" s="82" t="s">
        <v>402</v>
      </c>
      <c r="G56" s="93" t="s">
        <v>328</v>
      </c>
      <c r="H56" s="82" t="s">
        <v>366</v>
      </c>
      <c r="I56" s="82" t="s">
        <v>165</v>
      </c>
      <c r="J56" s="82"/>
      <c r="K56" s="90">
        <v>2.99</v>
      </c>
      <c r="L56" s="93" t="s">
        <v>167</v>
      </c>
      <c r="M56" s="94">
        <v>5.8499999999999996E-2</v>
      </c>
      <c r="N56" s="94">
        <v>1.2000000000000002E-2</v>
      </c>
      <c r="O56" s="90">
        <v>402786.56</v>
      </c>
      <c r="P56" s="92">
        <v>123.77</v>
      </c>
      <c r="Q56" s="82"/>
      <c r="R56" s="90">
        <v>498.52891</v>
      </c>
      <c r="S56" s="91">
        <v>2.8506157322411826E-4</v>
      </c>
      <c r="T56" s="91">
        <v>7.4395180147957003E-3</v>
      </c>
      <c r="U56" s="91">
        <f>R56/'סכום נכסי הקרן'!$C$42</f>
        <v>9.7187235012152187E-4</v>
      </c>
    </row>
    <row r="57" spans="2:21" s="133" customFormat="1">
      <c r="B57" s="83" t="s">
        <v>409</v>
      </c>
      <c r="C57" s="82" t="s">
        <v>410</v>
      </c>
      <c r="D57" s="93" t="s">
        <v>123</v>
      </c>
      <c r="E57" s="93" t="s">
        <v>297</v>
      </c>
      <c r="F57" s="82" t="s">
        <v>402</v>
      </c>
      <c r="G57" s="93" t="s">
        <v>328</v>
      </c>
      <c r="H57" s="82" t="s">
        <v>366</v>
      </c>
      <c r="I57" s="82" t="s">
        <v>165</v>
      </c>
      <c r="J57" s="82"/>
      <c r="K57" s="90">
        <v>7.379999999999999</v>
      </c>
      <c r="L57" s="93" t="s">
        <v>167</v>
      </c>
      <c r="M57" s="94">
        <v>2.1499999999999998E-2</v>
      </c>
      <c r="N57" s="94">
        <v>2.0899999999999998E-2</v>
      </c>
      <c r="O57" s="90">
        <v>1064717.58</v>
      </c>
      <c r="P57" s="92">
        <v>102.2</v>
      </c>
      <c r="Q57" s="82"/>
      <c r="R57" s="90">
        <v>1088.1414499999998</v>
      </c>
      <c r="S57" s="91">
        <v>1.9949403512003866E-3</v>
      </c>
      <c r="T57" s="91">
        <v>1.6238271758243498E-2</v>
      </c>
      <c r="U57" s="91">
        <f>R57/'סכום נכסי הקרן'!$C$42</f>
        <v>2.1213104537430747E-3</v>
      </c>
    </row>
    <row r="58" spans="2:21" s="133" customFormat="1">
      <c r="B58" s="83" t="s">
        <v>411</v>
      </c>
      <c r="C58" s="82" t="s">
        <v>412</v>
      </c>
      <c r="D58" s="93" t="s">
        <v>123</v>
      </c>
      <c r="E58" s="93" t="s">
        <v>297</v>
      </c>
      <c r="F58" s="82" t="s">
        <v>413</v>
      </c>
      <c r="G58" s="93" t="s">
        <v>414</v>
      </c>
      <c r="H58" s="82" t="s">
        <v>366</v>
      </c>
      <c r="I58" s="82" t="s">
        <v>165</v>
      </c>
      <c r="J58" s="82"/>
      <c r="K58" s="90">
        <v>5.5900000000000007</v>
      </c>
      <c r="L58" s="93" t="s">
        <v>167</v>
      </c>
      <c r="M58" s="94">
        <v>1.9400000000000001E-2</v>
      </c>
      <c r="N58" s="94">
        <v>1.3300000000000001E-2</v>
      </c>
      <c r="O58" s="90">
        <v>292948</v>
      </c>
      <c r="P58" s="92">
        <v>103.89</v>
      </c>
      <c r="Q58" s="82"/>
      <c r="R58" s="90">
        <v>304.34365000000003</v>
      </c>
      <c r="S58" s="91">
        <v>4.0540600384166155E-4</v>
      </c>
      <c r="T58" s="91">
        <v>4.5417026404018929E-3</v>
      </c>
      <c r="U58" s="91">
        <f>R58/'סכום נכסי הקרן'!$C$42</f>
        <v>5.9331198740322191E-4</v>
      </c>
    </row>
    <row r="59" spans="2:21" s="133" customFormat="1">
      <c r="B59" s="83" t="s">
        <v>415</v>
      </c>
      <c r="C59" s="82" t="s">
        <v>416</v>
      </c>
      <c r="D59" s="93" t="s">
        <v>123</v>
      </c>
      <c r="E59" s="93" t="s">
        <v>297</v>
      </c>
      <c r="F59" s="82" t="s">
        <v>417</v>
      </c>
      <c r="G59" s="93" t="s">
        <v>390</v>
      </c>
      <c r="H59" s="82" t="s">
        <v>366</v>
      </c>
      <c r="I59" s="82" t="s">
        <v>163</v>
      </c>
      <c r="J59" s="82"/>
      <c r="K59" s="90">
        <v>2.17</v>
      </c>
      <c r="L59" s="93" t="s">
        <v>167</v>
      </c>
      <c r="M59" s="94">
        <v>3.6000000000000004E-2</v>
      </c>
      <c r="N59" s="94">
        <v>7.6000000000000009E-3</v>
      </c>
      <c r="O59" s="90">
        <v>132183</v>
      </c>
      <c r="P59" s="92">
        <v>113.73</v>
      </c>
      <c r="Q59" s="82"/>
      <c r="R59" s="90">
        <v>150.33171999999999</v>
      </c>
      <c r="S59" s="91">
        <v>3.1950487295509918E-4</v>
      </c>
      <c r="T59" s="91">
        <v>2.2433915399915783E-3</v>
      </c>
      <c r="U59" s="91">
        <f>R59/'סכום נכסי הקרן'!$C$42</f>
        <v>2.9306874502866962E-4</v>
      </c>
    </row>
    <row r="60" spans="2:21" s="133" customFormat="1">
      <c r="B60" s="83" t="s">
        <v>418</v>
      </c>
      <c r="C60" s="82" t="s">
        <v>419</v>
      </c>
      <c r="D60" s="93" t="s">
        <v>123</v>
      </c>
      <c r="E60" s="93" t="s">
        <v>297</v>
      </c>
      <c r="F60" s="82" t="s">
        <v>417</v>
      </c>
      <c r="G60" s="93" t="s">
        <v>390</v>
      </c>
      <c r="H60" s="82" t="s">
        <v>366</v>
      </c>
      <c r="I60" s="82" t="s">
        <v>163</v>
      </c>
      <c r="J60" s="82"/>
      <c r="K60" s="90">
        <v>8.4599999999999991</v>
      </c>
      <c r="L60" s="93" t="s">
        <v>167</v>
      </c>
      <c r="M60" s="94">
        <v>2.2499999999999999E-2</v>
      </c>
      <c r="N60" s="94">
        <v>1.95E-2</v>
      </c>
      <c r="O60" s="90">
        <v>82429</v>
      </c>
      <c r="P60" s="92">
        <v>103.82</v>
      </c>
      <c r="Q60" s="82"/>
      <c r="R60" s="90">
        <v>85.577780000000004</v>
      </c>
      <c r="S60" s="91">
        <v>2.0148068714033975E-4</v>
      </c>
      <c r="T60" s="91">
        <v>1.2770722483801857E-3</v>
      </c>
      <c r="U60" s="91">
        <f>R60/'סכום נכסי הקרן'!$C$42</f>
        <v>1.6683220671551944E-4</v>
      </c>
    </row>
    <row r="61" spans="2:21" s="133" customFormat="1">
      <c r="B61" s="83" t="s">
        <v>420</v>
      </c>
      <c r="C61" s="82" t="s">
        <v>421</v>
      </c>
      <c r="D61" s="93" t="s">
        <v>123</v>
      </c>
      <c r="E61" s="93" t="s">
        <v>297</v>
      </c>
      <c r="F61" s="82" t="s">
        <v>422</v>
      </c>
      <c r="G61" s="93" t="s">
        <v>328</v>
      </c>
      <c r="H61" s="82" t="s">
        <v>366</v>
      </c>
      <c r="I61" s="82" t="s">
        <v>165</v>
      </c>
      <c r="J61" s="82"/>
      <c r="K61" s="90">
        <v>8.5900000000000016</v>
      </c>
      <c r="L61" s="93" t="s">
        <v>167</v>
      </c>
      <c r="M61" s="94">
        <v>3.5000000000000003E-2</v>
      </c>
      <c r="N61" s="94">
        <v>2.1400000000000002E-2</v>
      </c>
      <c r="O61" s="90">
        <v>660148.35</v>
      </c>
      <c r="P61" s="92">
        <v>114.46</v>
      </c>
      <c r="Q61" s="82"/>
      <c r="R61" s="90">
        <v>755.60581999999999</v>
      </c>
      <c r="S61" s="91">
        <v>3.7081330010619164E-3</v>
      </c>
      <c r="T61" s="91">
        <v>1.1275861835123017E-2</v>
      </c>
      <c r="U61" s="91">
        <f>R61/'סכום נכסי הקרן'!$C$42</f>
        <v>1.4730387532568565E-3</v>
      </c>
    </row>
    <row r="62" spans="2:21" s="133" customFormat="1">
      <c r="B62" s="83" t="s">
        <v>423</v>
      </c>
      <c r="C62" s="82" t="s">
        <v>424</v>
      </c>
      <c r="D62" s="93" t="s">
        <v>123</v>
      </c>
      <c r="E62" s="93" t="s">
        <v>297</v>
      </c>
      <c r="F62" s="82" t="s">
        <v>422</v>
      </c>
      <c r="G62" s="93" t="s">
        <v>328</v>
      </c>
      <c r="H62" s="82" t="s">
        <v>366</v>
      </c>
      <c r="I62" s="82" t="s">
        <v>165</v>
      </c>
      <c r="J62" s="82"/>
      <c r="K62" s="90">
        <v>7.24</v>
      </c>
      <c r="L62" s="93" t="s">
        <v>167</v>
      </c>
      <c r="M62" s="94">
        <v>0.04</v>
      </c>
      <c r="N62" s="94">
        <v>1.7200000000000003E-2</v>
      </c>
      <c r="O62" s="90">
        <v>61695.65</v>
      </c>
      <c r="P62" s="92">
        <v>118.75</v>
      </c>
      <c r="Q62" s="82"/>
      <c r="R62" s="90">
        <v>73.263589999999994</v>
      </c>
      <c r="S62" s="91">
        <v>3.1349432535771591E-4</v>
      </c>
      <c r="T62" s="91">
        <v>1.0933083050963003E-3</v>
      </c>
      <c r="U62" s="91">
        <f>R62/'סכום נכסי הקרן'!$C$42</f>
        <v>1.4282593439092554E-4</v>
      </c>
    </row>
    <row r="63" spans="2:21" s="133" customFormat="1">
      <c r="B63" s="83" t="s">
        <v>425</v>
      </c>
      <c r="C63" s="82" t="s">
        <v>426</v>
      </c>
      <c r="D63" s="93" t="s">
        <v>123</v>
      </c>
      <c r="E63" s="93" t="s">
        <v>297</v>
      </c>
      <c r="F63" s="82" t="s">
        <v>427</v>
      </c>
      <c r="G63" s="93" t="s">
        <v>328</v>
      </c>
      <c r="H63" s="82" t="s">
        <v>428</v>
      </c>
      <c r="I63" s="82" t="s">
        <v>163</v>
      </c>
      <c r="J63" s="82"/>
      <c r="K63" s="90">
        <v>1.22</v>
      </c>
      <c r="L63" s="93" t="s">
        <v>167</v>
      </c>
      <c r="M63" s="94">
        <v>4.8499999999999995E-2</v>
      </c>
      <c r="N63" s="94">
        <v>1.0700000000000003E-2</v>
      </c>
      <c r="O63" s="90">
        <v>6496</v>
      </c>
      <c r="P63" s="92">
        <v>127.85</v>
      </c>
      <c r="Q63" s="82"/>
      <c r="R63" s="90">
        <v>8.3051299999999983</v>
      </c>
      <c r="S63" s="91">
        <v>2.5935729871963176E-5</v>
      </c>
      <c r="T63" s="91">
        <v>1.2393697338479367E-4</v>
      </c>
      <c r="U63" s="91">
        <f>R63/'סכום נכסי הקרן'!$C$42</f>
        <v>1.6190688341754851E-5</v>
      </c>
    </row>
    <row r="64" spans="2:21" s="133" customFormat="1">
      <c r="B64" s="83" t="s">
        <v>429</v>
      </c>
      <c r="C64" s="82" t="s">
        <v>430</v>
      </c>
      <c r="D64" s="93" t="s">
        <v>123</v>
      </c>
      <c r="E64" s="93" t="s">
        <v>297</v>
      </c>
      <c r="F64" s="82" t="s">
        <v>427</v>
      </c>
      <c r="G64" s="93" t="s">
        <v>328</v>
      </c>
      <c r="H64" s="82" t="s">
        <v>428</v>
      </c>
      <c r="I64" s="82" t="s">
        <v>163</v>
      </c>
      <c r="J64" s="82"/>
      <c r="K64" s="90">
        <v>5.7900000000000009</v>
      </c>
      <c r="L64" s="93" t="s">
        <v>167</v>
      </c>
      <c r="M64" s="94">
        <v>2.5000000000000001E-2</v>
      </c>
      <c r="N64" s="94">
        <v>1.7299999999999999E-2</v>
      </c>
      <c r="O64" s="90">
        <v>262715.46000000002</v>
      </c>
      <c r="P64" s="92">
        <v>104.57</v>
      </c>
      <c r="Q64" s="82"/>
      <c r="R64" s="90">
        <v>274.72154999999998</v>
      </c>
      <c r="S64" s="91">
        <v>5.433868235051435E-4</v>
      </c>
      <c r="T64" s="91">
        <v>4.0996537598543634E-3</v>
      </c>
      <c r="U64" s="91">
        <f>R64/'סכום נכסי הקרן'!$C$42</f>
        <v>5.3556428337832437E-4</v>
      </c>
    </row>
    <row r="65" spans="2:21" s="133" customFormat="1">
      <c r="B65" s="83" t="s">
        <v>431</v>
      </c>
      <c r="C65" s="82" t="s">
        <v>432</v>
      </c>
      <c r="D65" s="93" t="s">
        <v>123</v>
      </c>
      <c r="E65" s="93" t="s">
        <v>297</v>
      </c>
      <c r="F65" s="82" t="s">
        <v>427</v>
      </c>
      <c r="G65" s="93" t="s">
        <v>328</v>
      </c>
      <c r="H65" s="82" t="s">
        <v>428</v>
      </c>
      <c r="I65" s="82" t="s">
        <v>163</v>
      </c>
      <c r="J65" s="82"/>
      <c r="K65" s="90">
        <v>6.52</v>
      </c>
      <c r="L65" s="93" t="s">
        <v>167</v>
      </c>
      <c r="M65" s="94">
        <v>1.34E-2</v>
      </c>
      <c r="N65" s="94">
        <v>1.5999999999999997E-2</v>
      </c>
      <c r="O65" s="90">
        <v>589200.44999999995</v>
      </c>
      <c r="P65" s="92">
        <v>99.13</v>
      </c>
      <c r="Q65" s="82"/>
      <c r="R65" s="90">
        <v>584.07438999999999</v>
      </c>
      <c r="S65" s="91">
        <v>1.6303965510442817E-3</v>
      </c>
      <c r="T65" s="91">
        <v>8.7161082521489269E-3</v>
      </c>
      <c r="U65" s="91">
        <f>R65/'סכום נכסי הקרן'!$C$42</f>
        <v>1.1386415886193929E-3</v>
      </c>
    </row>
    <row r="66" spans="2:21" s="133" customFormat="1">
      <c r="B66" s="83" t="s">
        <v>433</v>
      </c>
      <c r="C66" s="82" t="s">
        <v>434</v>
      </c>
      <c r="D66" s="93" t="s">
        <v>123</v>
      </c>
      <c r="E66" s="93" t="s">
        <v>297</v>
      </c>
      <c r="F66" s="82" t="s">
        <v>319</v>
      </c>
      <c r="G66" s="93" t="s">
        <v>299</v>
      </c>
      <c r="H66" s="82" t="s">
        <v>428</v>
      </c>
      <c r="I66" s="82" t="s">
        <v>165</v>
      </c>
      <c r="J66" s="82"/>
      <c r="K66" s="90">
        <v>3.84</v>
      </c>
      <c r="L66" s="93" t="s">
        <v>167</v>
      </c>
      <c r="M66" s="94">
        <v>2.7999999999999997E-2</v>
      </c>
      <c r="N66" s="94">
        <v>1.6300000000000002E-2</v>
      </c>
      <c r="O66" s="90">
        <f>350000/50000</f>
        <v>7</v>
      </c>
      <c r="P66" s="92">
        <f>105.36*50000</f>
        <v>5268000</v>
      </c>
      <c r="Q66" s="82"/>
      <c r="R66" s="90">
        <v>368.76</v>
      </c>
      <c r="S66" s="91">
        <f>1978.85452592299%/50000</f>
        <v>3.95770905184598E-4</v>
      </c>
      <c r="T66" s="91">
        <v>5.5029840960197519E-3</v>
      </c>
      <c r="U66" s="91">
        <f>R66/'סכום נכסי הקרן'!$C$42</f>
        <v>7.1889040062052257E-4</v>
      </c>
    </row>
    <row r="67" spans="2:21" s="133" customFormat="1">
      <c r="B67" s="83" t="s">
        <v>435</v>
      </c>
      <c r="C67" s="82" t="s">
        <v>436</v>
      </c>
      <c r="D67" s="93" t="s">
        <v>123</v>
      </c>
      <c r="E67" s="93" t="s">
        <v>297</v>
      </c>
      <c r="F67" s="82" t="s">
        <v>437</v>
      </c>
      <c r="G67" s="93" t="s">
        <v>299</v>
      </c>
      <c r="H67" s="82" t="s">
        <v>428</v>
      </c>
      <c r="I67" s="82" t="s">
        <v>165</v>
      </c>
      <c r="J67" s="82"/>
      <c r="K67" s="90">
        <v>2.46</v>
      </c>
      <c r="L67" s="93" t="s">
        <v>167</v>
      </c>
      <c r="M67" s="94">
        <v>0.02</v>
      </c>
      <c r="N67" s="94">
        <v>7.6999999999999994E-3</v>
      </c>
      <c r="O67" s="90">
        <v>100000</v>
      </c>
      <c r="P67" s="92">
        <v>105.37</v>
      </c>
      <c r="Q67" s="82"/>
      <c r="R67" s="90">
        <v>105.37</v>
      </c>
      <c r="S67" s="91">
        <v>1.4060208625375583E-4</v>
      </c>
      <c r="T67" s="91">
        <v>1.5724303997114691E-3</v>
      </c>
      <c r="U67" s="91">
        <f>R67/'סכום נכסי הקרן'!$C$42</f>
        <v>2.0541675212437484E-4</v>
      </c>
    </row>
    <row r="68" spans="2:21" s="133" customFormat="1">
      <c r="B68" s="83" t="s">
        <v>438</v>
      </c>
      <c r="C68" s="82" t="s">
        <v>439</v>
      </c>
      <c r="D68" s="93" t="s">
        <v>123</v>
      </c>
      <c r="E68" s="93" t="s">
        <v>297</v>
      </c>
      <c r="F68" s="82" t="s">
        <v>440</v>
      </c>
      <c r="G68" s="93" t="s">
        <v>328</v>
      </c>
      <c r="H68" s="82" t="s">
        <v>428</v>
      </c>
      <c r="I68" s="82" t="s">
        <v>163</v>
      </c>
      <c r="J68" s="82"/>
      <c r="K68" s="90">
        <v>7.0099999999999989</v>
      </c>
      <c r="L68" s="93" t="s">
        <v>167</v>
      </c>
      <c r="M68" s="94">
        <v>1.5800000000000002E-2</v>
      </c>
      <c r="N68" s="94">
        <v>1.78E-2</v>
      </c>
      <c r="O68" s="90">
        <v>240903.85</v>
      </c>
      <c r="P68" s="92">
        <v>99.36</v>
      </c>
      <c r="Q68" s="82"/>
      <c r="R68" s="90">
        <v>239.36207999999999</v>
      </c>
      <c r="S68" s="91">
        <v>5.6457164484816102E-4</v>
      </c>
      <c r="T68" s="91">
        <v>3.5719864395005086E-3</v>
      </c>
      <c r="U68" s="91">
        <f>R68/'סכום נכסי הקרן'!$C$42</f>
        <v>4.6663168886148593E-4</v>
      </c>
    </row>
    <row r="69" spans="2:21" s="133" customFormat="1">
      <c r="B69" s="83" t="s">
        <v>441</v>
      </c>
      <c r="C69" s="82" t="s">
        <v>442</v>
      </c>
      <c r="D69" s="93" t="s">
        <v>123</v>
      </c>
      <c r="E69" s="93" t="s">
        <v>297</v>
      </c>
      <c r="F69" s="82" t="s">
        <v>443</v>
      </c>
      <c r="G69" s="93" t="s">
        <v>328</v>
      </c>
      <c r="H69" s="82" t="s">
        <v>428</v>
      </c>
      <c r="I69" s="82" t="s">
        <v>163</v>
      </c>
      <c r="J69" s="82"/>
      <c r="K69" s="90">
        <v>6.89</v>
      </c>
      <c r="L69" s="93" t="s">
        <v>167</v>
      </c>
      <c r="M69" s="94">
        <v>1.9599999999999999E-2</v>
      </c>
      <c r="N69" s="94">
        <v>2.06E-2</v>
      </c>
      <c r="O69" s="90">
        <v>54000</v>
      </c>
      <c r="P69" s="92">
        <v>99.9</v>
      </c>
      <c r="Q69" s="82"/>
      <c r="R69" s="90">
        <v>53.946010000000001</v>
      </c>
      <c r="S69" s="91">
        <v>1.0635029423581405E-4</v>
      </c>
      <c r="T69" s="91">
        <v>8.0503317896117403E-4</v>
      </c>
      <c r="U69" s="91">
        <f>R69/'סכום נכסי הקרן'!$C$42</f>
        <v>1.0516669036983056E-4</v>
      </c>
    </row>
    <row r="70" spans="2:21" s="133" customFormat="1">
      <c r="B70" s="83" t="s">
        <v>444</v>
      </c>
      <c r="C70" s="82" t="s">
        <v>445</v>
      </c>
      <c r="D70" s="93" t="s">
        <v>123</v>
      </c>
      <c r="E70" s="93" t="s">
        <v>297</v>
      </c>
      <c r="F70" s="82" t="s">
        <v>443</v>
      </c>
      <c r="G70" s="93" t="s">
        <v>328</v>
      </c>
      <c r="H70" s="82" t="s">
        <v>428</v>
      </c>
      <c r="I70" s="82" t="s">
        <v>163</v>
      </c>
      <c r="J70" s="82"/>
      <c r="K70" s="90">
        <v>4.87</v>
      </c>
      <c r="L70" s="93" t="s">
        <v>167</v>
      </c>
      <c r="M70" s="94">
        <v>2.75E-2</v>
      </c>
      <c r="N70" s="94">
        <v>1.4199999999999999E-2</v>
      </c>
      <c r="O70" s="90">
        <v>78260.87</v>
      </c>
      <c r="P70" s="92">
        <v>107.19</v>
      </c>
      <c r="Q70" s="82"/>
      <c r="R70" s="90">
        <v>83.887830000000008</v>
      </c>
      <c r="S70" s="91">
        <v>1.5702331706934152E-4</v>
      </c>
      <c r="T70" s="91">
        <v>1.2518532225284974E-3</v>
      </c>
      <c r="U70" s="91">
        <f>R70/'סכום נכסי הקרן'!$C$42</f>
        <v>1.6353768227542656E-4</v>
      </c>
    </row>
    <row r="71" spans="2:21" s="133" customFormat="1">
      <c r="B71" s="83" t="s">
        <v>446</v>
      </c>
      <c r="C71" s="82" t="s">
        <v>447</v>
      </c>
      <c r="D71" s="93" t="s">
        <v>123</v>
      </c>
      <c r="E71" s="93" t="s">
        <v>297</v>
      </c>
      <c r="F71" s="82" t="s">
        <v>448</v>
      </c>
      <c r="G71" s="93" t="s">
        <v>344</v>
      </c>
      <c r="H71" s="82" t="s">
        <v>428</v>
      </c>
      <c r="I71" s="82" t="s">
        <v>165</v>
      </c>
      <c r="J71" s="82"/>
      <c r="K71" s="90">
        <v>1.4899999999999998</v>
      </c>
      <c r="L71" s="93" t="s">
        <v>167</v>
      </c>
      <c r="M71" s="94">
        <v>4.5999999999999999E-2</v>
      </c>
      <c r="N71" s="94">
        <v>1.1000000000000001E-2</v>
      </c>
      <c r="O71" s="90">
        <v>400000</v>
      </c>
      <c r="P71" s="92">
        <v>108.07</v>
      </c>
      <c r="Q71" s="90">
        <v>9.4535800000000005</v>
      </c>
      <c r="R71" s="90">
        <v>441.73359000000005</v>
      </c>
      <c r="S71" s="91">
        <v>6.217728048388847E-4</v>
      </c>
      <c r="T71" s="91">
        <v>6.591964747932829E-3</v>
      </c>
      <c r="U71" s="91">
        <f>R71/'סכום נכסי הקרן'!$C$42</f>
        <v>8.6115098568890786E-4</v>
      </c>
    </row>
    <row r="72" spans="2:21" s="133" customFormat="1">
      <c r="B72" s="83" t="s">
        <v>449</v>
      </c>
      <c r="C72" s="82" t="s">
        <v>450</v>
      </c>
      <c r="D72" s="93" t="s">
        <v>123</v>
      </c>
      <c r="E72" s="93" t="s">
        <v>297</v>
      </c>
      <c r="F72" s="82" t="s">
        <v>417</v>
      </c>
      <c r="G72" s="93" t="s">
        <v>390</v>
      </c>
      <c r="H72" s="82" t="s">
        <v>428</v>
      </c>
      <c r="I72" s="82" t="s">
        <v>165</v>
      </c>
      <c r="J72" s="82"/>
      <c r="K72" s="90">
        <v>1.2200000000000002</v>
      </c>
      <c r="L72" s="93" t="s">
        <v>167</v>
      </c>
      <c r="M72" s="94">
        <v>4.4999999999999998E-2</v>
      </c>
      <c r="N72" s="94">
        <v>1.0800000000000001E-2</v>
      </c>
      <c r="O72" s="90">
        <v>27616</v>
      </c>
      <c r="P72" s="92">
        <v>127.2</v>
      </c>
      <c r="Q72" s="82"/>
      <c r="R72" s="90">
        <v>35.127559999999995</v>
      </c>
      <c r="S72" s="91">
        <v>2.6469622360650557E-4</v>
      </c>
      <c r="T72" s="91">
        <v>5.242065408720566E-4</v>
      </c>
      <c r="U72" s="91">
        <f>R72/'סכום נכסי הקרן'!$C$42</f>
        <v>6.8480490512044253E-5</v>
      </c>
    </row>
    <row r="73" spans="2:21" s="133" customFormat="1">
      <c r="B73" s="83" t="s">
        <v>451</v>
      </c>
      <c r="C73" s="82" t="s">
        <v>452</v>
      </c>
      <c r="D73" s="93" t="s">
        <v>123</v>
      </c>
      <c r="E73" s="93" t="s">
        <v>297</v>
      </c>
      <c r="F73" s="82" t="s">
        <v>453</v>
      </c>
      <c r="G73" s="93" t="s">
        <v>328</v>
      </c>
      <c r="H73" s="82" t="s">
        <v>428</v>
      </c>
      <c r="I73" s="82" t="s">
        <v>163</v>
      </c>
      <c r="J73" s="82"/>
      <c r="K73" s="90">
        <v>6.46</v>
      </c>
      <c r="L73" s="93" t="s">
        <v>167</v>
      </c>
      <c r="M73" s="94">
        <v>1.6E-2</v>
      </c>
      <c r="N73" s="94">
        <v>1.6400000000000001E-2</v>
      </c>
      <c r="O73" s="90">
        <v>96000</v>
      </c>
      <c r="P73" s="92">
        <v>100.83</v>
      </c>
      <c r="Q73" s="82"/>
      <c r="R73" s="90">
        <v>96.796800000000005</v>
      </c>
      <c r="S73" s="91">
        <v>6.9734500417680597E-4</v>
      </c>
      <c r="T73" s="91">
        <v>1.4444930332617549E-3</v>
      </c>
      <c r="U73" s="91">
        <f>R73/'סכום נכסי הקרן'!$C$42</f>
        <v>1.8870346656574627E-4</v>
      </c>
    </row>
    <row r="74" spans="2:21" s="133" customFormat="1">
      <c r="B74" s="83" t="s">
        <v>454</v>
      </c>
      <c r="C74" s="82" t="s">
        <v>455</v>
      </c>
      <c r="D74" s="93" t="s">
        <v>123</v>
      </c>
      <c r="E74" s="93" t="s">
        <v>297</v>
      </c>
      <c r="F74" s="82" t="s">
        <v>456</v>
      </c>
      <c r="G74" s="93" t="s">
        <v>328</v>
      </c>
      <c r="H74" s="82" t="s">
        <v>457</v>
      </c>
      <c r="I74" s="82" t="s">
        <v>165</v>
      </c>
      <c r="J74" s="82"/>
      <c r="K74" s="90">
        <v>2.79</v>
      </c>
      <c r="L74" s="93" t="s">
        <v>167</v>
      </c>
      <c r="M74" s="94">
        <v>4.5999999999999999E-2</v>
      </c>
      <c r="N74" s="94">
        <v>1.23E-2</v>
      </c>
      <c r="O74" s="90">
        <v>164725.91</v>
      </c>
      <c r="P74" s="92">
        <v>110.85</v>
      </c>
      <c r="Q74" s="82"/>
      <c r="R74" s="90">
        <v>182.59869</v>
      </c>
      <c r="S74" s="91">
        <v>3.8171772560568985E-4</v>
      </c>
      <c r="T74" s="91">
        <v>2.724909662176052E-3</v>
      </c>
      <c r="U74" s="91">
        <f>R74/'סכום נכסי הקרן'!$C$42</f>
        <v>3.5597257133876398E-4</v>
      </c>
    </row>
    <row r="75" spans="2:21" s="133" customFormat="1">
      <c r="B75" s="83" t="s">
        <v>458</v>
      </c>
      <c r="C75" s="82" t="s">
        <v>459</v>
      </c>
      <c r="D75" s="93" t="s">
        <v>123</v>
      </c>
      <c r="E75" s="93" t="s">
        <v>297</v>
      </c>
      <c r="F75" s="82" t="s">
        <v>456</v>
      </c>
      <c r="G75" s="93" t="s">
        <v>328</v>
      </c>
      <c r="H75" s="82" t="s">
        <v>457</v>
      </c>
      <c r="I75" s="82" t="s">
        <v>165</v>
      </c>
      <c r="J75" s="82"/>
      <c r="K75" s="90">
        <v>6.29</v>
      </c>
      <c r="L75" s="93" t="s">
        <v>167</v>
      </c>
      <c r="M75" s="94">
        <v>3.0600000000000002E-2</v>
      </c>
      <c r="N75" s="94">
        <v>2.3099999999999996E-2</v>
      </c>
      <c r="O75" s="90">
        <v>94000</v>
      </c>
      <c r="P75" s="92">
        <v>105.19</v>
      </c>
      <c r="Q75" s="90">
        <v>1.4438900000000001</v>
      </c>
      <c r="R75" s="90">
        <v>100.32249</v>
      </c>
      <c r="S75" s="91">
        <v>7.6107197797749173E-4</v>
      </c>
      <c r="T75" s="91">
        <v>1.4971067006809325E-3</v>
      </c>
      <c r="U75" s="91">
        <f>R75/'סכום נכסי הקרן'!$C$42</f>
        <v>1.9557673019673599E-4</v>
      </c>
    </row>
    <row r="76" spans="2:21" s="133" customFormat="1">
      <c r="B76" s="83" t="s">
        <v>460</v>
      </c>
      <c r="C76" s="82" t="s">
        <v>461</v>
      </c>
      <c r="D76" s="93" t="s">
        <v>123</v>
      </c>
      <c r="E76" s="93" t="s">
        <v>297</v>
      </c>
      <c r="F76" s="82" t="s">
        <v>353</v>
      </c>
      <c r="G76" s="93" t="s">
        <v>299</v>
      </c>
      <c r="H76" s="82" t="s">
        <v>457</v>
      </c>
      <c r="I76" s="82" t="s">
        <v>165</v>
      </c>
      <c r="J76" s="82"/>
      <c r="K76" s="90">
        <v>4.1000000000000005</v>
      </c>
      <c r="L76" s="93" t="s">
        <v>167</v>
      </c>
      <c r="M76" s="94">
        <v>5.0999999999999997E-2</v>
      </c>
      <c r="N76" s="94">
        <v>1.34E-2</v>
      </c>
      <c r="O76" s="90">
        <v>580146</v>
      </c>
      <c r="P76" s="92">
        <v>139.94</v>
      </c>
      <c r="Q76" s="90">
        <v>8.8917900000000003</v>
      </c>
      <c r="R76" s="90">
        <v>820.74811</v>
      </c>
      <c r="S76" s="91">
        <v>5.0568738181448075E-4</v>
      </c>
      <c r="T76" s="91">
        <v>1.2247976451264428E-2</v>
      </c>
      <c r="U76" s="91">
        <f>R76/'סכום נכסי הקרן'!$C$42</f>
        <v>1.6000323722921051E-3</v>
      </c>
    </row>
    <row r="77" spans="2:21" s="133" customFormat="1">
      <c r="B77" s="83" t="s">
        <v>462</v>
      </c>
      <c r="C77" s="82" t="s">
        <v>463</v>
      </c>
      <c r="D77" s="93" t="s">
        <v>123</v>
      </c>
      <c r="E77" s="93" t="s">
        <v>297</v>
      </c>
      <c r="F77" s="82" t="s">
        <v>464</v>
      </c>
      <c r="G77" s="93" t="s">
        <v>328</v>
      </c>
      <c r="H77" s="82" t="s">
        <v>457</v>
      </c>
      <c r="I77" s="82" t="s">
        <v>165</v>
      </c>
      <c r="J77" s="82"/>
      <c r="K77" s="90">
        <v>2.35</v>
      </c>
      <c r="L77" s="93" t="s">
        <v>167</v>
      </c>
      <c r="M77" s="94">
        <v>4.7500000000000001E-2</v>
      </c>
      <c r="N77" s="94">
        <v>8.6999999999999994E-3</v>
      </c>
      <c r="O77" s="90">
        <v>505310.41</v>
      </c>
      <c r="P77" s="92">
        <v>110.21</v>
      </c>
      <c r="Q77" s="82"/>
      <c r="R77" s="90">
        <v>556.90260000000001</v>
      </c>
      <c r="S77" s="91">
        <v>2.8559695768922738E-3</v>
      </c>
      <c r="T77" s="91">
        <v>8.3106252056406593E-3</v>
      </c>
      <c r="U77" s="91">
        <f>R77/'סכום נכסי הקרן'!$C$42</f>
        <v>1.0856707159686806E-3</v>
      </c>
    </row>
    <row r="78" spans="2:21" s="133" customFormat="1">
      <c r="B78" s="83" t="s">
        <v>465</v>
      </c>
      <c r="C78" s="82" t="s">
        <v>466</v>
      </c>
      <c r="D78" s="93" t="s">
        <v>123</v>
      </c>
      <c r="E78" s="93" t="s">
        <v>297</v>
      </c>
      <c r="F78" s="82" t="s">
        <v>467</v>
      </c>
      <c r="G78" s="93" t="s">
        <v>328</v>
      </c>
      <c r="H78" s="82" t="s">
        <v>468</v>
      </c>
      <c r="I78" s="82" t="s">
        <v>163</v>
      </c>
      <c r="J78" s="82"/>
      <c r="K78" s="90">
        <v>1.4800000000000002</v>
      </c>
      <c r="L78" s="93" t="s">
        <v>167</v>
      </c>
      <c r="M78" s="94">
        <v>5.5999999999999994E-2</v>
      </c>
      <c r="N78" s="94">
        <v>1.1399999999999999E-2</v>
      </c>
      <c r="O78" s="90">
        <v>76686</v>
      </c>
      <c r="P78" s="92">
        <v>112.32</v>
      </c>
      <c r="Q78" s="90">
        <v>2.2626599999999999</v>
      </c>
      <c r="R78" s="90">
        <v>88.396360000000001</v>
      </c>
      <c r="S78" s="91">
        <v>4.0377203512984141E-4</v>
      </c>
      <c r="T78" s="91">
        <v>1.3191337542738817E-3</v>
      </c>
      <c r="U78" s="91">
        <f>R78/'סכום נכסי הקרן'!$C$42</f>
        <v>1.7232697324491791E-4</v>
      </c>
    </row>
    <row r="79" spans="2:21" s="133" customFormat="1">
      <c r="B79" s="83" t="s">
        <v>469</v>
      </c>
      <c r="C79" s="82" t="s">
        <v>470</v>
      </c>
      <c r="D79" s="93" t="s">
        <v>123</v>
      </c>
      <c r="E79" s="93" t="s">
        <v>297</v>
      </c>
      <c r="F79" s="82" t="s">
        <v>437</v>
      </c>
      <c r="G79" s="93" t="s">
        <v>299</v>
      </c>
      <c r="H79" s="82" t="s">
        <v>468</v>
      </c>
      <c r="I79" s="82" t="s">
        <v>165</v>
      </c>
      <c r="J79" s="82"/>
      <c r="K79" s="90">
        <v>2.9200000000000004</v>
      </c>
      <c r="L79" s="93" t="s">
        <v>167</v>
      </c>
      <c r="M79" s="94">
        <v>2.4E-2</v>
      </c>
      <c r="N79" s="94">
        <v>1.04E-2</v>
      </c>
      <c r="O79" s="90">
        <v>12070</v>
      </c>
      <c r="P79" s="92">
        <v>105.35</v>
      </c>
      <c r="Q79" s="82"/>
      <c r="R79" s="90">
        <v>12.715729999999999</v>
      </c>
      <c r="S79" s="91">
        <v>9.2454289894370776E-5</v>
      </c>
      <c r="T79" s="91">
        <v>1.8975610141902928E-4</v>
      </c>
      <c r="U79" s="91">
        <f>R79/'סכום נכסי הקרן'!$C$42</f>
        <v>2.4789066693465657E-5</v>
      </c>
    </row>
    <row r="80" spans="2:21" s="133" customFormat="1">
      <c r="B80" s="83" t="s">
        <v>471</v>
      </c>
      <c r="C80" s="82" t="s">
        <v>472</v>
      </c>
      <c r="D80" s="93" t="s">
        <v>123</v>
      </c>
      <c r="E80" s="93" t="s">
        <v>297</v>
      </c>
      <c r="F80" s="82" t="s">
        <v>473</v>
      </c>
      <c r="G80" s="93" t="s">
        <v>328</v>
      </c>
      <c r="H80" s="82" t="s">
        <v>468</v>
      </c>
      <c r="I80" s="82" t="s">
        <v>163</v>
      </c>
      <c r="J80" s="82"/>
      <c r="K80" s="90">
        <v>8.0399999999999991</v>
      </c>
      <c r="L80" s="93" t="s">
        <v>167</v>
      </c>
      <c r="M80" s="94">
        <v>2.6000000000000002E-2</v>
      </c>
      <c r="N80" s="94">
        <v>2.7800000000000002E-2</v>
      </c>
      <c r="O80" s="90">
        <v>362000</v>
      </c>
      <c r="P80" s="92">
        <v>98.76</v>
      </c>
      <c r="Q80" s="82"/>
      <c r="R80" s="90">
        <v>357.51120000000003</v>
      </c>
      <c r="S80" s="91">
        <v>5.9072143078605114E-4</v>
      </c>
      <c r="T80" s="91">
        <v>5.3351189059250926E-3</v>
      </c>
      <c r="U80" s="91">
        <f>R80/'סכום נכסי הקרן'!$C$42</f>
        <v>6.9696108524331215E-4</v>
      </c>
    </row>
    <row r="81" spans="2:21" s="133" customFormat="1">
      <c r="B81" s="83" t="s">
        <v>474</v>
      </c>
      <c r="C81" s="82" t="s">
        <v>475</v>
      </c>
      <c r="D81" s="93" t="s">
        <v>123</v>
      </c>
      <c r="E81" s="93" t="s">
        <v>297</v>
      </c>
      <c r="F81" s="82" t="s">
        <v>476</v>
      </c>
      <c r="G81" s="93" t="s">
        <v>328</v>
      </c>
      <c r="H81" s="82" t="s">
        <v>468</v>
      </c>
      <c r="I81" s="82" t="s">
        <v>165</v>
      </c>
      <c r="J81" s="82"/>
      <c r="K81" s="90">
        <v>1.8499999999999999</v>
      </c>
      <c r="L81" s="93" t="s">
        <v>167</v>
      </c>
      <c r="M81" s="94">
        <v>6.0999999999999999E-2</v>
      </c>
      <c r="N81" s="94">
        <v>1.3099999999999999E-2</v>
      </c>
      <c r="O81" s="90">
        <v>15442.27</v>
      </c>
      <c r="P81" s="92">
        <v>110.95</v>
      </c>
      <c r="Q81" s="82"/>
      <c r="R81" s="90">
        <v>17.133200000000002</v>
      </c>
      <c r="S81" s="91">
        <v>2.5756790690739898E-5</v>
      </c>
      <c r="T81" s="91">
        <v>2.556777500648813E-4</v>
      </c>
      <c r="U81" s="91">
        <f>R81/'סכום נכסי הקרן'!$C$42</f>
        <v>3.3400837975679405E-5</v>
      </c>
    </row>
    <row r="82" spans="2:21" s="133" customFormat="1">
      <c r="B82" s="83" t="s">
        <v>477</v>
      </c>
      <c r="C82" s="82" t="s">
        <v>478</v>
      </c>
      <c r="D82" s="93" t="s">
        <v>123</v>
      </c>
      <c r="E82" s="93" t="s">
        <v>297</v>
      </c>
      <c r="F82" s="82" t="s">
        <v>476</v>
      </c>
      <c r="G82" s="93" t="s">
        <v>328</v>
      </c>
      <c r="H82" s="82" t="s">
        <v>468</v>
      </c>
      <c r="I82" s="82" t="s">
        <v>165</v>
      </c>
      <c r="J82" s="82"/>
      <c r="K82" s="90">
        <v>5.93</v>
      </c>
      <c r="L82" s="93" t="s">
        <v>167</v>
      </c>
      <c r="M82" s="94">
        <v>3.7000000000000005E-2</v>
      </c>
      <c r="N82" s="94">
        <v>2.5199999999999997E-2</v>
      </c>
      <c r="O82" s="90">
        <v>540056.94999999995</v>
      </c>
      <c r="P82" s="92">
        <v>106.69</v>
      </c>
      <c r="Q82" s="82"/>
      <c r="R82" s="90">
        <v>576.18676000000005</v>
      </c>
      <c r="S82" s="91">
        <v>8.5526505828333456E-4</v>
      </c>
      <c r="T82" s="91">
        <v>8.5984016070537756E-3</v>
      </c>
      <c r="U82" s="91">
        <f>R82/'סכום נכסי הקרן'!$C$42</f>
        <v>1.123264808354054E-3</v>
      </c>
    </row>
    <row r="83" spans="2:21" s="133" customFormat="1">
      <c r="B83" s="83" t="s">
        <v>479</v>
      </c>
      <c r="C83" s="82" t="s">
        <v>480</v>
      </c>
      <c r="D83" s="93" t="s">
        <v>123</v>
      </c>
      <c r="E83" s="93" t="s">
        <v>297</v>
      </c>
      <c r="F83" s="82" t="s">
        <v>476</v>
      </c>
      <c r="G83" s="93" t="s">
        <v>328</v>
      </c>
      <c r="H83" s="82" t="s">
        <v>468</v>
      </c>
      <c r="I83" s="82" t="s">
        <v>165</v>
      </c>
      <c r="J83" s="82"/>
      <c r="K83" s="90">
        <v>5.98</v>
      </c>
      <c r="L83" s="93" t="s">
        <v>167</v>
      </c>
      <c r="M83" s="94">
        <v>2.8500000000000001E-2</v>
      </c>
      <c r="N83" s="94">
        <v>1.5700000000000002E-2</v>
      </c>
      <c r="O83" s="90">
        <v>231799</v>
      </c>
      <c r="P83" s="92">
        <v>110.02</v>
      </c>
      <c r="Q83" s="82"/>
      <c r="R83" s="90">
        <v>255.02525</v>
      </c>
      <c r="S83" s="91">
        <v>3.3938360175695461E-4</v>
      </c>
      <c r="T83" s="91">
        <v>3.8057270171207866E-3</v>
      </c>
      <c r="U83" s="91">
        <f>R83/'סכום נכסי הקרן'!$C$42</f>
        <v>4.971667321316003E-4</v>
      </c>
    </row>
    <row r="84" spans="2:21" s="133" customFormat="1">
      <c r="B84" s="81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90"/>
      <c r="P84" s="92"/>
      <c r="Q84" s="82"/>
      <c r="R84" s="82"/>
      <c r="S84" s="82"/>
      <c r="T84" s="91"/>
      <c r="U84" s="82"/>
    </row>
    <row r="85" spans="2:21" s="133" customFormat="1">
      <c r="B85" s="98" t="s">
        <v>45</v>
      </c>
      <c r="C85" s="80"/>
      <c r="D85" s="80"/>
      <c r="E85" s="80"/>
      <c r="F85" s="80"/>
      <c r="G85" s="80"/>
      <c r="H85" s="80"/>
      <c r="I85" s="80"/>
      <c r="J85" s="80"/>
      <c r="K85" s="87">
        <v>3.6479666005100007</v>
      </c>
      <c r="L85" s="80"/>
      <c r="M85" s="80"/>
      <c r="N85" s="100">
        <v>1.5611743784368868E-2</v>
      </c>
      <c r="O85" s="87"/>
      <c r="P85" s="89"/>
      <c r="Q85" s="80"/>
      <c r="R85" s="87">
        <v>18300.287219999995</v>
      </c>
      <c r="S85" s="80"/>
      <c r="T85" s="88">
        <v>0.27309412497085772</v>
      </c>
      <c r="U85" s="88">
        <f>R85/'סכום נכסי הקרן'!$C$42</f>
        <v>3.5676051662480814E-2</v>
      </c>
    </row>
    <row r="86" spans="2:21" s="133" customFormat="1">
      <c r="B86" s="83" t="s">
        <v>481</v>
      </c>
      <c r="C86" s="82" t="s">
        <v>482</v>
      </c>
      <c r="D86" s="93" t="s">
        <v>123</v>
      </c>
      <c r="E86" s="93" t="s">
        <v>297</v>
      </c>
      <c r="F86" s="82" t="s">
        <v>298</v>
      </c>
      <c r="G86" s="93" t="s">
        <v>299</v>
      </c>
      <c r="H86" s="82" t="s">
        <v>300</v>
      </c>
      <c r="I86" s="82" t="s">
        <v>163</v>
      </c>
      <c r="J86" s="82"/>
      <c r="K86" s="90">
        <v>6.1399999999999988</v>
      </c>
      <c r="L86" s="93" t="s">
        <v>167</v>
      </c>
      <c r="M86" s="94">
        <v>3.0099999999999998E-2</v>
      </c>
      <c r="N86" s="94">
        <v>2.0899999999999998E-2</v>
      </c>
      <c r="O86" s="90">
        <v>560829</v>
      </c>
      <c r="P86" s="92">
        <v>106.55</v>
      </c>
      <c r="Q86" s="82"/>
      <c r="R86" s="90">
        <v>597.56331</v>
      </c>
      <c r="S86" s="91">
        <v>4.8767739130434781E-4</v>
      </c>
      <c r="T86" s="91">
        <v>8.9174026231015318E-3</v>
      </c>
      <c r="U86" s="91">
        <f>R86/'סכום נכסי הקרן'!$C$42</f>
        <v>1.164937974080772E-3</v>
      </c>
    </row>
    <row r="87" spans="2:21" s="133" customFormat="1">
      <c r="B87" s="83" t="s">
        <v>483</v>
      </c>
      <c r="C87" s="82" t="s">
        <v>484</v>
      </c>
      <c r="D87" s="93" t="s">
        <v>123</v>
      </c>
      <c r="E87" s="93" t="s">
        <v>297</v>
      </c>
      <c r="F87" s="82" t="s">
        <v>303</v>
      </c>
      <c r="G87" s="93" t="s">
        <v>299</v>
      </c>
      <c r="H87" s="82" t="s">
        <v>300</v>
      </c>
      <c r="I87" s="82" t="s">
        <v>165</v>
      </c>
      <c r="J87" s="82"/>
      <c r="K87" s="90">
        <v>7.1899999999999995</v>
      </c>
      <c r="L87" s="93" t="s">
        <v>167</v>
      </c>
      <c r="M87" s="94">
        <v>2.98E-2</v>
      </c>
      <c r="N87" s="94">
        <v>2.58E-2</v>
      </c>
      <c r="O87" s="90">
        <v>1478669</v>
      </c>
      <c r="P87" s="92">
        <v>103</v>
      </c>
      <c r="Q87" s="82"/>
      <c r="R87" s="90">
        <v>1523.0290199999999</v>
      </c>
      <c r="S87" s="91">
        <v>5.8166972252588498E-4</v>
      </c>
      <c r="T87" s="91">
        <v>2.2728073746709373E-2</v>
      </c>
      <c r="U87" s="91">
        <f>R87/'סכום נכסי הקרן'!$C$42</f>
        <v>2.9691152574695787E-3</v>
      </c>
    </row>
    <row r="88" spans="2:21" s="133" customFormat="1">
      <c r="B88" s="83" t="s">
        <v>485</v>
      </c>
      <c r="C88" s="82" t="s">
        <v>486</v>
      </c>
      <c r="D88" s="93" t="s">
        <v>123</v>
      </c>
      <c r="E88" s="93" t="s">
        <v>297</v>
      </c>
      <c r="F88" s="82" t="s">
        <v>314</v>
      </c>
      <c r="G88" s="93" t="s">
        <v>299</v>
      </c>
      <c r="H88" s="82" t="s">
        <v>300</v>
      </c>
      <c r="I88" s="82" t="s">
        <v>163</v>
      </c>
      <c r="J88" s="82"/>
      <c r="K88" s="90">
        <v>1.38</v>
      </c>
      <c r="L88" s="93" t="s">
        <v>167</v>
      </c>
      <c r="M88" s="94">
        <v>5.9000000000000004E-2</v>
      </c>
      <c r="N88" s="94">
        <v>5.1999999999999998E-3</v>
      </c>
      <c r="O88" s="90">
        <v>1096650</v>
      </c>
      <c r="P88" s="92">
        <v>108.07</v>
      </c>
      <c r="Q88" s="82"/>
      <c r="R88" s="90">
        <v>1185.1496200000001</v>
      </c>
      <c r="S88" s="91">
        <v>1.0164939742753492E-3</v>
      </c>
      <c r="T88" s="91">
        <v>1.7685919053758145E-2</v>
      </c>
      <c r="U88" s="91">
        <f>R88/'סכום נכסי הקרן'!$C$42</f>
        <v>2.3104259819857363E-3</v>
      </c>
    </row>
    <row r="89" spans="2:21" s="133" customFormat="1">
      <c r="B89" s="83" t="s">
        <v>487</v>
      </c>
      <c r="C89" s="82" t="s">
        <v>488</v>
      </c>
      <c r="D89" s="93" t="s">
        <v>123</v>
      </c>
      <c r="E89" s="93" t="s">
        <v>297</v>
      </c>
      <c r="F89" s="82" t="s">
        <v>298</v>
      </c>
      <c r="G89" s="93" t="s">
        <v>299</v>
      </c>
      <c r="H89" s="82" t="s">
        <v>320</v>
      </c>
      <c r="I89" s="82" t="s">
        <v>163</v>
      </c>
      <c r="J89" s="82"/>
      <c r="K89" s="90">
        <v>0.19999999999999998</v>
      </c>
      <c r="L89" s="93" t="s">
        <v>167</v>
      </c>
      <c r="M89" s="94">
        <v>5.4000000000000006E-2</v>
      </c>
      <c r="N89" s="94">
        <v>1.9E-3</v>
      </c>
      <c r="O89" s="90">
        <v>122568</v>
      </c>
      <c r="P89" s="92">
        <v>105.36</v>
      </c>
      <c r="Q89" s="82"/>
      <c r="R89" s="90">
        <v>129.13764</v>
      </c>
      <c r="S89" s="91">
        <v>5.5560214483968777E-5</v>
      </c>
      <c r="T89" s="91">
        <v>1.9271135131725898E-3</v>
      </c>
      <c r="U89" s="91">
        <f>R89/'סכום נכסי הקרן'!$C$42</f>
        <v>2.5175130099465458E-4</v>
      </c>
    </row>
    <row r="90" spans="2:21" s="133" customFormat="1">
      <c r="B90" s="83" t="s">
        <v>489</v>
      </c>
      <c r="C90" s="82" t="s">
        <v>490</v>
      </c>
      <c r="D90" s="93" t="s">
        <v>123</v>
      </c>
      <c r="E90" s="93" t="s">
        <v>297</v>
      </c>
      <c r="F90" s="82" t="s">
        <v>314</v>
      </c>
      <c r="G90" s="93" t="s">
        <v>299</v>
      </c>
      <c r="H90" s="82" t="s">
        <v>320</v>
      </c>
      <c r="I90" s="82" t="s">
        <v>163</v>
      </c>
      <c r="J90" s="82"/>
      <c r="K90" s="90">
        <v>2.17</v>
      </c>
      <c r="L90" s="93" t="s">
        <v>167</v>
      </c>
      <c r="M90" s="94">
        <v>6.0999999999999999E-2</v>
      </c>
      <c r="N90" s="94">
        <v>8.6999999999999994E-3</v>
      </c>
      <c r="O90" s="90">
        <v>2764621.6</v>
      </c>
      <c r="P90" s="92">
        <v>113.09</v>
      </c>
      <c r="Q90" s="82"/>
      <c r="R90" s="90">
        <v>3126.5105400000002</v>
      </c>
      <c r="S90" s="91">
        <v>2.0173715303538563E-3</v>
      </c>
      <c r="T90" s="91">
        <v>4.6656735485568201E-2</v>
      </c>
      <c r="U90" s="91">
        <f>R90/'סכום נכסי הקרן'!$C$42</f>
        <v>6.0950710886345768E-3</v>
      </c>
    </row>
    <row r="91" spans="2:21" s="133" customFormat="1">
      <c r="B91" s="83" t="s">
        <v>491</v>
      </c>
      <c r="C91" s="82" t="s">
        <v>492</v>
      </c>
      <c r="D91" s="93" t="s">
        <v>123</v>
      </c>
      <c r="E91" s="93" t="s">
        <v>297</v>
      </c>
      <c r="F91" s="82" t="s">
        <v>343</v>
      </c>
      <c r="G91" s="93" t="s">
        <v>344</v>
      </c>
      <c r="H91" s="82" t="s">
        <v>338</v>
      </c>
      <c r="I91" s="82" t="s">
        <v>163</v>
      </c>
      <c r="J91" s="82"/>
      <c r="K91" s="90">
        <v>3.3299999999999996</v>
      </c>
      <c r="L91" s="93" t="s">
        <v>167</v>
      </c>
      <c r="M91" s="94">
        <v>1.5100000000000001E-2</v>
      </c>
      <c r="N91" s="94">
        <v>1.23E-2</v>
      </c>
      <c r="O91" s="90">
        <v>1333394</v>
      </c>
      <c r="P91" s="92">
        <v>101.12</v>
      </c>
      <c r="Q91" s="82"/>
      <c r="R91" s="90">
        <v>1348.3280199999999</v>
      </c>
      <c r="S91" s="91">
        <v>1.8172097378021939E-3</v>
      </c>
      <c r="T91" s="91">
        <v>2.0121020854425107E-2</v>
      </c>
      <c r="U91" s="91">
        <f>R91/'סכום נכסי הקרן'!$C$42</f>
        <v>2.6285390781692047E-3</v>
      </c>
    </row>
    <row r="92" spans="2:21" s="133" customFormat="1">
      <c r="B92" s="83" t="s">
        <v>493</v>
      </c>
      <c r="C92" s="82" t="s">
        <v>494</v>
      </c>
      <c r="D92" s="93" t="s">
        <v>123</v>
      </c>
      <c r="E92" s="93" t="s">
        <v>297</v>
      </c>
      <c r="F92" s="82" t="s">
        <v>343</v>
      </c>
      <c r="G92" s="93" t="s">
        <v>344</v>
      </c>
      <c r="H92" s="82" t="s">
        <v>338</v>
      </c>
      <c r="I92" s="82" t="s">
        <v>163</v>
      </c>
      <c r="J92" s="82"/>
      <c r="K92" s="90">
        <v>6.42</v>
      </c>
      <c r="L92" s="93" t="s">
        <v>167</v>
      </c>
      <c r="M92" s="94">
        <v>3.6499999999999998E-2</v>
      </c>
      <c r="N92" s="94">
        <v>2.8200000000000003E-2</v>
      </c>
      <c r="O92" s="90">
        <v>337322</v>
      </c>
      <c r="P92" s="92">
        <v>105.79</v>
      </c>
      <c r="Q92" s="82"/>
      <c r="R92" s="90">
        <v>356.85293000000001</v>
      </c>
      <c r="S92" s="91">
        <v>2.1149139042287996E-4</v>
      </c>
      <c r="T92" s="91">
        <v>5.3252955808874335E-3</v>
      </c>
      <c r="U92" s="91">
        <f>R92/'סכום נכסי הקרן'!$C$42</f>
        <v>6.9567780076555837E-4</v>
      </c>
    </row>
    <row r="93" spans="2:21" s="133" customFormat="1">
      <c r="B93" s="83" t="s">
        <v>495</v>
      </c>
      <c r="C93" s="82" t="s">
        <v>496</v>
      </c>
      <c r="D93" s="93" t="s">
        <v>123</v>
      </c>
      <c r="E93" s="93" t="s">
        <v>297</v>
      </c>
      <c r="F93" s="82" t="s">
        <v>353</v>
      </c>
      <c r="G93" s="93" t="s">
        <v>299</v>
      </c>
      <c r="H93" s="82" t="s">
        <v>338</v>
      </c>
      <c r="I93" s="82" t="s">
        <v>165</v>
      </c>
      <c r="J93" s="82"/>
      <c r="K93" s="90">
        <v>3.19</v>
      </c>
      <c r="L93" s="93" t="s">
        <v>167</v>
      </c>
      <c r="M93" s="94">
        <v>6.4000000000000001E-2</v>
      </c>
      <c r="N93" s="94">
        <v>1.21E-2</v>
      </c>
      <c r="O93" s="90">
        <v>1050839</v>
      </c>
      <c r="P93" s="92">
        <v>117.79</v>
      </c>
      <c r="Q93" s="82"/>
      <c r="R93" s="90">
        <v>1237.7832900000001</v>
      </c>
      <c r="S93" s="91">
        <v>3.2292173709958945E-3</v>
      </c>
      <c r="T93" s="91">
        <v>1.8471368259000448E-2</v>
      </c>
      <c r="U93" s="91">
        <f>R93/'סכום נכסי הקרן'!$C$42</f>
        <v>2.4130342912178342E-3</v>
      </c>
    </row>
    <row r="94" spans="2:21" s="133" customFormat="1">
      <c r="B94" s="83" t="s">
        <v>497</v>
      </c>
      <c r="C94" s="82" t="s">
        <v>498</v>
      </c>
      <c r="D94" s="93" t="s">
        <v>123</v>
      </c>
      <c r="E94" s="93" t="s">
        <v>297</v>
      </c>
      <c r="F94" s="82" t="s">
        <v>356</v>
      </c>
      <c r="G94" s="93" t="s">
        <v>357</v>
      </c>
      <c r="H94" s="82" t="s">
        <v>338</v>
      </c>
      <c r="I94" s="82" t="s">
        <v>163</v>
      </c>
      <c r="J94" s="82"/>
      <c r="K94" s="90">
        <v>4.4400000000000004</v>
      </c>
      <c r="L94" s="93" t="s">
        <v>167</v>
      </c>
      <c r="M94" s="94">
        <v>4.8000000000000001E-2</v>
      </c>
      <c r="N94" s="94">
        <v>1.8200000000000001E-2</v>
      </c>
      <c r="O94" s="90">
        <v>791647.72</v>
      </c>
      <c r="P94" s="92">
        <v>114.93</v>
      </c>
      <c r="Q94" s="82"/>
      <c r="R94" s="90">
        <v>909.84074999999996</v>
      </c>
      <c r="S94" s="91">
        <v>3.6121642583692326E-4</v>
      </c>
      <c r="T94" s="91">
        <v>1.357750075160181E-2</v>
      </c>
      <c r="U94" s="91">
        <f>R94/'סכום נכסי הקרן'!$C$42</f>
        <v>1.7737167297656379E-3</v>
      </c>
    </row>
    <row r="95" spans="2:21" s="133" customFormat="1">
      <c r="B95" s="83" t="s">
        <v>499</v>
      </c>
      <c r="C95" s="82" t="s">
        <v>500</v>
      </c>
      <c r="D95" s="93" t="s">
        <v>123</v>
      </c>
      <c r="E95" s="93" t="s">
        <v>297</v>
      </c>
      <c r="F95" s="82" t="s">
        <v>501</v>
      </c>
      <c r="G95" s="93" t="s">
        <v>502</v>
      </c>
      <c r="H95" s="82" t="s">
        <v>338</v>
      </c>
      <c r="I95" s="82" t="s">
        <v>165</v>
      </c>
      <c r="J95" s="82"/>
      <c r="K95" s="90">
        <v>5.2799999999999994</v>
      </c>
      <c r="L95" s="93" t="s">
        <v>167</v>
      </c>
      <c r="M95" s="94">
        <v>1.0500000000000001E-2</v>
      </c>
      <c r="N95" s="94">
        <v>1.0599999999999998E-2</v>
      </c>
      <c r="O95" s="90">
        <v>83527</v>
      </c>
      <c r="P95" s="92">
        <v>100.02</v>
      </c>
      <c r="Q95" s="82"/>
      <c r="R95" s="90">
        <v>83.543700000000001</v>
      </c>
      <c r="S95" s="91">
        <v>1.8027072874895865E-4</v>
      </c>
      <c r="T95" s="91">
        <v>1.2467177904942114E-3</v>
      </c>
      <c r="U95" s="91">
        <f>R95/'סכום נכסי הקרן'!$C$42</f>
        <v>1.6286680757761349E-4</v>
      </c>
    </row>
    <row r="96" spans="2:21" s="133" customFormat="1">
      <c r="B96" s="83" t="s">
        <v>503</v>
      </c>
      <c r="C96" s="82" t="s">
        <v>504</v>
      </c>
      <c r="D96" s="93" t="s">
        <v>123</v>
      </c>
      <c r="E96" s="93" t="s">
        <v>297</v>
      </c>
      <c r="F96" s="82" t="s">
        <v>369</v>
      </c>
      <c r="G96" s="93" t="s">
        <v>328</v>
      </c>
      <c r="H96" s="82" t="s">
        <v>366</v>
      </c>
      <c r="I96" s="82" t="s">
        <v>163</v>
      </c>
      <c r="J96" s="82"/>
      <c r="K96" s="90">
        <v>5.78</v>
      </c>
      <c r="L96" s="93" t="s">
        <v>167</v>
      </c>
      <c r="M96" s="94">
        <v>3.39E-2</v>
      </c>
      <c r="N96" s="94">
        <v>2.6399999999999996E-2</v>
      </c>
      <c r="O96" s="90">
        <v>25948</v>
      </c>
      <c r="P96" s="92">
        <v>105.99</v>
      </c>
      <c r="Q96" s="82"/>
      <c r="R96" s="90">
        <v>27.502290000000002</v>
      </c>
      <c r="S96" s="91">
        <v>4.008354084665435E-5</v>
      </c>
      <c r="T96" s="91">
        <v>4.1041507884294142E-4</v>
      </c>
      <c r="U96" s="91">
        <f>R96/'סכום נכסי הקרן'!$C$42</f>
        <v>5.3615175930366067E-5</v>
      </c>
    </row>
    <row r="97" spans="2:21" s="133" customFormat="1">
      <c r="B97" s="83" t="s">
        <v>505</v>
      </c>
      <c r="C97" s="82" t="s">
        <v>506</v>
      </c>
      <c r="D97" s="93" t="s">
        <v>123</v>
      </c>
      <c r="E97" s="93" t="s">
        <v>297</v>
      </c>
      <c r="F97" s="82" t="s">
        <v>507</v>
      </c>
      <c r="G97" s="93" t="s">
        <v>328</v>
      </c>
      <c r="H97" s="82" t="s">
        <v>366</v>
      </c>
      <c r="I97" s="82" t="s">
        <v>163</v>
      </c>
      <c r="J97" s="82"/>
      <c r="K97" s="90">
        <v>3.37</v>
      </c>
      <c r="L97" s="93" t="s">
        <v>167</v>
      </c>
      <c r="M97" s="94">
        <v>5.0499999999999996E-2</v>
      </c>
      <c r="N97" s="94">
        <v>2.5000000000000005E-2</v>
      </c>
      <c r="O97" s="90">
        <v>6947.35</v>
      </c>
      <c r="P97" s="92">
        <v>111.15</v>
      </c>
      <c r="Q97" s="82"/>
      <c r="R97" s="90">
        <v>7.7219799999999994</v>
      </c>
      <c r="S97" s="91">
        <v>1.1923317724705545E-5</v>
      </c>
      <c r="T97" s="91">
        <v>1.1523465975101042E-4</v>
      </c>
      <c r="U97" s="91">
        <f>R97/'סכום נכסי הקרן'!$C$42</f>
        <v>1.5053848833343265E-5</v>
      </c>
    </row>
    <row r="98" spans="2:21" s="133" customFormat="1">
      <c r="B98" s="83" t="s">
        <v>508</v>
      </c>
      <c r="C98" s="82" t="s">
        <v>509</v>
      </c>
      <c r="D98" s="93" t="s">
        <v>123</v>
      </c>
      <c r="E98" s="93" t="s">
        <v>297</v>
      </c>
      <c r="F98" s="82" t="s">
        <v>507</v>
      </c>
      <c r="G98" s="93" t="s">
        <v>328</v>
      </c>
      <c r="H98" s="82" t="s">
        <v>366</v>
      </c>
      <c r="I98" s="82" t="s">
        <v>163</v>
      </c>
      <c r="J98" s="82"/>
      <c r="K98" s="90">
        <v>5.36</v>
      </c>
      <c r="L98" s="93" t="s">
        <v>167</v>
      </c>
      <c r="M98" s="94">
        <v>4.3499999999999997E-2</v>
      </c>
      <c r="N98" s="94">
        <v>3.6000000000000004E-2</v>
      </c>
      <c r="O98" s="90">
        <v>104759</v>
      </c>
      <c r="P98" s="92">
        <v>104.7</v>
      </c>
      <c r="Q98" s="82"/>
      <c r="R98" s="90">
        <v>109.68267999999999</v>
      </c>
      <c r="S98" s="91">
        <v>1.1455167941844457E-4</v>
      </c>
      <c r="T98" s="91">
        <v>1.6367882732639758E-3</v>
      </c>
      <c r="U98" s="91">
        <f>R98/'סכום נכסי הקרן'!$C$42</f>
        <v>2.1382423735310924E-4</v>
      </c>
    </row>
    <row r="99" spans="2:21" s="133" customFormat="1">
      <c r="B99" s="83" t="s">
        <v>510</v>
      </c>
      <c r="C99" s="82" t="s">
        <v>511</v>
      </c>
      <c r="D99" s="93" t="s">
        <v>123</v>
      </c>
      <c r="E99" s="93" t="s">
        <v>297</v>
      </c>
      <c r="F99" s="82" t="s">
        <v>417</v>
      </c>
      <c r="G99" s="93" t="s">
        <v>390</v>
      </c>
      <c r="H99" s="82" t="s">
        <v>366</v>
      </c>
      <c r="I99" s="82" t="s">
        <v>163</v>
      </c>
      <c r="J99" s="82"/>
      <c r="K99" s="90">
        <v>6.9999999999999991</v>
      </c>
      <c r="L99" s="93" t="s">
        <v>167</v>
      </c>
      <c r="M99" s="94">
        <v>3.61E-2</v>
      </c>
      <c r="N99" s="94">
        <v>3.0900000000000007E-2</v>
      </c>
      <c r="O99" s="90">
        <v>435089</v>
      </c>
      <c r="P99" s="92">
        <v>105.51</v>
      </c>
      <c r="Q99" s="82"/>
      <c r="R99" s="90">
        <v>459.06240000000003</v>
      </c>
      <c r="S99" s="91">
        <v>9.4584565217391303E-4</v>
      </c>
      <c r="T99" s="91">
        <v>6.8505615746845046E-3</v>
      </c>
      <c r="U99" s="91">
        <f>R99/'סכום נכסי הקרן'!$C$42</f>
        <v>8.9493316153004281E-4</v>
      </c>
    </row>
    <row r="100" spans="2:21" s="133" customFormat="1">
      <c r="B100" s="83" t="s">
        <v>512</v>
      </c>
      <c r="C100" s="82" t="s">
        <v>513</v>
      </c>
      <c r="D100" s="93" t="s">
        <v>123</v>
      </c>
      <c r="E100" s="93" t="s">
        <v>297</v>
      </c>
      <c r="F100" s="82" t="s">
        <v>389</v>
      </c>
      <c r="G100" s="93" t="s">
        <v>390</v>
      </c>
      <c r="H100" s="82" t="s">
        <v>366</v>
      </c>
      <c r="I100" s="82" t="s">
        <v>165</v>
      </c>
      <c r="J100" s="82"/>
      <c r="K100" s="90">
        <v>9.4299999999999979</v>
      </c>
      <c r="L100" s="93" t="s">
        <v>167</v>
      </c>
      <c r="M100" s="94">
        <v>3.95E-2</v>
      </c>
      <c r="N100" s="94">
        <v>3.4199999999999994E-2</v>
      </c>
      <c r="O100" s="90">
        <v>147994</v>
      </c>
      <c r="P100" s="92">
        <v>105.26</v>
      </c>
      <c r="Q100" s="82"/>
      <c r="R100" s="90">
        <v>155.77848</v>
      </c>
      <c r="S100" s="91">
        <v>6.1661604370081733E-4</v>
      </c>
      <c r="T100" s="91">
        <v>2.3246732236200541E-3</v>
      </c>
      <c r="U100" s="91">
        <f>R100/'סכום נכסי הקרן'!$C$42</f>
        <v>3.0368709701501264E-4</v>
      </c>
    </row>
    <row r="101" spans="2:21" s="133" customFormat="1">
      <c r="B101" s="83" t="s">
        <v>514</v>
      </c>
      <c r="C101" s="82" t="s">
        <v>515</v>
      </c>
      <c r="D101" s="93" t="s">
        <v>123</v>
      </c>
      <c r="E101" s="93" t="s">
        <v>297</v>
      </c>
      <c r="F101" s="82"/>
      <c r="G101" s="93" t="s">
        <v>328</v>
      </c>
      <c r="H101" s="82" t="s">
        <v>366</v>
      </c>
      <c r="I101" s="82" t="s">
        <v>163</v>
      </c>
      <c r="J101" s="82"/>
      <c r="K101" s="90">
        <v>4.2300000000000004</v>
      </c>
      <c r="L101" s="93" t="s">
        <v>167</v>
      </c>
      <c r="M101" s="94">
        <v>3.9E-2</v>
      </c>
      <c r="N101" s="94">
        <v>3.78E-2</v>
      </c>
      <c r="O101" s="90">
        <v>303000</v>
      </c>
      <c r="P101" s="92">
        <v>101.02</v>
      </c>
      <c r="Q101" s="82"/>
      <c r="R101" s="90">
        <v>306.09060999999997</v>
      </c>
      <c r="S101" s="91">
        <v>3.3736200724827285E-4</v>
      </c>
      <c r="T101" s="91">
        <v>4.5677724231776339E-3</v>
      </c>
      <c r="U101" s="91">
        <f>R101/'סכום נכסי הקרן'!$C$42</f>
        <v>5.9671765172220439E-4</v>
      </c>
    </row>
    <row r="102" spans="2:21" s="133" customFormat="1">
      <c r="B102" s="83" t="s">
        <v>516</v>
      </c>
      <c r="C102" s="82" t="s">
        <v>517</v>
      </c>
      <c r="D102" s="93" t="s">
        <v>123</v>
      </c>
      <c r="E102" s="93" t="s">
        <v>297</v>
      </c>
      <c r="F102" s="82" t="s">
        <v>397</v>
      </c>
      <c r="G102" s="93" t="s">
        <v>390</v>
      </c>
      <c r="H102" s="82" t="s">
        <v>366</v>
      </c>
      <c r="I102" s="82" t="s">
        <v>163</v>
      </c>
      <c r="J102" s="82"/>
      <c r="K102" s="90">
        <v>6.2000000000000011</v>
      </c>
      <c r="L102" s="93" t="s">
        <v>167</v>
      </c>
      <c r="M102" s="94">
        <v>3.9199999999999999E-2</v>
      </c>
      <c r="N102" s="94">
        <v>2.7800000000000002E-2</v>
      </c>
      <c r="O102" s="90">
        <v>618</v>
      </c>
      <c r="P102" s="92">
        <v>109.03</v>
      </c>
      <c r="Q102" s="82"/>
      <c r="R102" s="90">
        <v>0.67379999999999995</v>
      </c>
      <c r="S102" s="91">
        <v>6.4384791853761091E-7</v>
      </c>
      <c r="T102" s="91">
        <v>1.0055078327091086E-5</v>
      </c>
      <c r="U102" s="91">
        <f>R102/'סכום נכסי הקרן'!$C$42</f>
        <v>1.313559908715989E-6</v>
      </c>
    </row>
    <row r="103" spans="2:21" s="133" customFormat="1">
      <c r="B103" s="83" t="s">
        <v>518</v>
      </c>
      <c r="C103" s="82" t="s">
        <v>519</v>
      </c>
      <c r="D103" s="93" t="s">
        <v>123</v>
      </c>
      <c r="E103" s="93" t="s">
        <v>297</v>
      </c>
      <c r="F103" s="82" t="s">
        <v>413</v>
      </c>
      <c r="G103" s="93" t="s">
        <v>414</v>
      </c>
      <c r="H103" s="82" t="s">
        <v>366</v>
      </c>
      <c r="I103" s="82" t="s">
        <v>165</v>
      </c>
      <c r="J103" s="82"/>
      <c r="K103" s="90">
        <v>1.8700000000000003</v>
      </c>
      <c r="L103" s="93" t="s">
        <v>167</v>
      </c>
      <c r="M103" s="94">
        <v>2.3E-2</v>
      </c>
      <c r="N103" s="94">
        <v>9.5999999999999992E-3</v>
      </c>
      <c r="O103" s="90">
        <v>2470323</v>
      </c>
      <c r="P103" s="92">
        <v>102.51</v>
      </c>
      <c r="Q103" s="82"/>
      <c r="R103" s="90">
        <v>2532.32809</v>
      </c>
      <c r="S103" s="91">
        <v>8.301104091876021E-4</v>
      </c>
      <c r="T103" s="91">
        <v>3.7789785240194371E-2</v>
      </c>
      <c r="U103" s="91">
        <f>R103/'סכום נכסי הקרן'!$C$42</f>
        <v>4.9367240349351953E-3</v>
      </c>
    </row>
    <row r="104" spans="2:21" s="133" customFormat="1">
      <c r="B104" s="83" t="s">
        <v>520</v>
      </c>
      <c r="C104" s="82" t="s">
        <v>521</v>
      </c>
      <c r="D104" s="93" t="s">
        <v>123</v>
      </c>
      <c r="E104" s="93" t="s">
        <v>297</v>
      </c>
      <c r="F104" s="82" t="s">
        <v>413</v>
      </c>
      <c r="G104" s="93" t="s">
        <v>414</v>
      </c>
      <c r="H104" s="82" t="s">
        <v>366</v>
      </c>
      <c r="I104" s="82" t="s">
        <v>165</v>
      </c>
      <c r="J104" s="82"/>
      <c r="K104" s="90">
        <v>6.53</v>
      </c>
      <c r="L104" s="93" t="s">
        <v>167</v>
      </c>
      <c r="M104" s="94">
        <v>1.7500000000000002E-2</v>
      </c>
      <c r="N104" s="94">
        <v>1.5700000000000002E-2</v>
      </c>
      <c r="O104" s="90">
        <v>905398</v>
      </c>
      <c r="P104" s="92">
        <v>101.36</v>
      </c>
      <c r="Q104" s="82"/>
      <c r="R104" s="90">
        <v>917.7114499999999</v>
      </c>
      <c r="S104" s="91">
        <v>6.2674737193322986E-4</v>
      </c>
      <c r="T104" s="91">
        <v>1.3694954751288712E-2</v>
      </c>
      <c r="U104" s="91">
        <f>R104/'סכום נכסי הקרן'!$C$42</f>
        <v>1.7890605053274232E-3</v>
      </c>
    </row>
    <row r="105" spans="2:21" s="133" customFormat="1">
      <c r="B105" s="83" t="s">
        <v>522</v>
      </c>
      <c r="C105" s="82" t="s">
        <v>523</v>
      </c>
      <c r="D105" s="93" t="s">
        <v>123</v>
      </c>
      <c r="E105" s="93" t="s">
        <v>297</v>
      </c>
      <c r="F105" s="82" t="s">
        <v>413</v>
      </c>
      <c r="G105" s="93" t="s">
        <v>414</v>
      </c>
      <c r="H105" s="82" t="s">
        <v>366</v>
      </c>
      <c r="I105" s="82" t="s">
        <v>165</v>
      </c>
      <c r="J105" s="82"/>
      <c r="K105" s="90">
        <v>5.05</v>
      </c>
      <c r="L105" s="93" t="s">
        <v>167</v>
      </c>
      <c r="M105" s="94">
        <v>2.9600000000000001E-2</v>
      </c>
      <c r="N105" s="94">
        <v>2.1499999999999998E-2</v>
      </c>
      <c r="O105" s="90">
        <v>256000</v>
      </c>
      <c r="P105" s="92">
        <v>104.41</v>
      </c>
      <c r="Q105" s="82"/>
      <c r="R105" s="90">
        <v>267.28959000000003</v>
      </c>
      <c r="S105" s="91">
        <v>6.2684564415735789E-4</v>
      </c>
      <c r="T105" s="91">
        <v>3.9887470517454178E-3</v>
      </c>
      <c r="U105" s="91">
        <f>R105/'סכום נכסי הקרן'!$C$42</f>
        <v>5.2107582285712995E-4</v>
      </c>
    </row>
    <row r="106" spans="2:21" s="133" customFormat="1">
      <c r="B106" s="83" t="s">
        <v>524</v>
      </c>
      <c r="C106" s="82" t="s">
        <v>525</v>
      </c>
      <c r="D106" s="93" t="s">
        <v>123</v>
      </c>
      <c r="E106" s="93" t="s">
        <v>297</v>
      </c>
      <c r="F106" s="82" t="s">
        <v>526</v>
      </c>
      <c r="G106" s="93" t="s">
        <v>154</v>
      </c>
      <c r="H106" s="82" t="s">
        <v>366</v>
      </c>
      <c r="I106" s="82" t="s">
        <v>163</v>
      </c>
      <c r="J106" s="82"/>
      <c r="K106" s="90">
        <v>4.3499999999999996</v>
      </c>
      <c r="L106" s="93" t="s">
        <v>167</v>
      </c>
      <c r="M106" s="94">
        <v>2.75E-2</v>
      </c>
      <c r="N106" s="94">
        <v>1.9800000000000005E-2</v>
      </c>
      <c r="O106" s="90">
        <v>230723.44</v>
      </c>
      <c r="P106" s="92">
        <v>104.31</v>
      </c>
      <c r="Q106" s="82"/>
      <c r="R106" s="90">
        <v>240.66762</v>
      </c>
      <c r="S106" s="91">
        <v>4.25468585058063E-4</v>
      </c>
      <c r="T106" s="91">
        <v>3.5914689372137034E-3</v>
      </c>
      <c r="U106" s="91">
        <f>R106/'סכום נכסי הקרן'!$C$42</f>
        <v>4.6917681353234535E-4</v>
      </c>
    </row>
    <row r="107" spans="2:21" s="133" customFormat="1">
      <c r="B107" s="83" t="s">
        <v>527</v>
      </c>
      <c r="C107" s="82" t="s">
        <v>528</v>
      </c>
      <c r="D107" s="93" t="s">
        <v>123</v>
      </c>
      <c r="E107" s="93" t="s">
        <v>297</v>
      </c>
      <c r="F107" s="82" t="s">
        <v>353</v>
      </c>
      <c r="G107" s="93" t="s">
        <v>299</v>
      </c>
      <c r="H107" s="82" t="s">
        <v>428</v>
      </c>
      <c r="I107" s="82" t="s">
        <v>163</v>
      </c>
      <c r="J107" s="82"/>
      <c r="K107" s="90">
        <v>4.21</v>
      </c>
      <c r="L107" s="93" t="s">
        <v>167</v>
      </c>
      <c r="M107" s="94">
        <v>3.6000000000000004E-2</v>
      </c>
      <c r="N107" s="94">
        <v>2.58E-2</v>
      </c>
      <c r="O107" s="90">
        <f>500000/50000</f>
        <v>10</v>
      </c>
      <c r="P107" s="92">
        <v>5300001</v>
      </c>
      <c r="Q107" s="82"/>
      <c r="R107" s="90">
        <v>530.00000999999997</v>
      </c>
      <c r="S107" s="91">
        <f>3188.57215738792%/50000</f>
        <v>6.3771443147758397E-4</v>
      </c>
      <c r="T107" s="91">
        <v>7.9091594151217848E-3</v>
      </c>
      <c r="U107" s="91">
        <f>R107/'סכום נכסי הקרן'!$C$42</f>
        <v>1.0332246434477193E-3</v>
      </c>
    </row>
    <row r="108" spans="2:21" s="133" customFormat="1">
      <c r="B108" s="83" t="s">
        <v>529</v>
      </c>
      <c r="C108" s="82" t="s">
        <v>530</v>
      </c>
      <c r="D108" s="93" t="s">
        <v>123</v>
      </c>
      <c r="E108" s="93" t="s">
        <v>297</v>
      </c>
      <c r="F108" s="82" t="s">
        <v>531</v>
      </c>
      <c r="G108" s="93" t="s">
        <v>328</v>
      </c>
      <c r="H108" s="82" t="s">
        <v>428</v>
      </c>
      <c r="I108" s="82" t="s">
        <v>163</v>
      </c>
      <c r="J108" s="82"/>
      <c r="K108" s="90">
        <v>3.52</v>
      </c>
      <c r="L108" s="93" t="s">
        <v>167</v>
      </c>
      <c r="M108" s="94">
        <v>6.0499999999999998E-2</v>
      </c>
      <c r="N108" s="94">
        <v>3.8699999999999998E-2</v>
      </c>
      <c r="O108" s="90">
        <v>116852</v>
      </c>
      <c r="P108" s="92">
        <v>108.34</v>
      </c>
      <c r="Q108" s="82"/>
      <c r="R108" s="90">
        <v>126.59744999999999</v>
      </c>
      <c r="S108" s="91">
        <v>1.2523081836430023E-4</v>
      </c>
      <c r="T108" s="91">
        <v>1.8892064051053688E-3</v>
      </c>
      <c r="U108" s="91">
        <f>R108/'סכום נכסי הקרן'!$C$42</f>
        <v>2.4679925032009047E-4</v>
      </c>
    </row>
    <row r="109" spans="2:21" s="133" customFormat="1">
      <c r="B109" s="83" t="s">
        <v>532</v>
      </c>
      <c r="C109" s="82" t="s">
        <v>533</v>
      </c>
      <c r="D109" s="93" t="s">
        <v>123</v>
      </c>
      <c r="E109" s="93" t="s">
        <v>297</v>
      </c>
      <c r="F109" s="82"/>
      <c r="G109" s="93" t="s">
        <v>534</v>
      </c>
      <c r="H109" s="82" t="s">
        <v>428</v>
      </c>
      <c r="I109" s="82" t="s">
        <v>163</v>
      </c>
      <c r="J109" s="82"/>
      <c r="K109" s="90">
        <v>3.18</v>
      </c>
      <c r="L109" s="93" t="s">
        <v>167</v>
      </c>
      <c r="M109" s="94">
        <v>4.4500000000000005E-2</v>
      </c>
      <c r="N109" s="94">
        <v>3.3600000000000005E-2</v>
      </c>
      <c r="O109" s="90">
        <v>201058</v>
      </c>
      <c r="P109" s="92">
        <v>103.53</v>
      </c>
      <c r="Q109" s="82"/>
      <c r="R109" s="90">
        <v>208.15535</v>
      </c>
      <c r="S109" s="91">
        <v>1.4361285714285715E-4</v>
      </c>
      <c r="T109" s="91">
        <v>3.1062902173539025E-3</v>
      </c>
      <c r="U109" s="91">
        <f>R109/'סכום נכסי הקרן'!$C$42</f>
        <v>4.0579477967459887E-4</v>
      </c>
    </row>
    <row r="110" spans="2:21" s="133" customFormat="1">
      <c r="B110" s="83" t="s">
        <v>535</v>
      </c>
      <c r="C110" s="82" t="s">
        <v>536</v>
      </c>
      <c r="D110" s="93" t="s">
        <v>123</v>
      </c>
      <c r="E110" s="93" t="s">
        <v>297</v>
      </c>
      <c r="F110" s="82" t="s">
        <v>537</v>
      </c>
      <c r="G110" s="93" t="s">
        <v>357</v>
      </c>
      <c r="H110" s="82" t="s">
        <v>428</v>
      </c>
      <c r="I110" s="82" t="s">
        <v>165</v>
      </c>
      <c r="J110" s="82"/>
      <c r="K110" s="90">
        <v>3.79</v>
      </c>
      <c r="L110" s="93" t="s">
        <v>167</v>
      </c>
      <c r="M110" s="94">
        <v>2.9500000000000002E-2</v>
      </c>
      <c r="N110" s="94">
        <v>1.9900000000000001E-2</v>
      </c>
      <c r="O110" s="90">
        <v>180882.36</v>
      </c>
      <c r="P110" s="92">
        <v>103.67</v>
      </c>
      <c r="Q110" s="82"/>
      <c r="R110" s="90">
        <v>187.52073999999999</v>
      </c>
      <c r="S110" s="91">
        <v>6.7443389259919833E-4</v>
      </c>
      <c r="T110" s="91">
        <v>2.7983611289018736E-3</v>
      </c>
      <c r="U110" s="91">
        <f>R110/'סכום נכסי הקרן'!$C$42</f>
        <v>3.6556801145258929E-4</v>
      </c>
    </row>
    <row r="111" spans="2:21" s="133" customFormat="1">
      <c r="B111" s="83" t="s">
        <v>538</v>
      </c>
      <c r="C111" s="82" t="s">
        <v>539</v>
      </c>
      <c r="D111" s="93" t="s">
        <v>123</v>
      </c>
      <c r="E111" s="93" t="s">
        <v>297</v>
      </c>
      <c r="F111" s="82" t="s">
        <v>540</v>
      </c>
      <c r="G111" s="93" t="s">
        <v>344</v>
      </c>
      <c r="H111" s="82" t="s">
        <v>428</v>
      </c>
      <c r="I111" s="82" t="s">
        <v>165</v>
      </c>
      <c r="J111" s="82"/>
      <c r="K111" s="90">
        <v>2.4600000000000004</v>
      </c>
      <c r="L111" s="93" t="s">
        <v>167</v>
      </c>
      <c r="M111" s="94">
        <v>1.32E-2</v>
      </c>
      <c r="N111" s="94">
        <v>8.8000000000000005E-3</v>
      </c>
      <c r="O111" s="90">
        <v>1179585</v>
      </c>
      <c r="P111" s="92">
        <v>101.1</v>
      </c>
      <c r="Q111" s="82"/>
      <c r="R111" s="90">
        <v>1192.56044</v>
      </c>
      <c r="S111" s="91">
        <v>2.1598503685854595E-3</v>
      </c>
      <c r="T111" s="91">
        <v>1.7796510290872973E-2</v>
      </c>
      <c r="U111" s="91">
        <f>R111/'סכום נכסי הקרן'!$C$42</f>
        <v>2.3248732304907978E-3</v>
      </c>
    </row>
    <row r="112" spans="2:21" s="133" customFormat="1">
      <c r="B112" s="83" t="s">
        <v>541</v>
      </c>
      <c r="C112" s="82" t="s">
        <v>542</v>
      </c>
      <c r="D112" s="93" t="s">
        <v>123</v>
      </c>
      <c r="E112" s="93" t="s">
        <v>297</v>
      </c>
      <c r="F112" s="82" t="s">
        <v>526</v>
      </c>
      <c r="G112" s="93" t="s">
        <v>154</v>
      </c>
      <c r="H112" s="82" t="s">
        <v>428</v>
      </c>
      <c r="I112" s="82" t="s">
        <v>163</v>
      </c>
      <c r="J112" s="82"/>
      <c r="K112" s="90">
        <v>3.4000000000000004</v>
      </c>
      <c r="L112" s="93" t="s">
        <v>167</v>
      </c>
      <c r="M112" s="94">
        <v>2.4E-2</v>
      </c>
      <c r="N112" s="94">
        <v>1.5300000000000001E-2</v>
      </c>
      <c r="O112" s="90">
        <v>95206.8</v>
      </c>
      <c r="P112" s="92">
        <v>103.18</v>
      </c>
      <c r="Q112" s="82"/>
      <c r="R112" s="90">
        <v>98.234369999999998</v>
      </c>
      <c r="S112" s="91">
        <v>3.4000000000000002E-4</v>
      </c>
      <c r="T112" s="91">
        <v>1.4659458070086773E-3</v>
      </c>
      <c r="U112" s="91">
        <f>R112/'סכום נכסי הקרן'!$C$42</f>
        <v>1.9150598113679531E-4</v>
      </c>
    </row>
    <row r="113" spans="2:21" s="133" customFormat="1">
      <c r="B113" s="83" t="s">
        <v>543</v>
      </c>
      <c r="C113" s="82" t="s">
        <v>544</v>
      </c>
      <c r="D113" s="93" t="s">
        <v>123</v>
      </c>
      <c r="E113" s="93" t="s">
        <v>297</v>
      </c>
      <c r="F113" s="82" t="s">
        <v>545</v>
      </c>
      <c r="G113" s="93" t="s">
        <v>357</v>
      </c>
      <c r="H113" s="82" t="s">
        <v>457</v>
      </c>
      <c r="I113" s="82" t="s">
        <v>165</v>
      </c>
      <c r="J113" s="82"/>
      <c r="K113" s="90">
        <v>2.94</v>
      </c>
      <c r="L113" s="93" t="s">
        <v>167</v>
      </c>
      <c r="M113" s="94">
        <v>3.4000000000000002E-2</v>
      </c>
      <c r="N113" s="94">
        <v>2.4899999999999999E-2</v>
      </c>
      <c r="O113" s="90">
        <v>14713.8</v>
      </c>
      <c r="P113" s="92">
        <v>103.21</v>
      </c>
      <c r="Q113" s="82"/>
      <c r="R113" s="90">
        <v>15.186110000000001</v>
      </c>
      <c r="S113" s="91">
        <v>2.8327515496053716E-5</v>
      </c>
      <c r="T113" s="91">
        <v>2.2662143890445419E-4</v>
      </c>
      <c r="U113" s="91">
        <f>R113/'סכום נכסי הקרן'!$C$42</f>
        <v>2.9605024139731326E-5</v>
      </c>
    </row>
    <row r="114" spans="2:21" s="133" customFormat="1">
      <c r="B114" s="83" t="s">
        <v>546</v>
      </c>
      <c r="C114" s="82" t="s">
        <v>547</v>
      </c>
      <c r="D114" s="93" t="s">
        <v>123</v>
      </c>
      <c r="E114" s="93" t="s">
        <v>297</v>
      </c>
      <c r="F114" s="82" t="s">
        <v>464</v>
      </c>
      <c r="G114" s="93" t="s">
        <v>328</v>
      </c>
      <c r="H114" s="82" t="s">
        <v>457</v>
      </c>
      <c r="I114" s="82" t="s">
        <v>165</v>
      </c>
      <c r="J114" s="82"/>
      <c r="K114" s="90">
        <v>4.5100000000000007</v>
      </c>
      <c r="L114" s="93" t="s">
        <v>167</v>
      </c>
      <c r="M114" s="94">
        <v>3.7000000000000005E-2</v>
      </c>
      <c r="N114" s="94">
        <v>2.2599999999999999E-2</v>
      </c>
      <c r="O114" s="90">
        <v>47067.57</v>
      </c>
      <c r="P114" s="92">
        <v>106.6</v>
      </c>
      <c r="Q114" s="82"/>
      <c r="R114" s="90">
        <v>50.174030000000002</v>
      </c>
      <c r="S114" s="91">
        <v>1.8926518575961812E-4</v>
      </c>
      <c r="T114" s="91">
        <v>7.4874414015407842E-4</v>
      </c>
      <c r="U114" s="91">
        <f>R114/'סכום נכסי הקרן'!$C$42</f>
        <v>9.7813289205570333E-5</v>
      </c>
    </row>
    <row r="115" spans="2:21" s="133" customFormat="1">
      <c r="B115" s="83" t="s">
        <v>548</v>
      </c>
      <c r="C115" s="82" t="s">
        <v>549</v>
      </c>
      <c r="D115" s="93" t="s">
        <v>123</v>
      </c>
      <c r="E115" s="93" t="s">
        <v>297</v>
      </c>
      <c r="F115" s="82" t="s">
        <v>550</v>
      </c>
      <c r="G115" s="93" t="s">
        <v>365</v>
      </c>
      <c r="H115" s="82" t="s">
        <v>468</v>
      </c>
      <c r="I115" s="82" t="s">
        <v>165</v>
      </c>
      <c r="J115" s="82"/>
      <c r="K115" s="90">
        <v>2.5799999999999996</v>
      </c>
      <c r="L115" s="93" t="s">
        <v>167</v>
      </c>
      <c r="M115" s="94">
        <v>0.06</v>
      </c>
      <c r="N115" s="94">
        <v>1.8799999999999997E-2</v>
      </c>
      <c r="O115" s="90">
        <v>17163.900000000001</v>
      </c>
      <c r="P115" s="92">
        <v>110.84</v>
      </c>
      <c r="Q115" s="82"/>
      <c r="R115" s="90">
        <v>19.024470000000001</v>
      </c>
      <c r="S115" s="91">
        <v>2.7886773062702032E-5</v>
      </c>
      <c r="T115" s="91">
        <v>2.839010626022478E-4</v>
      </c>
      <c r="U115" s="91">
        <f>R115/'סכום נכסי הקרן'!$C$42</f>
        <v>3.7087831814440596E-5</v>
      </c>
    </row>
    <row r="116" spans="2:21" s="133" customFormat="1">
      <c r="B116" s="83" t="s">
        <v>551</v>
      </c>
      <c r="C116" s="82" t="s">
        <v>552</v>
      </c>
      <c r="D116" s="93" t="s">
        <v>123</v>
      </c>
      <c r="E116" s="93" t="s">
        <v>297</v>
      </c>
      <c r="F116" s="82" t="s">
        <v>550</v>
      </c>
      <c r="G116" s="93" t="s">
        <v>365</v>
      </c>
      <c r="H116" s="82" t="s">
        <v>468</v>
      </c>
      <c r="I116" s="82" t="s">
        <v>165</v>
      </c>
      <c r="J116" s="82"/>
      <c r="K116" s="90">
        <v>4.6899999999999995</v>
      </c>
      <c r="L116" s="93" t="s">
        <v>167</v>
      </c>
      <c r="M116" s="94">
        <v>5.9000000000000004E-2</v>
      </c>
      <c r="N116" s="94">
        <v>2.8899999999999995E-2</v>
      </c>
      <c r="O116" s="90">
        <v>3236</v>
      </c>
      <c r="P116" s="92">
        <v>114.72</v>
      </c>
      <c r="Q116" s="82"/>
      <c r="R116" s="90">
        <v>3.7123400000000002</v>
      </c>
      <c r="S116" s="91">
        <v>4.5364189206238841E-6</v>
      </c>
      <c r="T116" s="91">
        <v>5.5399034545552578E-5</v>
      </c>
      <c r="U116" s="91">
        <f>R116/'סכום נכסי הקרן'!$C$42</f>
        <v>7.237134151859179E-6</v>
      </c>
    </row>
    <row r="117" spans="2:21" s="133" customFormat="1">
      <c r="B117" s="83" t="s">
        <v>553</v>
      </c>
      <c r="C117" s="82" t="s">
        <v>554</v>
      </c>
      <c r="D117" s="93" t="s">
        <v>123</v>
      </c>
      <c r="E117" s="93" t="s">
        <v>297</v>
      </c>
      <c r="F117" s="82" t="s">
        <v>555</v>
      </c>
      <c r="G117" s="93" t="s">
        <v>328</v>
      </c>
      <c r="H117" s="82" t="s">
        <v>468</v>
      </c>
      <c r="I117" s="82" t="s">
        <v>165</v>
      </c>
      <c r="J117" s="82"/>
      <c r="K117" s="90">
        <v>5.14</v>
      </c>
      <c r="L117" s="93" t="s">
        <v>167</v>
      </c>
      <c r="M117" s="94">
        <v>6.9000000000000006E-2</v>
      </c>
      <c r="N117" s="94">
        <v>6.0100000000000001E-2</v>
      </c>
      <c r="O117" s="90">
        <v>87632</v>
      </c>
      <c r="P117" s="92">
        <v>105.81</v>
      </c>
      <c r="Q117" s="82"/>
      <c r="R117" s="90">
        <v>92.723410000000001</v>
      </c>
      <c r="S117" s="91">
        <v>1.8986006183364712E-4</v>
      </c>
      <c r="T117" s="91">
        <v>1.3837060705030883E-3</v>
      </c>
      <c r="U117" s="91">
        <f>R117/'סכום נכסי הקרן'!$C$42</f>
        <v>1.8076247250732445E-4</v>
      </c>
    </row>
    <row r="118" spans="2:21" s="133" customFormat="1">
      <c r="B118" s="83" t="s">
        <v>556</v>
      </c>
      <c r="C118" s="82" t="s">
        <v>557</v>
      </c>
      <c r="D118" s="93" t="s">
        <v>123</v>
      </c>
      <c r="E118" s="93" t="s">
        <v>297</v>
      </c>
      <c r="F118" s="82" t="s">
        <v>558</v>
      </c>
      <c r="G118" s="93" t="s">
        <v>357</v>
      </c>
      <c r="H118" s="82" t="s">
        <v>559</v>
      </c>
      <c r="I118" s="82" t="s">
        <v>163</v>
      </c>
      <c r="J118" s="82"/>
      <c r="K118" s="90">
        <v>1.84</v>
      </c>
      <c r="L118" s="93" t="s">
        <v>167</v>
      </c>
      <c r="M118" s="94">
        <v>4.2999999999999997E-2</v>
      </c>
      <c r="N118" s="94">
        <v>2.8199999999999999E-2</v>
      </c>
      <c r="O118" s="90">
        <v>241086.5</v>
      </c>
      <c r="P118" s="92">
        <v>103.12</v>
      </c>
      <c r="Q118" s="82"/>
      <c r="R118" s="90">
        <v>248.60839999999999</v>
      </c>
      <c r="S118" s="91">
        <v>4.1747446481638236E-4</v>
      </c>
      <c r="T118" s="91">
        <v>3.7099687366767462E-3</v>
      </c>
      <c r="U118" s="91">
        <f>R118/'סכום נכסי הקרן'!$C$42</f>
        <v>4.8465720868214312E-4</v>
      </c>
    </row>
    <row r="119" spans="2:21" s="133" customFormat="1">
      <c r="B119" s="83" t="s">
        <v>560</v>
      </c>
      <c r="C119" s="82" t="s">
        <v>561</v>
      </c>
      <c r="D119" s="93" t="s">
        <v>123</v>
      </c>
      <c r="E119" s="93" t="s">
        <v>297</v>
      </c>
      <c r="F119" s="82" t="s">
        <v>558</v>
      </c>
      <c r="G119" s="93" t="s">
        <v>357</v>
      </c>
      <c r="H119" s="82" t="s">
        <v>559</v>
      </c>
      <c r="I119" s="82" t="s">
        <v>163</v>
      </c>
      <c r="J119" s="82"/>
      <c r="K119" s="90">
        <v>2.7600000000000002</v>
      </c>
      <c r="L119" s="93" t="s">
        <v>167</v>
      </c>
      <c r="M119" s="94">
        <v>4.2500000000000003E-2</v>
      </c>
      <c r="N119" s="94">
        <v>3.27E-2</v>
      </c>
      <c r="O119" s="90">
        <v>5360.04</v>
      </c>
      <c r="P119" s="92">
        <v>103.4</v>
      </c>
      <c r="Q119" s="82"/>
      <c r="R119" s="90">
        <v>5.5422900000000004</v>
      </c>
      <c r="S119" s="91">
        <v>8.8325062807549355E-6</v>
      </c>
      <c r="T119" s="91">
        <v>8.2707272278797361E-5</v>
      </c>
      <c r="U119" s="91">
        <f>R119/'סכום נכסי הקרן'!$C$42</f>
        <v>1.0804585851109438E-5</v>
      </c>
    </row>
    <row r="120" spans="2:21" s="133" customFormat="1">
      <c r="B120" s="135"/>
    </row>
    <row r="121" spans="2:21">
      <c r="C121" s="1"/>
      <c r="D121" s="1"/>
      <c r="E121" s="1"/>
      <c r="F121" s="1"/>
    </row>
    <row r="122" spans="2:21">
      <c r="C122" s="1"/>
      <c r="D122" s="1"/>
      <c r="E122" s="1"/>
      <c r="F122" s="1"/>
    </row>
    <row r="123" spans="2:21">
      <c r="B123" s="95" t="s">
        <v>250</v>
      </c>
      <c r="C123" s="1"/>
      <c r="D123" s="1"/>
      <c r="E123" s="1"/>
      <c r="F123" s="1"/>
    </row>
    <row r="124" spans="2:21">
      <c r="B124" s="95" t="s">
        <v>115</v>
      </c>
      <c r="C124" s="1"/>
      <c r="D124" s="1"/>
      <c r="E124" s="1"/>
      <c r="F124" s="1"/>
    </row>
    <row r="125" spans="2:21">
      <c r="B125" s="95" t="s">
        <v>235</v>
      </c>
      <c r="C125" s="1"/>
      <c r="D125" s="1"/>
      <c r="E125" s="1"/>
      <c r="F125" s="1"/>
    </row>
    <row r="126" spans="2:21">
      <c r="B126" s="95" t="s">
        <v>245</v>
      </c>
      <c r="C126" s="1"/>
      <c r="D126" s="1"/>
      <c r="E126" s="1"/>
      <c r="F126" s="1"/>
    </row>
    <row r="127" spans="2:21">
      <c r="B127" s="95" t="s">
        <v>243</v>
      </c>
      <c r="C127" s="1"/>
      <c r="D127" s="1"/>
      <c r="E127" s="1"/>
      <c r="F127" s="1"/>
    </row>
    <row r="128" spans="2:21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3"/>
      <c r="C796" s="1"/>
      <c r="D796" s="1"/>
      <c r="E796" s="1"/>
      <c r="F796" s="1"/>
    </row>
    <row r="797" spans="2:6">
      <c r="B797" s="43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2">
    <mergeCell ref="B6:U6"/>
    <mergeCell ref="B7:U7"/>
  </mergeCells>
  <phoneticPr fontId="5" type="noConversion"/>
  <conditionalFormatting sqref="B12:B119">
    <cfRule type="cellIs" dxfId="43" priority="2" operator="equal">
      <formula>"NR3"</formula>
    </cfRule>
  </conditionalFormatting>
  <conditionalFormatting sqref="B12:B119">
    <cfRule type="containsText" dxfId="42" priority="1" operator="containsText" text="הפרשה ">
      <formula>NOT(ISERROR(SEARCH("הפרשה ",B12)))</formula>
    </cfRule>
  </conditionalFormatting>
  <dataValidations count="6">
    <dataValidation type="list" allowBlank="1" showInputMessage="1" showErrorMessage="1" sqref="G556:G828">
      <formula1>$BA$7:$BA$24</formula1>
    </dataValidation>
    <dataValidation allowBlank="1" showInputMessage="1" showErrorMessage="1" sqref="H2 B34 Q9 B36 B125 B127"/>
    <dataValidation type="list" allowBlank="1" showInputMessage="1" showErrorMessage="1" sqref="I12:I828">
      <formula1>$BC$7:$BC$10</formula1>
    </dataValidation>
    <dataValidation type="list" allowBlank="1" showInputMessage="1" showErrorMessage="1" sqref="E12:E822">
      <formula1>$AY$7:$AY$24</formula1>
    </dataValidation>
    <dataValidation type="list" allowBlank="1" showInputMessage="1" showErrorMessage="1" sqref="L12:L828">
      <formula1>$BD$7:$BD$20</formula1>
    </dataValidation>
    <dataValidation type="list" allowBlank="1" showInputMessage="1" showErrorMessage="1" sqref="G12:G555">
      <formula1>$BA$7:$BA$29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I363"/>
  <sheetViews>
    <sheetView rightToLeft="1" workbookViewId="0">
      <selection activeCell="C16" sqref="C16"/>
    </sheetView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1.28515625" style="2" bestFit="1" customWidth="1"/>
    <col min="7" max="7" width="35.7109375" style="2" bestFit="1" customWidth="1"/>
    <col min="8" max="8" width="12.28515625" style="1" bestFit="1" customWidth="1"/>
    <col min="9" max="9" width="13.140625" style="1" bestFit="1" customWidth="1"/>
    <col min="10" max="10" width="11.85546875" style="1" bestFit="1" customWidth="1"/>
    <col min="11" max="11" width="10.140625" style="1" bestFit="1" customWidth="1"/>
    <col min="12" max="12" width="9" style="1" bestFit="1" customWidth="1"/>
    <col min="13" max="13" width="9.140625" style="1"/>
    <col min="14" max="14" width="10.42578125" style="1" bestFit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6" t="s">
        <v>182</v>
      </c>
      <c r="C1" s="76" t="s" vm="1">
        <v>251</v>
      </c>
    </row>
    <row r="2" spans="2:61">
      <c r="B2" s="56" t="s">
        <v>181</v>
      </c>
      <c r="C2" s="76" t="s">
        <v>252</v>
      </c>
    </row>
    <row r="3" spans="2:61">
      <c r="B3" s="56" t="s">
        <v>183</v>
      </c>
      <c r="C3" s="76" t="s">
        <v>253</v>
      </c>
    </row>
    <row r="4" spans="2:61">
      <c r="B4" s="56" t="s">
        <v>184</v>
      </c>
      <c r="C4" s="76">
        <v>8802</v>
      </c>
    </row>
    <row r="6" spans="2:61" ht="26.25" customHeight="1">
      <c r="B6" s="185" t="s">
        <v>212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7"/>
      <c r="BI6" s="3"/>
    </row>
    <row r="7" spans="2:61" ht="26.25" customHeight="1">
      <c r="B7" s="185" t="s">
        <v>92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7"/>
      <c r="BE7" s="3"/>
      <c r="BI7" s="3"/>
    </row>
    <row r="8" spans="2:61" s="3" customFormat="1" ht="63">
      <c r="B8" s="22" t="s">
        <v>118</v>
      </c>
      <c r="C8" s="30" t="s">
        <v>44</v>
      </c>
      <c r="D8" s="30" t="s">
        <v>122</v>
      </c>
      <c r="E8" s="30" t="s">
        <v>228</v>
      </c>
      <c r="F8" s="30" t="s">
        <v>120</v>
      </c>
      <c r="G8" s="30" t="s">
        <v>63</v>
      </c>
      <c r="H8" s="30" t="s">
        <v>104</v>
      </c>
      <c r="I8" s="13" t="s">
        <v>237</v>
      </c>
      <c r="J8" s="13" t="s">
        <v>236</v>
      </c>
      <c r="K8" s="13" t="s">
        <v>60</v>
      </c>
      <c r="L8" s="13" t="s">
        <v>57</v>
      </c>
      <c r="M8" s="30" t="s">
        <v>185</v>
      </c>
      <c r="N8" s="14" t="s">
        <v>187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 t="s">
        <v>246</v>
      </c>
      <c r="J9" s="16"/>
      <c r="K9" s="16" t="s">
        <v>240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20" t="s">
        <v>12</v>
      </c>
      <c r="BE10" s="1"/>
      <c r="BF10" s="3"/>
      <c r="BG10" s="1"/>
      <c r="BI10" s="1"/>
    </row>
    <row r="11" spans="2:61" s="132" customFormat="1" ht="18" customHeight="1">
      <c r="B11" s="101" t="s">
        <v>30</v>
      </c>
      <c r="C11" s="78"/>
      <c r="D11" s="78"/>
      <c r="E11" s="78"/>
      <c r="F11" s="78"/>
      <c r="G11" s="78"/>
      <c r="H11" s="78"/>
      <c r="I11" s="84"/>
      <c r="J11" s="86"/>
      <c r="K11" s="84">
        <v>70359.409250000026</v>
      </c>
      <c r="L11" s="78"/>
      <c r="M11" s="85">
        <v>1</v>
      </c>
      <c r="N11" s="85">
        <f>K11/'סכום נכסי הקרן'!$C$42</f>
        <v>0.13716429087524629</v>
      </c>
      <c r="BE11" s="133"/>
      <c r="BF11" s="134"/>
      <c r="BG11" s="133"/>
      <c r="BI11" s="133"/>
    </row>
    <row r="12" spans="2:61" s="133" customFormat="1" ht="20.25">
      <c r="B12" s="102" t="s">
        <v>233</v>
      </c>
      <c r="C12" s="80"/>
      <c r="D12" s="80"/>
      <c r="E12" s="80"/>
      <c r="F12" s="80"/>
      <c r="G12" s="80"/>
      <c r="H12" s="80"/>
      <c r="I12" s="87"/>
      <c r="J12" s="89"/>
      <c r="K12" s="87">
        <v>54523.346890000001</v>
      </c>
      <c r="L12" s="80"/>
      <c r="M12" s="88">
        <v>0.77492616085317656</v>
      </c>
      <c r="N12" s="88">
        <f>K12/'סכום נכסי הקרן'!$C$42</f>
        <v>0.106292197334103</v>
      </c>
      <c r="BF12" s="132"/>
    </row>
    <row r="13" spans="2:61" s="133" customFormat="1">
      <c r="B13" s="103" t="s">
        <v>562</v>
      </c>
      <c r="C13" s="80"/>
      <c r="D13" s="80"/>
      <c r="E13" s="80"/>
      <c r="F13" s="80"/>
      <c r="G13" s="80"/>
      <c r="H13" s="80"/>
      <c r="I13" s="87"/>
      <c r="J13" s="89"/>
      <c r="K13" s="87">
        <v>44963.774290000001</v>
      </c>
      <c r="L13" s="80"/>
      <c r="M13" s="88">
        <v>0.63905843964998876</v>
      </c>
      <c r="N13" s="88">
        <f>K13/'סכום נכסי הקרן'!$C$42</f>
        <v>8.765599770243207E-2</v>
      </c>
    </row>
    <row r="14" spans="2:61" s="133" customFormat="1">
      <c r="B14" s="104" t="s">
        <v>563</v>
      </c>
      <c r="C14" s="82" t="s">
        <v>564</v>
      </c>
      <c r="D14" s="93" t="s">
        <v>123</v>
      </c>
      <c r="E14" s="93" t="s">
        <v>297</v>
      </c>
      <c r="F14" s="82" t="s">
        <v>565</v>
      </c>
      <c r="G14" s="93" t="s">
        <v>566</v>
      </c>
      <c r="H14" s="93" t="s">
        <v>167</v>
      </c>
      <c r="I14" s="90">
        <v>11886</v>
      </c>
      <c r="J14" s="92">
        <v>20540</v>
      </c>
      <c r="K14" s="90">
        <v>2441.3843999999999</v>
      </c>
      <c r="L14" s="91">
        <v>2.391238963957394E-4</v>
      </c>
      <c r="M14" s="91">
        <v>3.4698762056476463E-2</v>
      </c>
      <c r="N14" s="91">
        <f>K14/'סכום נכסי הקרן'!$C$42</f>
        <v>4.7594310917254959E-3</v>
      </c>
    </row>
    <row r="15" spans="2:61" s="133" customFormat="1">
      <c r="B15" s="104" t="s">
        <v>567</v>
      </c>
      <c r="C15" s="82" t="s">
        <v>568</v>
      </c>
      <c r="D15" s="93" t="s">
        <v>123</v>
      </c>
      <c r="E15" s="93" t="s">
        <v>297</v>
      </c>
      <c r="F15" s="82" t="s">
        <v>337</v>
      </c>
      <c r="G15" s="93" t="s">
        <v>328</v>
      </c>
      <c r="H15" s="93" t="s">
        <v>167</v>
      </c>
      <c r="I15" s="90">
        <v>3572</v>
      </c>
      <c r="J15" s="92">
        <v>4830</v>
      </c>
      <c r="K15" s="90">
        <v>172.52760000000001</v>
      </c>
      <c r="L15" s="91">
        <v>3.2854246916368632E-5</v>
      </c>
      <c r="M15" s="91">
        <v>2.4520899455960105E-3</v>
      </c>
      <c r="N15" s="91">
        <f>K15/'סכום נכסי הקרן'!$C$42</f>
        <v>3.3633917854999804E-4</v>
      </c>
    </row>
    <row r="16" spans="2:61" s="133" customFormat="1" ht="20.25">
      <c r="B16" s="104" t="s">
        <v>569</v>
      </c>
      <c r="C16" s="82" t="s">
        <v>570</v>
      </c>
      <c r="D16" s="93" t="s">
        <v>123</v>
      </c>
      <c r="E16" s="93" t="s">
        <v>297</v>
      </c>
      <c r="F16" s="82" t="s">
        <v>571</v>
      </c>
      <c r="G16" s="93" t="s">
        <v>502</v>
      </c>
      <c r="H16" s="93" t="s">
        <v>167</v>
      </c>
      <c r="I16" s="90">
        <v>3850</v>
      </c>
      <c r="J16" s="92">
        <v>43030</v>
      </c>
      <c r="K16" s="90">
        <v>1656.655</v>
      </c>
      <c r="L16" s="91">
        <v>9.0058136152603674E-5</v>
      </c>
      <c r="M16" s="91">
        <v>2.3545607014885495E-2</v>
      </c>
      <c r="N16" s="91">
        <f>K16/'סכום נכסי הקרן'!$C$42</f>
        <v>3.2296164894239933E-3</v>
      </c>
      <c r="BE16" s="132"/>
    </row>
    <row r="17" spans="2:14" s="133" customFormat="1">
      <c r="B17" s="104" t="s">
        <v>572</v>
      </c>
      <c r="C17" s="82" t="s">
        <v>573</v>
      </c>
      <c r="D17" s="93" t="s">
        <v>123</v>
      </c>
      <c r="E17" s="93" t="s">
        <v>297</v>
      </c>
      <c r="F17" s="82" t="s">
        <v>574</v>
      </c>
      <c r="G17" s="93" t="s">
        <v>328</v>
      </c>
      <c r="H17" s="93" t="s">
        <v>167</v>
      </c>
      <c r="I17" s="90">
        <v>29057</v>
      </c>
      <c r="J17" s="92">
        <v>3529</v>
      </c>
      <c r="K17" s="90">
        <v>1025.4215300000001</v>
      </c>
      <c r="L17" s="91">
        <v>1.765022248501186E-4</v>
      </c>
      <c r="M17" s="91">
        <v>1.4574049738770365E-2</v>
      </c>
      <c r="N17" s="91">
        <f>K17/'סכום נכסי הקרן'!$C$42</f>
        <v>1.9990391975990055E-3</v>
      </c>
    </row>
    <row r="18" spans="2:14" s="133" customFormat="1">
      <c r="B18" s="104" t="s">
        <v>575</v>
      </c>
      <c r="C18" s="82" t="s">
        <v>576</v>
      </c>
      <c r="D18" s="93" t="s">
        <v>123</v>
      </c>
      <c r="E18" s="93" t="s">
        <v>297</v>
      </c>
      <c r="F18" s="82" t="s">
        <v>343</v>
      </c>
      <c r="G18" s="93" t="s">
        <v>344</v>
      </c>
      <c r="H18" s="93" t="s">
        <v>167</v>
      </c>
      <c r="I18" s="90">
        <v>336329</v>
      </c>
      <c r="J18" s="92">
        <v>579.5</v>
      </c>
      <c r="K18" s="90">
        <v>1949.02656</v>
      </c>
      <c r="L18" s="91">
        <v>1.2161660917441002E-4</v>
      </c>
      <c r="M18" s="91">
        <v>2.7701008021183738E-2</v>
      </c>
      <c r="N18" s="91">
        <f>K18/'סכום נכסי הקרן'!$C$42</f>
        <v>3.7995891217551766E-3</v>
      </c>
    </row>
    <row r="19" spans="2:14" s="133" customFormat="1">
      <c r="B19" s="104" t="s">
        <v>577</v>
      </c>
      <c r="C19" s="82" t="s">
        <v>578</v>
      </c>
      <c r="D19" s="93" t="s">
        <v>123</v>
      </c>
      <c r="E19" s="93" t="s">
        <v>297</v>
      </c>
      <c r="F19" s="82" t="s">
        <v>319</v>
      </c>
      <c r="G19" s="93" t="s">
        <v>299</v>
      </c>
      <c r="H19" s="93" t="s">
        <v>167</v>
      </c>
      <c r="I19" s="90">
        <v>12010</v>
      </c>
      <c r="J19" s="92">
        <v>6326</v>
      </c>
      <c r="K19" s="90">
        <v>759.75260000000003</v>
      </c>
      <c r="L19" s="91">
        <v>1.197049258626828E-4</v>
      </c>
      <c r="M19" s="91">
        <v>1.0798166273688544E-2</v>
      </c>
      <c r="N19" s="91">
        <f>K19/'סכום נכסי הקרן'!$C$42</f>
        <v>1.4811228196834896E-3</v>
      </c>
    </row>
    <row r="20" spans="2:14" s="133" customFormat="1">
      <c r="B20" s="104" t="s">
        <v>579</v>
      </c>
      <c r="C20" s="82" t="s">
        <v>580</v>
      </c>
      <c r="D20" s="93" t="s">
        <v>123</v>
      </c>
      <c r="E20" s="93" t="s">
        <v>297</v>
      </c>
      <c r="F20" s="82" t="s">
        <v>550</v>
      </c>
      <c r="G20" s="93" t="s">
        <v>365</v>
      </c>
      <c r="H20" s="93" t="s">
        <v>167</v>
      </c>
      <c r="I20" s="90">
        <v>375024</v>
      </c>
      <c r="J20" s="92">
        <v>153.6</v>
      </c>
      <c r="K20" s="90">
        <v>576.03685999999993</v>
      </c>
      <c r="L20" s="91">
        <v>1.172922292835031E-4</v>
      </c>
      <c r="M20" s="91">
        <v>8.1870622016343847E-3</v>
      </c>
      <c r="N20" s="91">
        <f>K20/'סכום נכסי הקרן'!$C$42</f>
        <v>1.1229725812387131E-3</v>
      </c>
    </row>
    <row r="21" spans="2:14" s="133" customFormat="1">
      <c r="B21" s="104" t="s">
        <v>581</v>
      </c>
      <c r="C21" s="82" t="s">
        <v>582</v>
      </c>
      <c r="D21" s="93" t="s">
        <v>123</v>
      </c>
      <c r="E21" s="93" t="s">
        <v>297</v>
      </c>
      <c r="F21" s="82" t="s">
        <v>381</v>
      </c>
      <c r="G21" s="93" t="s">
        <v>328</v>
      </c>
      <c r="H21" s="93" t="s">
        <v>167</v>
      </c>
      <c r="I21" s="90">
        <v>8608</v>
      </c>
      <c r="J21" s="92">
        <v>3372</v>
      </c>
      <c r="K21" s="90">
        <v>295.28601000000003</v>
      </c>
      <c r="L21" s="91">
        <v>4.4019339176648329E-5</v>
      </c>
      <c r="M21" s="91">
        <v>4.196823326796194E-3</v>
      </c>
      <c r="N21" s="91">
        <f>K21/'סכום נכסי הקרן'!$C$42</f>
        <v>5.7565429554869195E-4</v>
      </c>
    </row>
    <row r="22" spans="2:14" s="133" customFormat="1">
      <c r="B22" s="104" t="s">
        <v>583</v>
      </c>
      <c r="C22" s="82" t="s">
        <v>584</v>
      </c>
      <c r="D22" s="93" t="s">
        <v>123</v>
      </c>
      <c r="E22" s="93" t="s">
        <v>297</v>
      </c>
      <c r="F22" s="82" t="s">
        <v>353</v>
      </c>
      <c r="G22" s="93" t="s">
        <v>299</v>
      </c>
      <c r="H22" s="93" t="s">
        <v>167</v>
      </c>
      <c r="I22" s="90">
        <v>127640</v>
      </c>
      <c r="J22" s="92">
        <v>919.9</v>
      </c>
      <c r="K22" s="90">
        <v>1174.1603600000001</v>
      </c>
      <c r="L22" s="91">
        <v>1.0965475656075753E-4</v>
      </c>
      <c r="M22" s="91">
        <v>1.6688036078131224E-2</v>
      </c>
      <c r="N22" s="91">
        <f>K22/'סכום נכסי הקרן'!$C$42</f>
        <v>2.2890026347573951E-3</v>
      </c>
    </row>
    <row r="23" spans="2:14" s="133" customFormat="1">
      <c r="B23" s="104" t="s">
        <v>585</v>
      </c>
      <c r="C23" s="82" t="s">
        <v>586</v>
      </c>
      <c r="D23" s="93" t="s">
        <v>123</v>
      </c>
      <c r="E23" s="93" t="s">
        <v>297</v>
      </c>
      <c r="F23" s="82" t="s">
        <v>587</v>
      </c>
      <c r="G23" s="93" t="s">
        <v>588</v>
      </c>
      <c r="H23" s="93" t="s">
        <v>167</v>
      </c>
      <c r="I23" s="90">
        <v>113283.82</v>
      </c>
      <c r="J23" s="92">
        <v>1383</v>
      </c>
      <c r="K23" s="90">
        <v>1566.7152699999999</v>
      </c>
      <c r="L23" s="91">
        <v>9.6509110729594555E-5</v>
      </c>
      <c r="M23" s="91">
        <v>2.2267317004228532E-2</v>
      </c>
      <c r="N23" s="91">
        <f>K23/'סכום נכסי הקרן'!$C$42</f>
        <v>3.05428074657932E-3</v>
      </c>
    </row>
    <row r="24" spans="2:14" s="133" customFormat="1">
      <c r="B24" s="104" t="s">
        <v>589</v>
      </c>
      <c r="C24" s="82" t="s">
        <v>590</v>
      </c>
      <c r="D24" s="93" t="s">
        <v>123</v>
      </c>
      <c r="E24" s="93" t="s">
        <v>297</v>
      </c>
      <c r="F24" s="82" t="s">
        <v>389</v>
      </c>
      <c r="G24" s="93" t="s">
        <v>390</v>
      </c>
      <c r="H24" s="93" t="s">
        <v>167</v>
      </c>
      <c r="I24" s="90">
        <v>21743</v>
      </c>
      <c r="J24" s="92">
        <v>2067</v>
      </c>
      <c r="K24" s="90">
        <v>464.64790999999997</v>
      </c>
      <c r="L24" s="91">
        <v>1.0148710985579864E-4</v>
      </c>
      <c r="M24" s="91">
        <v>6.603920000934343E-3</v>
      </c>
      <c r="N24" s="91">
        <f>K24/'סכום נכסי הקרן'!$C$42</f>
        <v>9.0582200392501486E-4</v>
      </c>
    </row>
    <row r="25" spans="2:14" s="133" customFormat="1">
      <c r="B25" s="104" t="s">
        <v>591</v>
      </c>
      <c r="C25" s="82" t="s">
        <v>592</v>
      </c>
      <c r="D25" s="93" t="s">
        <v>123</v>
      </c>
      <c r="E25" s="93" t="s">
        <v>297</v>
      </c>
      <c r="F25" s="82" t="s">
        <v>593</v>
      </c>
      <c r="G25" s="93" t="s">
        <v>594</v>
      </c>
      <c r="H25" s="93" t="s">
        <v>167</v>
      </c>
      <c r="I25" s="90">
        <v>8235</v>
      </c>
      <c r="J25" s="92">
        <v>8416</v>
      </c>
      <c r="K25" s="90">
        <v>693.05759999999998</v>
      </c>
      <c r="L25" s="91">
        <v>8.4143501914609521E-5</v>
      </c>
      <c r="M25" s="91">
        <v>9.8502475701215432E-3</v>
      </c>
      <c r="N25" s="91">
        <f>K25/'סכום נכסי הקרן'!$C$42</f>
        <v>1.3511022229013392E-3</v>
      </c>
    </row>
    <row r="26" spans="2:14" s="133" customFormat="1">
      <c r="B26" s="104" t="s">
        <v>595</v>
      </c>
      <c r="C26" s="82" t="s">
        <v>596</v>
      </c>
      <c r="D26" s="93" t="s">
        <v>123</v>
      </c>
      <c r="E26" s="93" t="s">
        <v>297</v>
      </c>
      <c r="F26" s="82" t="s">
        <v>597</v>
      </c>
      <c r="G26" s="93" t="s">
        <v>365</v>
      </c>
      <c r="H26" s="93" t="s">
        <v>167</v>
      </c>
      <c r="I26" s="90">
        <v>20768</v>
      </c>
      <c r="J26" s="92">
        <v>11540</v>
      </c>
      <c r="K26" s="90">
        <v>2396.6272000000004</v>
      </c>
      <c r="L26" s="91">
        <v>2.0473975631412436E-5</v>
      </c>
      <c r="M26" s="91">
        <v>3.4062639603529635E-2</v>
      </c>
      <c r="N26" s="91">
        <f>K26/'סכום נכסי הקרן'!$C$42</f>
        <v>4.6721778065572225E-3</v>
      </c>
    </row>
    <row r="27" spans="2:14" s="133" customFormat="1">
      <c r="B27" s="104" t="s">
        <v>598</v>
      </c>
      <c r="C27" s="82" t="s">
        <v>599</v>
      </c>
      <c r="D27" s="93" t="s">
        <v>123</v>
      </c>
      <c r="E27" s="93" t="s">
        <v>297</v>
      </c>
      <c r="F27" s="82" t="s">
        <v>600</v>
      </c>
      <c r="G27" s="93" t="s">
        <v>588</v>
      </c>
      <c r="H27" s="93" t="s">
        <v>167</v>
      </c>
      <c r="I27" s="90">
        <v>4813673</v>
      </c>
      <c r="J27" s="92">
        <v>52.5</v>
      </c>
      <c r="K27" s="90">
        <v>2527.1783300000002</v>
      </c>
      <c r="L27" s="91">
        <v>3.7164662408411338E-4</v>
      </c>
      <c r="M27" s="91">
        <v>3.5918128889065384E-2</v>
      </c>
      <c r="N27" s="91">
        <f>K27/'סכום נכסי הקרן'!$C$42</f>
        <v>4.9266846786343507E-3</v>
      </c>
    </row>
    <row r="28" spans="2:14" s="133" customFormat="1">
      <c r="B28" s="104" t="s">
        <v>601</v>
      </c>
      <c r="C28" s="82" t="s">
        <v>602</v>
      </c>
      <c r="D28" s="93" t="s">
        <v>123</v>
      </c>
      <c r="E28" s="93" t="s">
        <v>297</v>
      </c>
      <c r="F28" s="82" t="s">
        <v>603</v>
      </c>
      <c r="G28" s="93" t="s">
        <v>365</v>
      </c>
      <c r="H28" s="93" t="s">
        <v>167</v>
      </c>
      <c r="I28" s="90">
        <v>114603</v>
      </c>
      <c r="J28" s="92">
        <v>1647</v>
      </c>
      <c r="K28" s="90">
        <v>1887.5114099999998</v>
      </c>
      <c r="L28" s="91">
        <v>8.9786827184618284E-5</v>
      </c>
      <c r="M28" s="91">
        <v>2.6826709179625454E-2</v>
      </c>
      <c r="N28" s="91">
        <f>K28/'סכום נכסי הקרן'!$C$42</f>
        <v>3.6796665411397852E-3</v>
      </c>
    </row>
    <row r="29" spans="2:14" s="133" customFormat="1">
      <c r="B29" s="104" t="s">
        <v>604</v>
      </c>
      <c r="C29" s="82" t="s">
        <v>605</v>
      </c>
      <c r="D29" s="93" t="s">
        <v>123</v>
      </c>
      <c r="E29" s="93" t="s">
        <v>297</v>
      </c>
      <c r="F29" s="82" t="s">
        <v>298</v>
      </c>
      <c r="G29" s="93" t="s">
        <v>299</v>
      </c>
      <c r="H29" s="93" t="s">
        <v>167</v>
      </c>
      <c r="I29" s="90">
        <v>180300</v>
      </c>
      <c r="J29" s="92">
        <v>1697</v>
      </c>
      <c r="K29" s="90">
        <v>3059.6909999999998</v>
      </c>
      <c r="L29" s="91">
        <v>1.1834470772893579E-4</v>
      </c>
      <c r="M29" s="91">
        <v>4.3486593088471658E-2</v>
      </c>
      <c r="N29" s="91">
        <f>K29/'סכום נכסי הקרן'!$C$42</f>
        <v>5.9648077035606003E-3</v>
      </c>
    </row>
    <row r="30" spans="2:14" s="133" customFormat="1">
      <c r="B30" s="104" t="s">
        <v>606</v>
      </c>
      <c r="C30" s="82" t="s">
        <v>607</v>
      </c>
      <c r="D30" s="93" t="s">
        <v>123</v>
      </c>
      <c r="E30" s="93" t="s">
        <v>297</v>
      </c>
      <c r="F30" s="82" t="s">
        <v>303</v>
      </c>
      <c r="G30" s="93" t="s">
        <v>299</v>
      </c>
      <c r="H30" s="93" t="s">
        <v>167</v>
      </c>
      <c r="I30" s="90">
        <v>29025</v>
      </c>
      <c r="J30" s="92">
        <v>6350</v>
      </c>
      <c r="K30" s="90">
        <v>1843.0875000000001</v>
      </c>
      <c r="L30" s="91">
        <v>1.2493448364655387E-4</v>
      </c>
      <c r="M30" s="91">
        <v>2.6195323690839538E-2</v>
      </c>
      <c r="N30" s="91">
        <f>K30/'סכום נכסי הקרן'!$C$42</f>
        <v>3.593062998301544E-3</v>
      </c>
    </row>
    <row r="31" spans="2:14" s="133" customFormat="1">
      <c r="B31" s="104" t="s">
        <v>608</v>
      </c>
      <c r="C31" s="82" t="s">
        <v>609</v>
      </c>
      <c r="D31" s="93" t="s">
        <v>123</v>
      </c>
      <c r="E31" s="93" t="s">
        <v>297</v>
      </c>
      <c r="F31" s="82"/>
      <c r="G31" s="93" t="s">
        <v>610</v>
      </c>
      <c r="H31" s="93" t="s">
        <v>167</v>
      </c>
      <c r="I31" s="90">
        <v>21659</v>
      </c>
      <c r="J31" s="92">
        <v>13590</v>
      </c>
      <c r="K31" s="90">
        <v>2943.4581000000003</v>
      </c>
      <c r="L31" s="91">
        <v>4.4045730339715248E-5</v>
      </c>
      <c r="M31" s="91">
        <v>4.1834605085175572E-2</v>
      </c>
      <c r="N31" s="91">
        <f>K31/'סכום נכסי הקרן'!$C$42</f>
        <v>5.7382139405540789E-3</v>
      </c>
    </row>
    <row r="32" spans="2:14" s="133" customFormat="1">
      <c r="B32" s="104" t="s">
        <v>611</v>
      </c>
      <c r="C32" s="82" t="s">
        <v>612</v>
      </c>
      <c r="D32" s="93" t="s">
        <v>123</v>
      </c>
      <c r="E32" s="93" t="s">
        <v>297</v>
      </c>
      <c r="F32" s="82" t="s">
        <v>402</v>
      </c>
      <c r="G32" s="93" t="s">
        <v>328</v>
      </c>
      <c r="H32" s="93" t="s">
        <v>167</v>
      </c>
      <c r="I32" s="90">
        <v>8114</v>
      </c>
      <c r="J32" s="92">
        <v>18350</v>
      </c>
      <c r="K32" s="90">
        <v>1488.9190000000001</v>
      </c>
      <c r="L32" s="91">
        <v>1.8249383470421874E-4</v>
      </c>
      <c r="M32" s="91">
        <v>2.116161883493926E-2</v>
      </c>
      <c r="N32" s="91">
        <f>K32/'סכום נכסי הקרן'!$C$42</f>
        <v>2.902618441266699E-3</v>
      </c>
    </row>
    <row r="33" spans="2:14" s="133" customFormat="1">
      <c r="B33" s="104" t="s">
        <v>613</v>
      </c>
      <c r="C33" s="82" t="s">
        <v>614</v>
      </c>
      <c r="D33" s="93" t="s">
        <v>123</v>
      </c>
      <c r="E33" s="93" t="s">
        <v>297</v>
      </c>
      <c r="F33" s="82" t="s">
        <v>615</v>
      </c>
      <c r="G33" s="93" t="s">
        <v>195</v>
      </c>
      <c r="H33" s="93" t="s">
        <v>167</v>
      </c>
      <c r="I33" s="90">
        <v>8047</v>
      </c>
      <c r="J33" s="92">
        <v>27980</v>
      </c>
      <c r="K33" s="90">
        <v>2251.5506</v>
      </c>
      <c r="L33" s="91">
        <v>1.3344732601707442E-4</v>
      </c>
      <c r="M33" s="91">
        <v>3.2000703587487828E-2</v>
      </c>
      <c r="N33" s="91">
        <f>K33/'סכום נכסי הקרן'!$C$42</f>
        <v>4.3893538150867172E-3</v>
      </c>
    </row>
    <row r="34" spans="2:14" s="133" customFormat="1">
      <c r="B34" s="104" t="s">
        <v>616</v>
      </c>
      <c r="C34" s="82" t="s">
        <v>617</v>
      </c>
      <c r="D34" s="93" t="s">
        <v>123</v>
      </c>
      <c r="E34" s="93" t="s">
        <v>297</v>
      </c>
      <c r="F34" s="82" t="s">
        <v>448</v>
      </c>
      <c r="G34" s="93" t="s">
        <v>344</v>
      </c>
      <c r="H34" s="93" t="s">
        <v>167</v>
      </c>
      <c r="I34" s="90">
        <v>6773</v>
      </c>
      <c r="J34" s="92">
        <v>3361</v>
      </c>
      <c r="K34" s="90">
        <v>227.64053000000001</v>
      </c>
      <c r="L34" s="91">
        <v>6.7321892666995892E-5</v>
      </c>
      <c r="M34" s="91">
        <v>3.2353956979819286E-3</v>
      </c>
      <c r="N34" s="91">
        <f>K34/'סכום נכסי הקרן'!$C$42</f>
        <v>4.4378075661451373E-4</v>
      </c>
    </row>
    <row r="35" spans="2:14" s="133" customFormat="1">
      <c r="B35" s="104" t="s">
        <v>618</v>
      </c>
      <c r="C35" s="82" t="s">
        <v>619</v>
      </c>
      <c r="D35" s="93" t="s">
        <v>123</v>
      </c>
      <c r="E35" s="93" t="s">
        <v>297</v>
      </c>
      <c r="F35" s="82" t="s">
        <v>314</v>
      </c>
      <c r="G35" s="93" t="s">
        <v>299</v>
      </c>
      <c r="H35" s="93" t="s">
        <v>167</v>
      </c>
      <c r="I35" s="90">
        <v>166823</v>
      </c>
      <c r="J35" s="92">
        <v>2354</v>
      </c>
      <c r="K35" s="90">
        <v>3927.0134199999998</v>
      </c>
      <c r="L35" s="91">
        <v>1.2511238697535256E-4</v>
      </c>
      <c r="M35" s="91">
        <v>5.5813621260613386E-2</v>
      </c>
      <c r="N35" s="91">
        <f>K35/'סכום נכסי הקרן'!$C$42</f>
        <v>7.6556357813916051E-3</v>
      </c>
    </row>
    <row r="36" spans="2:14" s="133" customFormat="1">
      <c r="B36" s="104" t="s">
        <v>620</v>
      </c>
      <c r="C36" s="82" t="s">
        <v>621</v>
      </c>
      <c r="D36" s="93" t="s">
        <v>123</v>
      </c>
      <c r="E36" s="93" t="s">
        <v>297</v>
      </c>
      <c r="F36" s="82" t="s">
        <v>413</v>
      </c>
      <c r="G36" s="93" t="s">
        <v>414</v>
      </c>
      <c r="H36" s="93" t="s">
        <v>167</v>
      </c>
      <c r="I36" s="90">
        <v>2136</v>
      </c>
      <c r="J36" s="92">
        <v>59610</v>
      </c>
      <c r="K36" s="90">
        <v>1273.2696000000001</v>
      </c>
      <c r="L36" s="91">
        <v>2.102993930854032E-4</v>
      </c>
      <c r="M36" s="91">
        <v>1.8096649951619651E-2</v>
      </c>
      <c r="N36" s="91">
        <f>K36/'סכום נכסי הקרן'!$C$42</f>
        <v>2.4822141578314692E-3</v>
      </c>
    </row>
    <row r="37" spans="2:14" s="133" customFormat="1">
      <c r="B37" s="104" t="s">
        <v>622</v>
      </c>
      <c r="C37" s="82" t="s">
        <v>623</v>
      </c>
      <c r="D37" s="93" t="s">
        <v>123</v>
      </c>
      <c r="E37" s="93" t="s">
        <v>297</v>
      </c>
      <c r="F37" s="82" t="s">
        <v>624</v>
      </c>
      <c r="G37" s="93" t="s">
        <v>625</v>
      </c>
      <c r="H37" s="93" t="s">
        <v>167</v>
      </c>
      <c r="I37" s="90">
        <v>7175</v>
      </c>
      <c r="J37" s="92">
        <v>24410</v>
      </c>
      <c r="K37" s="90">
        <v>1751.4175</v>
      </c>
      <c r="L37" s="91">
        <v>1.2072667328052532E-4</v>
      </c>
      <c r="M37" s="91">
        <v>2.4892441802302361E-2</v>
      </c>
      <c r="N37" s="91">
        <f>K37/'סכום נכסי הקרן'!$C$42</f>
        <v>3.4143541279661408E-3</v>
      </c>
    </row>
    <row r="38" spans="2:14" s="133" customFormat="1">
      <c r="B38" s="104" t="s">
        <v>626</v>
      </c>
      <c r="C38" s="82" t="s">
        <v>627</v>
      </c>
      <c r="D38" s="93" t="s">
        <v>123</v>
      </c>
      <c r="E38" s="93" t="s">
        <v>297</v>
      </c>
      <c r="F38" s="82" t="s">
        <v>540</v>
      </c>
      <c r="G38" s="93" t="s">
        <v>344</v>
      </c>
      <c r="H38" s="93" t="s">
        <v>167</v>
      </c>
      <c r="I38" s="90">
        <v>17789</v>
      </c>
      <c r="J38" s="92">
        <v>1853</v>
      </c>
      <c r="K38" s="90">
        <v>329.63016999999996</v>
      </c>
      <c r="L38" s="91">
        <v>1.0497891463475115E-4</v>
      </c>
      <c r="M38" s="91">
        <v>4.6849479481665748E-3</v>
      </c>
      <c r="N38" s="91">
        <f>K38/'סכום נכסי הקרן'!$C$42</f>
        <v>6.4260756309770834E-4</v>
      </c>
    </row>
    <row r="39" spans="2:14" s="133" customFormat="1">
      <c r="B39" s="104" t="s">
        <v>628</v>
      </c>
      <c r="C39" s="82" t="s">
        <v>629</v>
      </c>
      <c r="D39" s="93" t="s">
        <v>123</v>
      </c>
      <c r="E39" s="93" t="s">
        <v>297</v>
      </c>
      <c r="F39" s="82" t="s">
        <v>630</v>
      </c>
      <c r="G39" s="93" t="s">
        <v>365</v>
      </c>
      <c r="H39" s="93" t="s">
        <v>167</v>
      </c>
      <c r="I39" s="90">
        <v>6934</v>
      </c>
      <c r="J39" s="92">
        <v>26580</v>
      </c>
      <c r="K39" s="90">
        <v>1843.0572</v>
      </c>
      <c r="L39" s="91">
        <v>4.932946572489266E-5</v>
      </c>
      <c r="M39" s="91">
        <v>2.6194893044813324E-2</v>
      </c>
      <c r="N39" s="91">
        <f>K39/'סכום נכסי הקרן'!$C$42</f>
        <v>3.5930039290447404E-3</v>
      </c>
    </row>
    <row r="40" spans="2:14" s="133" customFormat="1">
      <c r="B40" s="104" t="s">
        <v>1284</v>
      </c>
      <c r="C40" s="82" t="s">
        <v>631</v>
      </c>
      <c r="D40" s="93" t="s">
        <v>123</v>
      </c>
      <c r="E40" s="93" t="s">
        <v>297</v>
      </c>
      <c r="F40" s="82" t="s">
        <v>327</v>
      </c>
      <c r="G40" s="93" t="s">
        <v>328</v>
      </c>
      <c r="H40" s="93" t="s">
        <v>167</v>
      </c>
      <c r="I40" s="90">
        <v>15277</v>
      </c>
      <c r="J40" s="92">
        <v>19400</v>
      </c>
      <c r="K40" s="90">
        <v>2963.7379999999998</v>
      </c>
      <c r="L40" s="91">
        <v>1.2597222987256165E-4</v>
      </c>
      <c r="M40" s="91">
        <v>4.2122838033919377E-2</v>
      </c>
      <c r="N40" s="91">
        <f>K40/'סכום נכסי הקרן'!$C$42</f>
        <v>5.7777492085754039E-3</v>
      </c>
    </row>
    <row r="41" spans="2:14" s="133" customFormat="1">
      <c r="B41" s="104" t="s">
        <v>632</v>
      </c>
      <c r="C41" s="82" t="s">
        <v>633</v>
      </c>
      <c r="D41" s="93" t="s">
        <v>123</v>
      </c>
      <c r="E41" s="93" t="s">
        <v>297</v>
      </c>
      <c r="F41" s="82" t="s">
        <v>634</v>
      </c>
      <c r="G41" s="93" t="s">
        <v>625</v>
      </c>
      <c r="H41" s="93" t="s">
        <v>167</v>
      </c>
      <c r="I41" s="90">
        <v>21591</v>
      </c>
      <c r="J41" s="92">
        <v>6833</v>
      </c>
      <c r="K41" s="90">
        <v>1475.31303</v>
      </c>
      <c r="L41" s="91">
        <v>1.9354272413280114E-4</v>
      </c>
      <c r="M41" s="91">
        <v>2.0968240718990963E-2</v>
      </c>
      <c r="N41" s="91">
        <f>K41/'סכום נכסי הקרן'!$C$42</f>
        <v>2.8760938691218597E-3</v>
      </c>
    </row>
    <row r="42" spans="2:14" s="133" customFormat="1">
      <c r="B42" s="105"/>
      <c r="C42" s="82"/>
      <c r="D42" s="82"/>
      <c r="E42" s="82"/>
      <c r="F42" s="82"/>
      <c r="G42" s="82"/>
      <c r="H42" s="82"/>
      <c r="I42" s="90"/>
      <c r="J42" s="92"/>
      <c r="K42" s="82"/>
      <c r="L42" s="82"/>
      <c r="M42" s="91"/>
      <c r="N42" s="82"/>
    </row>
    <row r="43" spans="2:14" s="133" customFormat="1">
      <c r="B43" s="103" t="s">
        <v>635</v>
      </c>
      <c r="C43" s="80"/>
      <c r="D43" s="80"/>
      <c r="E43" s="80"/>
      <c r="F43" s="80"/>
      <c r="G43" s="80"/>
      <c r="H43" s="80"/>
      <c r="I43" s="87"/>
      <c r="J43" s="89"/>
      <c r="K43" s="87">
        <v>9411.3926300000021</v>
      </c>
      <c r="L43" s="80"/>
      <c r="M43" s="88">
        <v>0.13376167779578108</v>
      </c>
      <c r="N43" s="88">
        <f>K43/'סכום נכסי הקרן'!$C$42</f>
        <v>1.8347325681141488E-2</v>
      </c>
    </row>
    <row r="44" spans="2:14" s="133" customFormat="1">
      <c r="B44" s="104" t="s">
        <v>636</v>
      </c>
      <c r="C44" s="82" t="s">
        <v>637</v>
      </c>
      <c r="D44" s="93" t="s">
        <v>123</v>
      </c>
      <c r="E44" s="93" t="s">
        <v>297</v>
      </c>
      <c r="F44" s="82" t="s">
        <v>638</v>
      </c>
      <c r="G44" s="93" t="s">
        <v>639</v>
      </c>
      <c r="H44" s="93" t="s">
        <v>167</v>
      </c>
      <c r="I44" s="90">
        <v>64857</v>
      </c>
      <c r="J44" s="92">
        <v>447.1</v>
      </c>
      <c r="K44" s="90">
        <v>289.97565000000003</v>
      </c>
      <c r="L44" s="91">
        <v>2.2071166394563264E-4</v>
      </c>
      <c r="M44" s="91">
        <v>4.1213485600719415E-3</v>
      </c>
      <c r="N44" s="91">
        <f>K44/'סכום נכסי הקרן'!$C$42</f>
        <v>5.653018526919852E-4</v>
      </c>
    </row>
    <row r="45" spans="2:14" s="133" customFormat="1">
      <c r="B45" s="104" t="s">
        <v>640</v>
      </c>
      <c r="C45" s="82" t="s">
        <v>641</v>
      </c>
      <c r="D45" s="93" t="s">
        <v>123</v>
      </c>
      <c r="E45" s="93" t="s">
        <v>297</v>
      </c>
      <c r="F45" s="82" t="s">
        <v>642</v>
      </c>
      <c r="G45" s="93" t="s">
        <v>390</v>
      </c>
      <c r="H45" s="93" t="s">
        <v>167</v>
      </c>
      <c r="I45" s="90">
        <v>1700</v>
      </c>
      <c r="J45" s="92">
        <v>20350</v>
      </c>
      <c r="K45" s="90">
        <v>345.95</v>
      </c>
      <c r="L45" s="91">
        <v>1.1584395764390562E-4</v>
      </c>
      <c r="M45" s="91">
        <v>4.9168974510683493E-3</v>
      </c>
      <c r="N45" s="91">
        <f>K45/'סכום נכסי הקרן'!$C$42</f>
        <v>6.7442275218209606E-4</v>
      </c>
    </row>
    <row r="46" spans="2:14" s="133" customFormat="1">
      <c r="B46" s="104" t="s">
        <v>643</v>
      </c>
      <c r="C46" s="82" t="s">
        <v>644</v>
      </c>
      <c r="D46" s="93" t="s">
        <v>123</v>
      </c>
      <c r="E46" s="93" t="s">
        <v>297</v>
      </c>
      <c r="F46" s="82" t="s">
        <v>645</v>
      </c>
      <c r="G46" s="93" t="s">
        <v>646</v>
      </c>
      <c r="H46" s="93" t="s">
        <v>167</v>
      </c>
      <c r="I46" s="90">
        <v>18246</v>
      </c>
      <c r="J46" s="92">
        <v>1664</v>
      </c>
      <c r="K46" s="90">
        <v>303.61344000000003</v>
      </c>
      <c r="L46" s="91">
        <v>1.6767930409504733E-4</v>
      </c>
      <c r="M46" s="91">
        <v>4.3151789254114569E-3</v>
      </c>
      <c r="N46" s="91">
        <f>K46/'סכום נכסי הקרן'!$C$42</f>
        <v>5.9188845730386973E-4</v>
      </c>
    </row>
    <row r="47" spans="2:14" s="133" customFormat="1">
      <c r="B47" s="104" t="s">
        <v>647</v>
      </c>
      <c r="C47" s="82" t="s">
        <v>648</v>
      </c>
      <c r="D47" s="93" t="s">
        <v>123</v>
      </c>
      <c r="E47" s="93" t="s">
        <v>297</v>
      </c>
      <c r="F47" s="82" t="s">
        <v>649</v>
      </c>
      <c r="G47" s="93" t="s">
        <v>502</v>
      </c>
      <c r="H47" s="93" t="s">
        <v>167</v>
      </c>
      <c r="I47" s="90">
        <v>5700</v>
      </c>
      <c r="J47" s="92">
        <v>1807</v>
      </c>
      <c r="K47" s="90">
        <v>102.999</v>
      </c>
      <c r="L47" s="91">
        <v>1.0532240880035615E-4</v>
      </c>
      <c r="M47" s="91">
        <v>1.4638980215712933E-3</v>
      </c>
      <c r="N47" s="91">
        <f>K47/'סכום נכסי הקרן'!$C$42</f>
        <v>2.0079453404250243E-4</v>
      </c>
    </row>
    <row r="48" spans="2:14" s="133" customFormat="1">
      <c r="B48" s="104" t="s">
        <v>650</v>
      </c>
      <c r="C48" s="82" t="s">
        <v>651</v>
      </c>
      <c r="D48" s="93" t="s">
        <v>123</v>
      </c>
      <c r="E48" s="93" t="s">
        <v>297</v>
      </c>
      <c r="F48" s="82" t="s">
        <v>652</v>
      </c>
      <c r="G48" s="93" t="s">
        <v>414</v>
      </c>
      <c r="H48" s="93" t="s">
        <v>167</v>
      </c>
      <c r="I48" s="90">
        <v>869</v>
      </c>
      <c r="J48" s="92">
        <v>69970</v>
      </c>
      <c r="K48" s="90">
        <v>608.03930000000003</v>
      </c>
      <c r="L48" s="91">
        <v>2.4235913328580976E-4</v>
      </c>
      <c r="M48" s="91">
        <v>8.6419045651665964E-3</v>
      </c>
      <c r="N48" s="91">
        <f>K48/'סכום נכסי הקרן'!$C$42</f>
        <v>1.1853607114926297E-3</v>
      </c>
    </row>
    <row r="49" spans="2:14" s="133" customFormat="1">
      <c r="B49" s="104" t="s">
        <v>653</v>
      </c>
      <c r="C49" s="82" t="s">
        <v>654</v>
      </c>
      <c r="D49" s="93" t="s">
        <v>123</v>
      </c>
      <c r="E49" s="93" t="s">
        <v>297</v>
      </c>
      <c r="F49" s="82" t="s">
        <v>655</v>
      </c>
      <c r="G49" s="93" t="s">
        <v>656</v>
      </c>
      <c r="H49" s="93" t="s">
        <v>167</v>
      </c>
      <c r="I49" s="90">
        <v>490</v>
      </c>
      <c r="J49" s="92">
        <v>16250</v>
      </c>
      <c r="K49" s="90">
        <v>79.625</v>
      </c>
      <c r="L49" s="91">
        <v>1.0698603526565397E-4</v>
      </c>
      <c r="M49" s="91">
        <v>1.1316894335635709E-3</v>
      </c>
      <c r="N49" s="91">
        <f>K49/'סכום נכסי הקרן'!$C$42</f>
        <v>1.5522737864575635E-4</v>
      </c>
    </row>
    <row r="50" spans="2:14" s="133" customFormat="1">
      <c r="B50" s="104" t="s">
        <v>657</v>
      </c>
      <c r="C50" s="82" t="s">
        <v>658</v>
      </c>
      <c r="D50" s="93" t="s">
        <v>123</v>
      </c>
      <c r="E50" s="93" t="s">
        <v>297</v>
      </c>
      <c r="F50" s="82" t="s">
        <v>659</v>
      </c>
      <c r="G50" s="93" t="s">
        <v>660</v>
      </c>
      <c r="H50" s="93" t="s">
        <v>167</v>
      </c>
      <c r="I50" s="90">
        <v>4703</v>
      </c>
      <c r="J50" s="92">
        <v>3860</v>
      </c>
      <c r="K50" s="90">
        <v>181.53579999999999</v>
      </c>
      <c r="L50" s="91">
        <v>1.9016827972067785E-4</v>
      </c>
      <c r="M50" s="91">
        <v>2.5801211513156634E-3</v>
      </c>
      <c r="N50" s="91">
        <f>K50/'סכום נכסי הקרן'!$C$42</f>
        <v>3.5390048809243695E-4</v>
      </c>
    </row>
    <row r="51" spans="2:14" s="133" customFormat="1">
      <c r="B51" s="104" t="s">
        <v>661</v>
      </c>
      <c r="C51" s="82" t="s">
        <v>662</v>
      </c>
      <c r="D51" s="93" t="s">
        <v>123</v>
      </c>
      <c r="E51" s="93" t="s">
        <v>297</v>
      </c>
      <c r="F51" s="82" t="s">
        <v>663</v>
      </c>
      <c r="G51" s="93" t="s">
        <v>344</v>
      </c>
      <c r="H51" s="93" t="s">
        <v>167</v>
      </c>
      <c r="I51" s="90">
        <v>1084</v>
      </c>
      <c r="J51" s="92">
        <v>6050</v>
      </c>
      <c r="K51" s="90">
        <v>65.581999999999994</v>
      </c>
      <c r="L51" s="91">
        <v>3.6267468565824037E-5</v>
      </c>
      <c r="M51" s="91">
        <v>9.3209992379235287E-4</v>
      </c>
      <c r="N51" s="91">
        <f>K51/'סכום נכסי הקרן'!$C$42</f>
        <v>1.2785082507184918E-4</v>
      </c>
    </row>
    <row r="52" spans="2:14" s="133" customFormat="1">
      <c r="B52" s="104" t="s">
        <v>664</v>
      </c>
      <c r="C52" s="82" t="s">
        <v>665</v>
      </c>
      <c r="D52" s="93" t="s">
        <v>123</v>
      </c>
      <c r="E52" s="93" t="s">
        <v>297</v>
      </c>
      <c r="F52" s="82" t="s">
        <v>376</v>
      </c>
      <c r="G52" s="93" t="s">
        <v>328</v>
      </c>
      <c r="H52" s="93" t="s">
        <v>167</v>
      </c>
      <c r="I52" s="90">
        <v>569</v>
      </c>
      <c r="J52" s="92">
        <v>155500</v>
      </c>
      <c r="K52" s="90">
        <v>884.79499999999996</v>
      </c>
      <c r="L52" s="91">
        <v>2.6629164316919817E-4</v>
      </c>
      <c r="M52" s="91">
        <v>1.2575361411238677E-2</v>
      </c>
      <c r="N52" s="91">
        <f>K52/'סכום נכסי הקרן'!$C$42</f>
        <v>1.7248905304724895E-3</v>
      </c>
    </row>
    <row r="53" spans="2:14" s="133" customFormat="1">
      <c r="B53" s="104" t="s">
        <v>666</v>
      </c>
      <c r="C53" s="82" t="s">
        <v>667</v>
      </c>
      <c r="D53" s="93" t="s">
        <v>123</v>
      </c>
      <c r="E53" s="93" t="s">
        <v>297</v>
      </c>
      <c r="F53" s="82" t="s">
        <v>668</v>
      </c>
      <c r="G53" s="93" t="s">
        <v>154</v>
      </c>
      <c r="H53" s="93" t="s">
        <v>167</v>
      </c>
      <c r="I53" s="90">
        <v>6436</v>
      </c>
      <c r="J53" s="92">
        <v>2839</v>
      </c>
      <c r="K53" s="90">
        <v>190.44123999999999</v>
      </c>
      <c r="L53" s="91">
        <v>6.9055083435353917E-5</v>
      </c>
      <c r="M53" s="91">
        <v>2.7066918558586381E-3</v>
      </c>
      <c r="N53" s="91">
        <f>K53/'סכום נכסי הקרן'!$C$42</f>
        <v>3.7126146902665438E-4</v>
      </c>
    </row>
    <row r="54" spans="2:14" s="133" customFormat="1">
      <c r="B54" s="104" t="s">
        <v>669</v>
      </c>
      <c r="C54" s="82" t="s">
        <v>670</v>
      </c>
      <c r="D54" s="93" t="s">
        <v>123</v>
      </c>
      <c r="E54" s="93" t="s">
        <v>297</v>
      </c>
      <c r="F54" s="82" t="s">
        <v>671</v>
      </c>
      <c r="G54" s="93" t="s">
        <v>190</v>
      </c>
      <c r="H54" s="93" t="s">
        <v>167</v>
      </c>
      <c r="I54" s="90">
        <v>1956</v>
      </c>
      <c r="J54" s="92">
        <v>10300</v>
      </c>
      <c r="K54" s="90">
        <v>201.46799999999999</v>
      </c>
      <c r="L54" s="91">
        <v>7.7132220873240846E-5</v>
      </c>
      <c r="M54" s="91">
        <v>2.8634123303131614E-3</v>
      </c>
      <c r="N54" s="91">
        <f>K54/'סכום נכסי הקרן'!$C$42</f>
        <v>3.9275792177084128E-4</v>
      </c>
    </row>
    <row r="55" spans="2:14" s="133" customFormat="1">
      <c r="B55" s="104" t="s">
        <v>672</v>
      </c>
      <c r="C55" s="82" t="s">
        <v>673</v>
      </c>
      <c r="D55" s="93" t="s">
        <v>123</v>
      </c>
      <c r="E55" s="93" t="s">
        <v>297</v>
      </c>
      <c r="F55" s="82" t="s">
        <v>674</v>
      </c>
      <c r="G55" s="93" t="s">
        <v>328</v>
      </c>
      <c r="H55" s="93" t="s">
        <v>167</v>
      </c>
      <c r="I55" s="90">
        <v>1828</v>
      </c>
      <c r="J55" s="92">
        <v>5991</v>
      </c>
      <c r="K55" s="90">
        <v>109.51548</v>
      </c>
      <c r="L55" s="91">
        <v>1.019224480567688E-4</v>
      </c>
      <c r="M55" s="91">
        <v>1.5565150584319319E-3</v>
      </c>
      <c r="N55" s="91">
        <f>K55/'סכום נכסי הקרן'!$C$42</f>
        <v>2.1349828422645846E-4</v>
      </c>
    </row>
    <row r="56" spans="2:14" s="133" customFormat="1">
      <c r="B56" s="104" t="s">
        <v>675</v>
      </c>
      <c r="C56" s="82" t="s">
        <v>676</v>
      </c>
      <c r="D56" s="93" t="s">
        <v>123</v>
      </c>
      <c r="E56" s="93" t="s">
        <v>297</v>
      </c>
      <c r="F56" s="82" t="s">
        <v>417</v>
      </c>
      <c r="G56" s="93" t="s">
        <v>390</v>
      </c>
      <c r="H56" s="93" t="s">
        <v>167</v>
      </c>
      <c r="I56" s="90">
        <v>11485</v>
      </c>
      <c r="J56" s="92">
        <v>1484</v>
      </c>
      <c r="K56" s="90">
        <v>170.4374</v>
      </c>
      <c r="L56" s="91">
        <v>4.5950155535775271E-5</v>
      </c>
      <c r="M56" s="91">
        <v>2.4223824761575854E-3</v>
      </c>
      <c r="N56" s="91">
        <f>K56/'סכום נכסי הקרן'!$C$42</f>
        <v>3.3226437457077839E-4</v>
      </c>
    </row>
    <row r="57" spans="2:14" s="133" customFormat="1">
      <c r="B57" s="104" t="s">
        <v>677</v>
      </c>
      <c r="C57" s="82" t="s">
        <v>678</v>
      </c>
      <c r="D57" s="93" t="s">
        <v>123</v>
      </c>
      <c r="E57" s="93" t="s">
        <v>297</v>
      </c>
      <c r="F57" s="82" t="s">
        <v>679</v>
      </c>
      <c r="G57" s="93" t="s">
        <v>680</v>
      </c>
      <c r="H57" s="93" t="s">
        <v>167</v>
      </c>
      <c r="I57" s="90">
        <v>126</v>
      </c>
      <c r="J57" s="92">
        <v>13820</v>
      </c>
      <c r="K57" s="90">
        <v>17.4132</v>
      </c>
      <c r="L57" s="91">
        <v>1.8550373686972161E-5</v>
      </c>
      <c r="M57" s="91">
        <v>2.4748928658749352E-4</v>
      </c>
      <c r="N57" s="91">
        <f>K57/'סכום נכסי הקרן'!$C$42</f>
        <v>3.3946692493994151E-5</v>
      </c>
    </row>
    <row r="58" spans="2:14" s="133" customFormat="1">
      <c r="B58" s="104" t="s">
        <v>681</v>
      </c>
      <c r="C58" s="82" t="s">
        <v>682</v>
      </c>
      <c r="D58" s="93" t="s">
        <v>123</v>
      </c>
      <c r="E58" s="93" t="s">
        <v>297</v>
      </c>
      <c r="F58" s="82" t="s">
        <v>683</v>
      </c>
      <c r="G58" s="93" t="s">
        <v>680</v>
      </c>
      <c r="H58" s="93" t="s">
        <v>167</v>
      </c>
      <c r="I58" s="90">
        <v>4968</v>
      </c>
      <c r="J58" s="92">
        <v>6338</v>
      </c>
      <c r="K58" s="90">
        <v>314.87184000000002</v>
      </c>
      <c r="L58" s="91">
        <v>2.2097012735627523E-4</v>
      </c>
      <c r="M58" s="91">
        <v>4.4751916389917656E-3</v>
      </c>
      <c r="N58" s="91">
        <f>K58/'סכום נכסי הקרן'!$C$42</f>
        <v>6.1383648769313673E-4</v>
      </c>
    </row>
    <row r="59" spans="2:14" s="133" customFormat="1">
      <c r="B59" s="104" t="s">
        <v>1285</v>
      </c>
      <c r="C59" s="82" t="s">
        <v>684</v>
      </c>
      <c r="D59" s="93" t="s">
        <v>123</v>
      </c>
      <c r="E59" s="93" t="s">
        <v>297</v>
      </c>
      <c r="F59" s="82" t="s">
        <v>685</v>
      </c>
      <c r="G59" s="93" t="s">
        <v>414</v>
      </c>
      <c r="H59" s="93" t="s">
        <v>167</v>
      </c>
      <c r="I59" s="90">
        <v>1267</v>
      </c>
      <c r="J59" s="92">
        <v>20940</v>
      </c>
      <c r="K59" s="90">
        <v>265.3098</v>
      </c>
      <c r="L59" s="91">
        <v>7.3354191320699656E-5</v>
      </c>
      <c r="M59" s="91">
        <v>3.7707792437157209E-3</v>
      </c>
      <c r="N59" s="91">
        <f>K59/'סכום נכסי הקרן'!$C$42</f>
        <v>5.1721626101136435E-4</v>
      </c>
    </row>
    <row r="60" spans="2:14" s="133" customFormat="1">
      <c r="B60" s="104" t="s">
        <v>686</v>
      </c>
      <c r="C60" s="82" t="s">
        <v>687</v>
      </c>
      <c r="D60" s="93" t="s">
        <v>123</v>
      </c>
      <c r="E60" s="93" t="s">
        <v>297</v>
      </c>
      <c r="F60" s="82" t="s">
        <v>440</v>
      </c>
      <c r="G60" s="93" t="s">
        <v>328</v>
      </c>
      <c r="H60" s="93" t="s">
        <v>167</v>
      </c>
      <c r="I60" s="90">
        <v>185</v>
      </c>
      <c r="J60" s="92">
        <v>41490</v>
      </c>
      <c r="K60" s="90">
        <v>76.756500000000003</v>
      </c>
      <c r="L60" s="91">
        <v>3.5409571992062133E-5</v>
      </c>
      <c r="M60" s="91">
        <v>1.0909201884750045E-3</v>
      </c>
      <c r="N60" s="91">
        <f>K60/'סכום נכסי הקרן'!$C$42</f>
        <v>1.49635294053664E-4</v>
      </c>
    </row>
    <row r="61" spans="2:14" s="133" customFormat="1">
      <c r="B61" s="104" t="s">
        <v>688</v>
      </c>
      <c r="C61" s="82" t="s">
        <v>689</v>
      </c>
      <c r="D61" s="93" t="s">
        <v>123</v>
      </c>
      <c r="E61" s="93" t="s">
        <v>297</v>
      </c>
      <c r="F61" s="82" t="s">
        <v>690</v>
      </c>
      <c r="G61" s="93" t="s">
        <v>390</v>
      </c>
      <c r="H61" s="93" t="s">
        <v>167</v>
      </c>
      <c r="I61" s="90">
        <v>4897</v>
      </c>
      <c r="J61" s="92">
        <v>5900</v>
      </c>
      <c r="K61" s="90">
        <v>288.923</v>
      </c>
      <c r="L61" s="91">
        <v>8.8351748427336173E-5</v>
      </c>
      <c r="M61" s="91">
        <v>4.1063875191646795E-3</v>
      </c>
      <c r="N61" s="91">
        <f>K61/'סכום נכסי הקרן'!$C$42</f>
        <v>5.6324973212518506E-4</v>
      </c>
    </row>
    <row r="62" spans="2:14" s="133" customFormat="1">
      <c r="B62" s="104" t="s">
        <v>691</v>
      </c>
      <c r="C62" s="82" t="s">
        <v>692</v>
      </c>
      <c r="D62" s="93" t="s">
        <v>123</v>
      </c>
      <c r="E62" s="93" t="s">
        <v>297</v>
      </c>
      <c r="F62" s="82" t="s">
        <v>693</v>
      </c>
      <c r="G62" s="93" t="s">
        <v>694</v>
      </c>
      <c r="H62" s="93" t="s">
        <v>167</v>
      </c>
      <c r="I62" s="90">
        <v>7623</v>
      </c>
      <c r="J62" s="92">
        <v>5990</v>
      </c>
      <c r="K62" s="90">
        <v>456.61770000000001</v>
      </c>
      <c r="L62" s="91">
        <v>1.5758230745314909E-4</v>
      </c>
      <c r="M62" s="91">
        <v>6.4897887129431783E-3</v>
      </c>
      <c r="N62" s="91">
        <f>K62/'סכום נכסי הקרן'!$C$42</f>
        <v>8.9016726674102822E-4</v>
      </c>
    </row>
    <row r="63" spans="2:14" s="133" customFormat="1">
      <c r="B63" s="104" t="s">
        <v>695</v>
      </c>
      <c r="C63" s="82" t="s">
        <v>696</v>
      </c>
      <c r="D63" s="93" t="s">
        <v>123</v>
      </c>
      <c r="E63" s="93" t="s">
        <v>297</v>
      </c>
      <c r="F63" s="82" t="s">
        <v>697</v>
      </c>
      <c r="G63" s="93" t="s">
        <v>680</v>
      </c>
      <c r="H63" s="93" t="s">
        <v>167</v>
      </c>
      <c r="I63" s="90">
        <v>13658</v>
      </c>
      <c r="J63" s="92">
        <v>3579</v>
      </c>
      <c r="K63" s="90">
        <v>488.81981999999999</v>
      </c>
      <c r="L63" s="91">
        <v>2.2287688067666584E-4</v>
      </c>
      <c r="M63" s="91">
        <v>6.9474690764263318E-3</v>
      </c>
      <c r="N63" s="91">
        <f>K63/'סכום נכסי הקרן'!$C$42</f>
        <v>9.5294466924571999E-4</v>
      </c>
    </row>
    <row r="64" spans="2:14" s="133" customFormat="1">
      <c r="B64" s="104" t="s">
        <v>698</v>
      </c>
      <c r="C64" s="82" t="s">
        <v>699</v>
      </c>
      <c r="D64" s="93" t="s">
        <v>123</v>
      </c>
      <c r="E64" s="93" t="s">
        <v>297</v>
      </c>
      <c r="F64" s="82" t="s">
        <v>700</v>
      </c>
      <c r="G64" s="93" t="s">
        <v>660</v>
      </c>
      <c r="H64" s="93" t="s">
        <v>167</v>
      </c>
      <c r="I64" s="90">
        <v>27586</v>
      </c>
      <c r="J64" s="92">
        <v>1367</v>
      </c>
      <c r="K64" s="90">
        <v>377.10061999999999</v>
      </c>
      <c r="L64" s="91">
        <v>2.5622345702249974E-4</v>
      </c>
      <c r="M64" s="91">
        <v>5.3596331182954021E-3</v>
      </c>
      <c r="N64" s="91">
        <f>K64/'סכום נכסי הקרן'!$C$42</f>
        <v>7.3515027602247382E-4</v>
      </c>
    </row>
    <row r="65" spans="2:14" s="133" customFormat="1">
      <c r="B65" s="104" t="s">
        <v>701</v>
      </c>
      <c r="C65" s="82" t="s">
        <v>702</v>
      </c>
      <c r="D65" s="93" t="s">
        <v>123</v>
      </c>
      <c r="E65" s="93" t="s">
        <v>297</v>
      </c>
      <c r="F65" s="82" t="s">
        <v>703</v>
      </c>
      <c r="G65" s="93" t="s">
        <v>390</v>
      </c>
      <c r="H65" s="93" t="s">
        <v>167</v>
      </c>
      <c r="I65" s="90">
        <v>5167</v>
      </c>
      <c r="J65" s="92">
        <v>4395</v>
      </c>
      <c r="K65" s="90">
        <v>227.08965000000001</v>
      </c>
      <c r="L65" s="91">
        <v>8.1663384036753997E-5</v>
      </c>
      <c r="M65" s="91">
        <v>3.227566183694186E-3</v>
      </c>
      <c r="N65" s="91">
        <f>K65/'סכום נכסי הקרן'!$C$42</f>
        <v>4.427068268393379E-4</v>
      </c>
    </row>
    <row r="66" spans="2:14" s="133" customFormat="1">
      <c r="B66" s="104" t="s">
        <v>704</v>
      </c>
      <c r="C66" s="82" t="s">
        <v>705</v>
      </c>
      <c r="D66" s="93" t="s">
        <v>123</v>
      </c>
      <c r="E66" s="93" t="s">
        <v>297</v>
      </c>
      <c r="F66" s="82" t="s">
        <v>706</v>
      </c>
      <c r="G66" s="93" t="s">
        <v>594</v>
      </c>
      <c r="H66" s="93" t="s">
        <v>167</v>
      </c>
      <c r="I66" s="90">
        <v>3377</v>
      </c>
      <c r="J66" s="92">
        <v>8023</v>
      </c>
      <c r="K66" s="90">
        <v>270.93671000000001</v>
      </c>
      <c r="L66" s="91">
        <v>1.2346703176151916E-4</v>
      </c>
      <c r="M66" s="91">
        <v>3.8507530533309574E-3</v>
      </c>
      <c r="N66" s="91">
        <f>K66/'סכום נכסי הקרן'!$C$42</f>
        <v>5.2818581189583021E-4</v>
      </c>
    </row>
    <row r="67" spans="2:14" s="133" customFormat="1">
      <c r="B67" s="104" t="s">
        <v>707</v>
      </c>
      <c r="C67" s="82" t="s">
        <v>708</v>
      </c>
      <c r="D67" s="93" t="s">
        <v>123</v>
      </c>
      <c r="E67" s="93" t="s">
        <v>297</v>
      </c>
      <c r="F67" s="82" t="s">
        <v>709</v>
      </c>
      <c r="G67" s="93" t="s">
        <v>588</v>
      </c>
      <c r="H67" s="93" t="s">
        <v>167</v>
      </c>
      <c r="I67" s="90">
        <v>17168</v>
      </c>
      <c r="J67" s="92">
        <v>2769</v>
      </c>
      <c r="K67" s="90">
        <v>475.38191999999998</v>
      </c>
      <c r="L67" s="91">
        <v>1.7537947570608116E-4</v>
      </c>
      <c r="M67" s="91">
        <v>6.7564796957131903E-3</v>
      </c>
      <c r="N67" s="91">
        <f>K67/'סכום נכסי הקרן'!$C$42</f>
        <v>9.2674774627549941E-4</v>
      </c>
    </row>
    <row r="68" spans="2:14" s="133" customFormat="1">
      <c r="B68" s="104" t="s">
        <v>710</v>
      </c>
      <c r="C68" s="82" t="s">
        <v>711</v>
      </c>
      <c r="D68" s="93" t="s">
        <v>123</v>
      </c>
      <c r="E68" s="93" t="s">
        <v>297</v>
      </c>
      <c r="F68" s="82" t="s">
        <v>712</v>
      </c>
      <c r="G68" s="93" t="s">
        <v>195</v>
      </c>
      <c r="H68" s="93" t="s">
        <v>167</v>
      </c>
      <c r="I68" s="90">
        <v>2986</v>
      </c>
      <c r="J68" s="92">
        <v>4000</v>
      </c>
      <c r="K68" s="90">
        <v>119.44</v>
      </c>
      <c r="L68" s="91">
        <v>6.0894097883408034E-5</v>
      </c>
      <c r="M68" s="91">
        <v>1.6975696821957037E-3</v>
      </c>
      <c r="N68" s="91">
        <f>K68/'סכום נכסי הקרן'!$C$42</f>
        <v>2.3284594166969087E-4</v>
      </c>
    </row>
    <row r="69" spans="2:14" s="133" customFormat="1">
      <c r="B69" s="104" t="s">
        <v>713</v>
      </c>
      <c r="C69" s="82" t="s">
        <v>714</v>
      </c>
      <c r="D69" s="93" t="s">
        <v>123</v>
      </c>
      <c r="E69" s="93" t="s">
        <v>297</v>
      </c>
      <c r="F69" s="82" t="s">
        <v>715</v>
      </c>
      <c r="G69" s="93" t="s">
        <v>639</v>
      </c>
      <c r="H69" s="93" t="s">
        <v>167</v>
      </c>
      <c r="I69" s="90">
        <v>3526</v>
      </c>
      <c r="J69" s="92">
        <v>1053</v>
      </c>
      <c r="K69" s="90">
        <v>37.128779999999999</v>
      </c>
      <c r="L69" s="91">
        <v>5.3212856769491838E-5</v>
      </c>
      <c r="M69" s="91">
        <v>5.2770170181609341E-4</v>
      </c>
      <c r="N69" s="91">
        <f>K69/'סכום נכסי הקרן'!$C$42</f>
        <v>7.2381829723265121E-5</v>
      </c>
    </row>
    <row r="70" spans="2:14" s="133" customFormat="1">
      <c r="B70" s="104" t="s">
        <v>716</v>
      </c>
      <c r="C70" s="82" t="s">
        <v>717</v>
      </c>
      <c r="D70" s="93" t="s">
        <v>123</v>
      </c>
      <c r="E70" s="93" t="s">
        <v>297</v>
      </c>
      <c r="F70" s="82" t="s">
        <v>718</v>
      </c>
      <c r="G70" s="93" t="s">
        <v>190</v>
      </c>
      <c r="H70" s="93" t="s">
        <v>167</v>
      </c>
      <c r="I70" s="90">
        <v>2173</v>
      </c>
      <c r="J70" s="92">
        <v>7338</v>
      </c>
      <c r="K70" s="90">
        <v>159.45473999999999</v>
      </c>
      <c r="L70" s="91">
        <v>1.6124710424910977E-4</v>
      </c>
      <c r="M70" s="91">
        <v>2.2662887835431895E-3</v>
      </c>
      <c r="N70" s="91">
        <f>K70/'סכום נכסי הקרן'!$C$42</f>
        <v>3.1085389391322609E-4</v>
      </c>
    </row>
    <row r="71" spans="2:14" s="133" customFormat="1">
      <c r="B71" s="104" t="s">
        <v>719</v>
      </c>
      <c r="C71" s="82" t="s">
        <v>720</v>
      </c>
      <c r="D71" s="93" t="s">
        <v>123</v>
      </c>
      <c r="E71" s="93" t="s">
        <v>297</v>
      </c>
      <c r="F71" s="82" t="s">
        <v>721</v>
      </c>
      <c r="G71" s="93" t="s">
        <v>680</v>
      </c>
      <c r="H71" s="93" t="s">
        <v>167</v>
      </c>
      <c r="I71" s="90">
        <v>1960</v>
      </c>
      <c r="J71" s="92">
        <v>13090</v>
      </c>
      <c r="K71" s="90">
        <v>256.56400000000002</v>
      </c>
      <c r="L71" s="91">
        <v>1.3307278225721585E-4</v>
      </c>
      <c r="M71" s="91">
        <v>3.6464774610085278E-3</v>
      </c>
      <c r="N71" s="91">
        <f>K71/'סכום נכסי הקרן'!$C$42</f>
        <v>5.001664951318032E-4</v>
      </c>
    </row>
    <row r="72" spans="2:14" s="133" customFormat="1">
      <c r="B72" s="104" t="s">
        <v>722</v>
      </c>
      <c r="C72" s="82" t="s">
        <v>723</v>
      </c>
      <c r="D72" s="93" t="s">
        <v>123</v>
      </c>
      <c r="E72" s="93" t="s">
        <v>297</v>
      </c>
      <c r="F72" s="82" t="s">
        <v>724</v>
      </c>
      <c r="G72" s="93" t="s">
        <v>365</v>
      </c>
      <c r="H72" s="93" t="s">
        <v>167</v>
      </c>
      <c r="I72" s="90">
        <v>1101</v>
      </c>
      <c r="J72" s="92">
        <v>13420</v>
      </c>
      <c r="K72" s="90">
        <v>147.75420000000003</v>
      </c>
      <c r="L72" s="91">
        <v>1.1531265071944725E-4</v>
      </c>
      <c r="M72" s="91">
        <v>2.0999920490378473E-3</v>
      </c>
      <c r="N72" s="91">
        <f>K72/'סכום נכסי הקרן'!$C$42</f>
        <v>2.8804392024993174E-4</v>
      </c>
    </row>
    <row r="73" spans="2:14" s="133" customFormat="1">
      <c r="B73" s="104" t="s">
        <v>725</v>
      </c>
      <c r="C73" s="82" t="s">
        <v>726</v>
      </c>
      <c r="D73" s="93" t="s">
        <v>123</v>
      </c>
      <c r="E73" s="93" t="s">
        <v>297</v>
      </c>
      <c r="F73" s="82" t="s">
        <v>727</v>
      </c>
      <c r="G73" s="93" t="s">
        <v>365</v>
      </c>
      <c r="H73" s="93" t="s">
        <v>167</v>
      </c>
      <c r="I73" s="90">
        <v>3686</v>
      </c>
      <c r="J73" s="92">
        <v>2547</v>
      </c>
      <c r="K73" s="90">
        <v>93.882419999999996</v>
      </c>
      <c r="L73" s="91">
        <v>1.4328202999616685E-4</v>
      </c>
      <c r="M73" s="91">
        <v>1.3343264390753816E-3</v>
      </c>
      <c r="N73" s="91">
        <f>K73/'סכום נכסי הקרן'!$C$42</f>
        <v>1.8302193981186723E-4</v>
      </c>
    </row>
    <row r="74" spans="2:14" s="133" customFormat="1">
      <c r="B74" s="104" t="s">
        <v>728</v>
      </c>
      <c r="C74" s="82" t="s">
        <v>729</v>
      </c>
      <c r="D74" s="93" t="s">
        <v>123</v>
      </c>
      <c r="E74" s="93" t="s">
        <v>297</v>
      </c>
      <c r="F74" s="82" t="s">
        <v>730</v>
      </c>
      <c r="G74" s="93" t="s">
        <v>646</v>
      </c>
      <c r="H74" s="93" t="s">
        <v>167</v>
      </c>
      <c r="I74" s="90">
        <v>204</v>
      </c>
      <c r="J74" s="92">
        <v>39810</v>
      </c>
      <c r="K74" s="90">
        <v>81.212399999999988</v>
      </c>
      <c r="L74" s="91">
        <v>8.5408573262343743E-5</v>
      </c>
      <c r="M74" s="91">
        <v>1.1542507372601335E-3</v>
      </c>
      <c r="N74" s="91">
        <f>K74/'סכום נכסי הקרן'!$C$42</f>
        <v>1.5832198386851642E-4</v>
      </c>
    </row>
    <row r="75" spans="2:14" s="133" customFormat="1">
      <c r="B75" s="104" t="s">
        <v>731</v>
      </c>
      <c r="C75" s="82" t="s">
        <v>732</v>
      </c>
      <c r="D75" s="93" t="s">
        <v>123</v>
      </c>
      <c r="E75" s="93" t="s">
        <v>297</v>
      </c>
      <c r="F75" s="82" t="s">
        <v>733</v>
      </c>
      <c r="G75" s="93" t="s">
        <v>734</v>
      </c>
      <c r="H75" s="93" t="s">
        <v>167</v>
      </c>
      <c r="I75" s="90">
        <v>12025</v>
      </c>
      <c r="J75" s="92">
        <v>300</v>
      </c>
      <c r="K75" s="90">
        <v>36.075000000000003</v>
      </c>
      <c r="L75" s="91">
        <v>7.0059286294602162E-5</v>
      </c>
      <c r="M75" s="91">
        <v>5.1272460051247503E-4</v>
      </c>
      <c r="N75" s="91">
        <f>K75/'סכום נכסי הקרן'!$C$42</f>
        <v>7.032750624358757E-5</v>
      </c>
    </row>
    <row r="76" spans="2:14" s="133" customFormat="1">
      <c r="B76" s="104" t="s">
        <v>735</v>
      </c>
      <c r="C76" s="82" t="s">
        <v>736</v>
      </c>
      <c r="D76" s="93" t="s">
        <v>123</v>
      </c>
      <c r="E76" s="93" t="s">
        <v>297</v>
      </c>
      <c r="F76" s="82" t="s">
        <v>422</v>
      </c>
      <c r="G76" s="93" t="s">
        <v>328</v>
      </c>
      <c r="H76" s="93" t="s">
        <v>167</v>
      </c>
      <c r="I76" s="90">
        <v>21153</v>
      </c>
      <c r="J76" s="92">
        <v>1305</v>
      </c>
      <c r="K76" s="90">
        <v>276.04665</v>
      </c>
      <c r="L76" s="91">
        <v>1.2807251506610908E-4</v>
      </c>
      <c r="M76" s="91">
        <v>3.9233793026765629E-3</v>
      </c>
      <c r="N76" s="91">
        <f>K76/'סכום נכסי הקרן'!$C$42</f>
        <v>5.3814753988624898E-4</v>
      </c>
    </row>
    <row r="77" spans="2:14" s="133" customFormat="1">
      <c r="B77" s="104" t="s">
        <v>737</v>
      </c>
      <c r="C77" s="82" t="s">
        <v>738</v>
      </c>
      <c r="D77" s="93" t="s">
        <v>123</v>
      </c>
      <c r="E77" s="93" t="s">
        <v>297</v>
      </c>
      <c r="F77" s="82" t="s">
        <v>739</v>
      </c>
      <c r="G77" s="93" t="s">
        <v>154</v>
      </c>
      <c r="H77" s="93" t="s">
        <v>167</v>
      </c>
      <c r="I77" s="90">
        <v>801</v>
      </c>
      <c r="J77" s="92">
        <v>17140</v>
      </c>
      <c r="K77" s="90">
        <v>137.29139999999998</v>
      </c>
      <c r="L77" s="91">
        <v>5.9426791868011094E-5</v>
      </c>
      <c r="M77" s="91">
        <v>1.9512869915120832E-3</v>
      </c>
      <c r="N77" s="91">
        <f>K77/'סכום נכסי הקרן'!$C$42</f>
        <v>2.6764689648484758E-4</v>
      </c>
    </row>
    <row r="78" spans="2:14" s="133" customFormat="1">
      <c r="B78" s="104" t="s">
        <v>740</v>
      </c>
      <c r="C78" s="82" t="s">
        <v>741</v>
      </c>
      <c r="D78" s="93" t="s">
        <v>123</v>
      </c>
      <c r="E78" s="93" t="s">
        <v>297</v>
      </c>
      <c r="F78" s="82" t="s">
        <v>742</v>
      </c>
      <c r="G78" s="93" t="s">
        <v>588</v>
      </c>
      <c r="H78" s="93" t="s">
        <v>167</v>
      </c>
      <c r="I78" s="90">
        <v>63253.25</v>
      </c>
      <c r="J78" s="92">
        <v>245.2</v>
      </c>
      <c r="K78" s="90">
        <v>155.09697</v>
      </c>
      <c r="L78" s="91">
        <v>6.0559246717141333E-5</v>
      </c>
      <c r="M78" s="91">
        <v>2.2043529309478953E-3</v>
      </c>
      <c r="N78" s="91">
        <f>K78/'סכום נכסי הקרן'!$C$42</f>
        <v>3.0235850661223878E-4</v>
      </c>
    </row>
    <row r="79" spans="2:14" s="133" customFormat="1">
      <c r="B79" s="104" t="s">
        <v>743</v>
      </c>
      <c r="C79" s="82" t="s">
        <v>744</v>
      </c>
      <c r="D79" s="93" t="s">
        <v>123</v>
      </c>
      <c r="E79" s="93" t="s">
        <v>297</v>
      </c>
      <c r="F79" s="82" t="s">
        <v>745</v>
      </c>
      <c r="G79" s="93" t="s">
        <v>154</v>
      </c>
      <c r="H79" s="93" t="s">
        <v>167</v>
      </c>
      <c r="I79" s="90">
        <v>7475</v>
      </c>
      <c r="J79" s="92">
        <v>1830</v>
      </c>
      <c r="K79" s="90">
        <v>136.79249999999999</v>
      </c>
      <c r="L79" s="91">
        <v>3.217732910140545E-5</v>
      </c>
      <c r="M79" s="91">
        <v>1.944196255456763E-3</v>
      </c>
      <c r="N79" s="91">
        <f>K79/'סכום נכסי הקרן'!$C$42</f>
        <v>2.6667430070203608E-4</v>
      </c>
    </row>
    <row r="80" spans="2:14" s="133" customFormat="1">
      <c r="B80" s="104" t="s">
        <v>746</v>
      </c>
      <c r="C80" s="82" t="s">
        <v>747</v>
      </c>
      <c r="D80" s="93" t="s">
        <v>123</v>
      </c>
      <c r="E80" s="93" t="s">
        <v>297</v>
      </c>
      <c r="F80" s="82" t="s">
        <v>748</v>
      </c>
      <c r="G80" s="93" t="s">
        <v>328</v>
      </c>
      <c r="H80" s="93" t="s">
        <v>167</v>
      </c>
      <c r="I80" s="90">
        <v>72552</v>
      </c>
      <c r="J80" s="92">
        <v>906.8</v>
      </c>
      <c r="K80" s="90">
        <v>657.90154000000007</v>
      </c>
      <c r="L80" s="91">
        <v>1.7904494506383733E-4</v>
      </c>
      <c r="M80" s="91">
        <v>9.3505836250323531E-3</v>
      </c>
      <c r="N80" s="91">
        <f>K80/'סכום נכסי הקרן'!$C$42</f>
        <v>1.2825661721972523E-3</v>
      </c>
    </row>
    <row r="81" spans="2:14" s="133" customFormat="1">
      <c r="B81" s="104" t="s">
        <v>749</v>
      </c>
      <c r="C81" s="82" t="s">
        <v>750</v>
      </c>
      <c r="D81" s="93" t="s">
        <v>123</v>
      </c>
      <c r="E81" s="93" t="s">
        <v>297</v>
      </c>
      <c r="F81" s="82" t="s">
        <v>751</v>
      </c>
      <c r="G81" s="93" t="s">
        <v>328</v>
      </c>
      <c r="H81" s="93" t="s">
        <v>167</v>
      </c>
      <c r="I81" s="90">
        <v>29228</v>
      </c>
      <c r="J81" s="92">
        <v>1107</v>
      </c>
      <c r="K81" s="90">
        <v>323.55396000000002</v>
      </c>
      <c r="L81" s="91">
        <v>8.3484718651813774E-5</v>
      </c>
      <c r="M81" s="91">
        <v>4.5985883544069107E-3</v>
      </c>
      <c r="N81" s="91">
        <f>K81/'סכום נכסי הקרן'!$C$42</f>
        <v>6.3076211065938963E-4</v>
      </c>
    </row>
    <row r="82" spans="2:14" s="133" customFormat="1">
      <c r="B82" s="105"/>
      <c r="C82" s="82"/>
      <c r="D82" s="82"/>
      <c r="E82" s="82"/>
      <c r="F82" s="82"/>
      <c r="G82" s="82"/>
      <c r="H82" s="82"/>
      <c r="I82" s="90"/>
      <c r="J82" s="92"/>
      <c r="K82" s="82"/>
      <c r="L82" s="82"/>
      <c r="M82" s="91"/>
      <c r="N82" s="82"/>
    </row>
    <row r="83" spans="2:14" s="133" customFormat="1">
      <c r="B83" s="103" t="s">
        <v>29</v>
      </c>
      <c r="C83" s="80"/>
      <c r="D83" s="80"/>
      <c r="E83" s="80"/>
      <c r="F83" s="80"/>
      <c r="G83" s="80"/>
      <c r="H83" s="80"/>
      <c r="I83" s="87"/>
      <c r="J83" s="89"/>
      <c r="K83" s="87">
        <v>148.17997</v>
      </c>
      <c r="L83" s="80"/>
      <c r="M83" s="88">
        <v>2.1060434074068059E-3</v>
      </c>
      <c r="N83" s="88">
        <f>K83/'סכום נכסי הקרן'!$C$42</f>
        <v>2.8887395052944192E-4</v>
      </c>
    </row>
    <row r="84" spans="2:14" s="133" customFormat="1">
      <c r="B84" s="104" t="s">
        <v>752</v>
      </c>
      <c r="C84" s="82" t="s">
        <v>753</v>
      </c>
      <c r="D84" s="93" t="s">
        <v>123</v>
      </c>
      <c r="E84" s="93" t="s">
        <v>297</v>
      </c>
      <c r="F84" s="82" t="s">
        <v>754</v>
      </c>
      <c r="G84" s="93" t="s">
        <v>154</v>
      </c>
      <c r="H84" s="93" t="s">
        <v>167</v>
      </c>
      <c r="I84" s="90">
        <v>7351</v>
      </c>
      <c r="J84" s="92">
        <v>730.1</v>
      </c>
      <c r="K84" s="90">
        <v>53.669650000000004</v>
      </c>
      <c r="L84" s="91">
        <v>1.3369623437126303E-4</v>
      </c>
      <c r="M84" s="91">
        <v>7.6279278879818029E-4</v>
      </c>
      <c r="N84" s="91">
        <f>K84/'סכום נכסי הקרן'!$C$42</f>
        <v>1.0462793196025391E-4</v>
      </c>
    </row>
    <row r="85" spans="2:14" s="133" customFormat="1">
      <c r="B85" s="104" t="s">
        <v>755</v>
      </c>
      <c r="C85" s="82" t="s">
        <v>756</v>
      </c>
      <c r="D85" s="93" t="s">
        <v>123</v>
      </c>
      <c r="E85" s="93" t="s">
        <v>297</v>
      </c>
      <c r="F85" s="82" t="s">
        <v>757</v>
      </c>
      <c r="G85" s="93" t="s">
        <v>414</v>
      </c>
      <c r="H85" s="93" t="s">
        <v>167</v>
      </c>
      <c r="I85" s="90">
        <v>3100</v>
      </c>
      <c r="J85" s="92">
        <v>2958</v>
      </c>
      <c r="K85" s="90">
        <v>91.697999999999993</v>
      </c>
      <c r="L85" s="91">
        <v>3.5700844428618349E-4</v>
      </c>
      <c r="M85" s="91">
        <v>1.3032798452610652E-3</v>
      </c>
      <c r="N85" s="91">
        <f>K85/'סכום נכסי הקרן'!$C$42</f>
        <v>1.7876345578723472E-4</v>
      </c>
    </row>
    <row r="86" spans="2:14" s="133" customFormat="1">
      <c r="B86" s="104" t="s">
        <v>758</v>
      </c>
      <c r="C86" s="82" t="s">
        <v>759</v>
      </c>
      <c r="D86" s="93" t="s">
        <v>123</v>
      </c>
      <c r="E86" s="93" t="s">
        <v>297</v>
      </c>
      <c r="F86" s="82" t="s">
        <v>337</v>
      </c>
      <c r="G86" s="93" t="s">
        <v>328</v>
      </c>
      <c r="H86" s="93" t="s">
        <v>167</v>
      </c>
      <c r="I86" s="90">
        <v>238.13</v>
      </c>
      <c r="J86" s="92">
        <v>1181</v>
      </c>
      <c r="K86" s="90">
        <v>2.8123200000000002</v>
      </c>
      <c r="L86" s="91">
        <v>2.6996784960908352E-4</v>
      </c>
      <c r="M86" s="91">
        <v>3.9970773347560461E-5</v>
      </c>
      <c r="N86" s="91">
        <f>K86/'סכום נכסי הקרן'!$C$42</f>
        <v>5.4825627819533248E-6</v>
      </c>
    </row>
    <row r="87" spans="2:14" s="133" customFormat="1">
      <c r="B87" s="105"/>
      <c r="C87" s="82"/>
      <c r="D87" s="82"/>
      <c r="E87" s="82"/>
      <c r="F87" s="82"/>
      <c r="G87" s="82"/>
      <c r="H87" s="82"/>
      <c r="I87" s="90"/>
      <c r="J87" s="92"/>
      <c r="K87" s="82"/>
      <c r="L87" s="82"/>
      <c r="M87" s="91"/>
      <c r="N87" s="82"/>
    </row>
    <row r="88" spans="2:14" s="133" customFormat="1">
      <c r="B88" s="102" t="s">
        <v>232</v>
      </c>
      <c r="C88" s="80"/>
      <c r="D88" s="80"/>
      <c r="E88" s="80"/>
      <c r="F88" s="80"/>
      <c r="G88" s="80"/>
      <c r="H88" s="80"/>
      <c r="I88" s="87"/>
      <c r="J88" s="89"/>
      <c r="K88" s="87">
        <v>15836.062360000005</v>
      </c>
      <c r="L88" s="80"/>
      <c r="M88" s="88">
        <v>0.22507383914682313</v>
      </c>
      <c r="N88" s="88">
        <f>K88/'סכום נכסי הקרן'!$C$42</f>
        <v>3.0872093541143241E-2</v>
      </c>
    </row>
    <row r="89" spans="2:14" s="133" customFormat="1">
      <c r="B89" s="103" t="s">
        <v>62</v>
      </c>
      <c r="C89" s="80"/>
      <c r="D89" s="80"/>
      <c r="E89" s="80"/>
      <c r="F89" s="80"/>
      <c r="G89" s="80"/>
      <c r="H89" s="80"/>
      <c r="I89" s="87"/>
      <c r="J89" s="89"/>
      <c r="K89" s="87">
        <f>SUM(K90:K105)</f>
        <v>3120.8081300000003</v>
      </c>
      <c r="L89" s="80"/>
      <c r="M89" s="88">
        <f>SUM(M90:M105)</f>
        <v>4.4355234975199845E-2</v>
      </c>
      <c r="N89" s="88">
        <f>K89/'סכום נכסי הקרן'!$C$42</f>
        <v>6.0839543519782078E-3</v>
      </c>
    </row>
    <row r="90" spans="2:14" s="133" customFormat="1">
      <c r="B90" s="104" t="s">
        <v>760</v>
      </c>
      <c r="C90" s="82" t="s">
        <v>761</v>
      </c>
      <c r="D90" s="93" t="s">
        <v>762</v>
      </c>
      <c r="E90" s="93" t="s">
        <v>763</v>
      </c>
      <c r="F90" s="82"/>
      <c r="G90" s="93" t="s">
        <v>764</v>
      </c>
      <c r="H90" s="93" t="s">
        <v>166</v>
      </c>
      <c r="I90" s="90">
        <v>1645</v>
      </c>
      <c r="J90" s="92">
        <v>6446</v>
      </c>
      <c r="K90" s="90">
        <v>371.96949999999998</v>
      </c>
      <c r="L90" s="91">
        <v>1.1206732508933844E-5</v>
      </c>
      <c r="M90" s="91">
        <v>5.2867058431136536E-3</v>
      </c>
      <c r="N90" s="91">
        <f>K90/'סכום נכסי הקרן'!$C$42</f>
        <v>7.2514725803670527E-4</v>
      </c>
    </row>
    <row r="91" spans="2:14" s="133" customFormat="1">
      <c r="B91" s="104" t="s">
        <v>765</v>
      </c>
      <c r="C91" s="82" t="s">
        <v>766</v>
      </c>
      <c r="D91" s="93" t="s">
        <v>767</v>
      </c>
      <c r="E91" s="93" t="s">
        <v>763</v>
      </c>
      <c r="F91" s="82" t="s">
        <v>768</v>
      </c>
      <c r="G91" s="93" t="s">
        <v>769</v>
      </c>
      <c r="H91" s="93" t="s">
        <v>166</v>
      </c>
      <c r="I91" s="90">
        <v>1585</v>
      </c>
      <c r="J91" s="92">
        <v>3505</v>
      </c>
      <c r="K91" s="90">
        <v>194.21766</v>
      </c>
      <c r="L91" s="91">
        <v>4.6180867059910105E-5</v>
      </c>
      <c r="M91" s="91">
        <v>2.7603651319741563E-3</v>
      </c>
      <c r="N91" s="91">
        <f>K91/'סכום נכסי הקרן'!$C$42</f>
        <v>3.7862352588399073E-4</v>
      </c>
    </row>
    <row r="92" spans="2:14" s="133" customFormat="1">
      <c r="B92" s="104" t="s">
        <v>770</v>
      </c>
      <c r="C92" s="82" t="s">
        <v>771</v>
      </c>
      <c r="D92" s="93" t="s">
        <v>767</v>
      </c>
      <c r="E92" s="93" t="s">
        <v>763</v>
      </c>
      <c r="F92" s="82" t="s">
        <v>772</v>
      </c>
      <c r="G92" s="93" t="s">
        <v>764</v>
      </c>
      <c r="H92" s="93" t="s">
        <v>166</v>
      </c>
      <c r="I92" s="90">
        <v>961</v>
      </c>
      <c r="J92" s="92">
        <v>10908</v>
      </c>
      <c r="K92" s="90">
        <v>366.47128000000004</v>
      </c>
      <c r="L92" s="91">
        <v>5.8797274163264466E-6</v>
      </c>
      <c r="M92" s="91">
        <v>5.2085610710268992E-3</v>
      </c>
      <c r="N92" s="91">
        <f>K92/'סכום נכסי הקרן'!$C$42</f>
        <v>7.1442858578781791E-4</v>
      </c>
    </row>
    <row r="93" spans="2:14" s="133" customFormat="1">
      <c r="B93" s="104" t="s">
        <v>773</v>
      </c>
      <c r="C93" s="82" t="s">
        <v>774</v>
      </c>
      <c r="D93" s="93" t="s">
        <v>767</v>
      </c>
      <c r="E93" s="93" t="s">
        <v>763</v>
      </c>
      <c r="F93" s="82" t="s">
        <v>775</v>
      </c>
      <c r="G93" s="93" t="s">
        <v>734</v>
      </c>
      <c r="H93" s="93" t="s">
        <v>166</v>
      </c>
      <c r="I93" s="90">
        <v>1327</v>
      </c>
      <c r="J93" s="92">
        <v>570</v>
      </c>
      <c r="K93" s="90">
        <v>26.4434</v>
      </c>
      <c r="L93" s="91">
        <v>9.6591942208465936E-5</v>
      </c>
      <c r="M93" s="91">
        <v>3.758331725902032E-4</v>
      </c>
      <c r="N93" s="91">
        <f>K93/'סכום נכסי הקרן'!$C$42</f>
        <v>5.1550890605729274E-5</v>
      </c>
    </row>
    <row r="94" spans="2:14" s="133" customFormat="1">
      <c r="B94" s="104" t="s">
        <v>776</v>
      </c>
      <c r="C94" s="82" t="s">
        <v>777</v>
      </c>
      <c r="D94" s="93" t="s">
        <v>767</v>
      </c>
      <c r="E94" s="93" t="s">
        <v>763</v>
      </c>
      <c r="F94" s="82" t="s">
        <v>778</v>
      </c>
      <c r="G94" s="93" t="s">
        <v>357</v>
      </c>
      <c r="H94" s="93" t="s">
        <v>166</v>
      </c>
      <c r="I94" s="90">
        <v>1180</v>
      </c>
      <c r="J94" s="92">
        <v>3130</v>
      </c>
      <c r="K94" s="90">
        <v>130.11133000000001</v>
      </c>
      <c r="L94" s="91">
        <v>5.0265317812482332E-5</v>
      </c>
      <c r="M94" s="91">
        <v>1.8492385224226418E-3</v>
      </c>
      <c r="N94" s="91">
        <f>K94/'סכום נכסי הקרן'!$C$42</f>
        <v>2.5364949058728986E-4</v>
      </c>
    </row>
    <row r="95" spans="2:14" s="133" customFormat="1">
      <c r="B95" s="104" t="s">
        <v>779</v>
      </c>
      <c r="C95" s="82" t="s">
        <v>780</v>
      </c>
      <c r="D95" s="93" t="s">
        <v>767</v>
      </c>
      <c r="E95" s="93" t="s">
        <v>763</v>
      </c>
      <c r="F95" s="82" t="s">
        <v>781</v>
      </c>
      <c r="G95" s="93" t="s">
        <v>28</v>
      </c>
      <c r="H95" s="93" t="s">
        <v>166</v>
      </c>
      <c r="I95" s="90">
        <v>1640</v>
      </c>
      <c r="J95" s="92">
        <v>1935</v>
      </c>
      <c r="K95" s="90">
        <v>110.94206</v>
      </c>
      <c r="L95" s="91">
        <v>4.8860305080765639E-5</v>
      </c>
      <c r="M95" s="91">
        <v>1.5767906692593493E-3</v>
      </c>
      <c r="N95" s="91">
        <f>K95/'סכום נכסי הקרן'!$C$42</f>
        <v>2.1627937400766365E-4</v>
      </c>
    </row>
    <row r="96" spans="2:14" s="133" customFormat="1">
      <c r="B96" s="104" t="s">
        <v>782</v>
      </c>
      <c r="C96" s="82" t="s">
        <v>783</v>
      </c>
      <c r="D96" s="93" t="s">
        <v>767</v>
      </c>
      <c r="E96" s="93" t="s">
        <v>763</v>
      </c>
      <c r="F96" s="82" t="s">
        <v>784</v>
      </c>
      <c r="G96" s="93" t="s">
        <v>785</v>
      </c>
      <c r="H96" s="93" t="s">
        <v>166</v>
      </c>
      <c r="I96" s="90">
        <v>4339</v>
      </c>
      <c r="J96" s="92">
        <v>680</v>
      </c>
      <c r="K96" s="90">
        <v>103.15017999999999</v>
      </c>
      <c r="L96" s="91">
        <v>1.9763981889833862E-4</v>
      </c>
      <c r="M96" s="91">
        <v>1.4660467036254992E-3</v>
      </c>
      <c r="N96" s="91">
        <f>K96/'סכום נכסי הקרן'!$C$42</f>
        <v>2.0108925649278393E-4</v>
      </c>
    </row>
    <row r="97" spans="2:14" s="133" customFormat="1">
      <c r="B97" s="104" t="s">
        <v>786</v>
      </c>
      <c r="C97" s="82" t="s">
        <v>787</v>
      </c>
      <c r="D97" s="93" t="s">
        <v>767</v>
      </c>
      <c r="E97" s="93" t="s">
        <v>763</v>
      </c>
      <c r="F97" s="82" t="s">
        <v>788</v>
      </c>
      <c r="G97" s="93" t="s">
        <v>594</v>
      </c>
      <c r="H97" s="93" t="s">
        <v>166</v>
      </c>
      <c r="I97" s="90">
        <v>873</v>
      </c>
      <c r="J97" s="92">
        <v>4330</v>
      </c>
      <c r="K97" s="90">
        <v>132.15195</v>
      </c>
      <c r="L97" s="91">
        <v>1.7567672970342145E-5</v>
      </c>
      <c r="M97" s="91">
        <v>1.8782413242049776E-3</v>
      </c>
      <c r="N97" s="91">
        <f>K97/'סכום נכסי הקרן'!$C$42</f>
        <v>2.5762763932715932E-4</v>
      </c>
    </row>
    <row r="98" spans="2:14" s="133" customFormat="1">
      <c r="B98" s="104" t="s">
        <v>791</v>
      </c>
      <c r="C98" s="82" t="s">
        <v>792</v>
      </c>
      <c r="D98" s="93" t="s">
        <v>767</v>
      </c>
      <c r="E98" s="93" t="s">
        <v>763</v>
      </c>
      <c r="F98" s="82" t="s">
        <v>793</v>
      </c>
      <c r="G98" s="93" t="s">
        <v>794</v>
      </c>
      <c r="H98" s="93" t="s">
        <v>166</v>
      </c>
      <c r="I98" s="90">
        <v>683</v>
      </c>
      <c r="J98" s="92">
        <v>3262</v>
      </c>
      <c r="K98" s="90">
        <v>77.888999999999996</v>
      </c>
      <c r="L98" s="91">
        <v>1.4278097110543788E-5</v>
      </c>
      <c r="M98" s="91">
        <v>1.1070161166823608E-3</v>
      </c>
      <c r="N98" s="91">
        <f>K98/'סכום נכסי הקרן'!$C$42</f>
        <v>1.5184308063220488E-4</v>
      </c>
    </row>
    <row r="99" spans="2:14" s="133" customFormat="1">
      <c r="B99" s="104" t="s">
        <v>795</v>
      </c>
      <c r="C99" s="82" t="s">
        <v>796</v>
      </c>
      <c r="D99" s="93" t="s">
        <v>767</v>
      </c>
      <c r="E99" s="93" t="s">
        <v>763</v>
      </c>
      <c r="F99" s="82" t="s">
        <v>630</v>
      </c>
      <c r="G99" s="93" t="s">
        <v>365</v>
      </c>
      <c r="H99" s="93" t="s">
        <v>166</v>
      </c>
      <c r="I99" s="90">
        <v>1639</v>
      </c>
      <c r="J99" s="92">
        <v>7552</v>
      </c>
      <c r="K99" s="90">
        <v>432.72537</v>
      </c>
      <c r="L99" s="91">
        <v>1.1429783246608662E-5</v>
      </c>
      <c r="M99" s="91">
        <v>6.1502132353392358E-3</v>
      </c>
      <c r="N99" s="91">
        <f>K99/'סכום נכסי הקרן'!$C$42</f>
        <v>8.4358963715686042E-4</v>
      </c>
    </row>
    <row r="100" spans="2:14" s="133" customFormat="1">
      <c r="B100" s="104" t="s">
        <v>797</v>
      </c>
      <c r="C100" s="82" t="s">
        <v>798</v>
      </c>
      <c r="D100" s="93" t="s">
        <v>767</v>
      </c>
      <c r="E100" s="93" t="s">
        <v>763</v>
      </c>
      <c r="F100" s="82" t="s">
        <v>733</v>
      </c>
      <c r="G100" s="93" t="s">
        <v>734</v>
      </c>
      <c r="H100" s="93" t="s">
        <v>166</v>
      </c>
      <c r="I100" s="90">
        <v>1042</v>
      </c>
      <c r="J100" s="92">
        <v>862</v>
      </c>
      <c r="K100" s="90">
        <v>31.401209999999999</v>
      </c>
      <c r="L100" s="91">
        <v>6.0708339309978059E-5</v>
      </c>
      <c r="M100" s="91">
        <v>4.4629723777847081E-4</v>
      </c>
      <c r="N100" s="91">
        <f>K100/'סכום נכסי הקרן'!$C$42</f>
        <v>6.1216044139465118E-5</v>
      </c>
    </row>
    <row r="101" spans="2:14" s="133" customFormat="1">
      <c r="B101" s="104" t="s">
        <v>799</v>
      </c>
      <c r="C101" s="82" t="s">
        <v>800</v>
      </c>
      <c r="D101" s="93" t="s">
        <v>767</v>
      </c>
      <c r="E101" s="93" t="s">
        <v>763</v>
      </c>
      <c r="F101" s="82" t="s">
        <v>712</v>
      </c>
      <c r="G101" s="93" t="s">
        <v>195</v>
      </c>
      <c r="H101" s="93" t="s">
        <v>166</v>
      </c>
      <c r="I101" s="90">
        <v>3154</v>
      </c>
      <c r="J101" s="92">
        <v>1119</v>
      </c>
      <c r="K101" s="90">
        <v>123.38522999999999</v>
      </c>
      <c r="L101" s="91">
        <v>6.432015563438344E-5</v>
      </c>
      <c r="M101" s="91">
        <v>1.7536422109740773E-3</v>
      </c>
      <c r="N101" s="91">
        <f>K101/'סכום נכסי הקרן'!$C$42</f>
        <v>2.4053709031715835E-4</v>
      </c>
    </row>
    <row r="102" spans="2:14" s="133" customFormat="1">
      <c r="B102" s="104" t="s">
        <v>801</v>
      </c>
      <c r="C102" s="82" t="s">
        <v>802</v>
      </c>
      <c r="D102" s="93" t="s">
        <v>767</v>
      </c>
      <c r="E102" s="93" t="s">
        <v>763</v>
      </c>
      <c r="F102" s="82" t="s">
        <v>803</v>
      </c>
      <c r="G102" s="93" t="s">
        <v>804</v>
      </c>
      <c r="H102" s="93" t="s">
        <v>166</v>
      </c>
      <c r="I102" s="90">
        <v>1179</v>
      </c>
      <c r="J102" s="92">
        <v>2000</v>
      </c>
      <c r="K102" s="90">
        <v>82.435679999999991</v>
      </c>
      <c r="L102" s="91">
        <v>2.8372687060476033E-5</v>
      </c>
      <c r="M102" s="91">
        <v>1.1716368980173033E-3</v>
      </c>
      <c r="N102" s="91">
        <f>K102/'סכום נכסי הקרן'!$C$42</f>
        <v>1.6070674427981667E-4</v>
      </c>
    </row>
    <row r="103" spans="2:14" s="133" customFormat="1">
      <c r="B103" s="104" t="s">
        <v>805</v>
      </c>
      <c r="C103" s="82" t="s">
        <v>806</v>
      </c>
      <c r="D103" s="93" t="s">
        <v>767</v>
      </c>
      <c r="E103" s="93" t="s">
        <v>763</v>
      </c>
      <c r="F103" s="82" t="s">
        <v>597</v>
      </c>
      <c r="G103" s="93" t="s">
        <v>365</v>
      </c>
      <c r="H103" s="93" t="s">
        <v>166</v>
      </c>
      <c r="I103" s="90">
        <v>5455</v>
      </c>
      <c r="J103" s="92">
        <v>3322</v>
      </c>
      <c r="K103" s="90">
        <v>633.52799000000005</v>
      </c>
      <c r="L103" s="91">
        <v>5.3743842364532022E-6</v>
      </c>
      <c r="M103" s="91">
        <v>9.0041686926187452E-3</v>
      </c>
      <c r="N103" s="91">
        <f>K103/'סכום נכסי הקרן'!$C$42</f>
        <v>1.2350504136441436E-3</v>
      </c>
    </row>
    <row r="104" spans="2:14" s="133" customFormat="1">
      <c r="B104" s="104" t="s">
        <v>807</v>
      </c>
      <c r="C104" s="82" t="s">
        <v>808</v>
      </c>
      <c r="D104" s="93" t="s">
        <v>767</v>
      </c>
      <c r="E104" s="93" t="s">
        <v>763</v>
      </c>
      <c r="F104" s="82" t="s">
        <v>809</v>
      </c>
      <c r="G104" s="93" t="s">
        <v>764</v>
      </c>
      <c r="H104" s="93" t="s">
        <v>166</v>
      </c>
      <c r="I104" s="90">
        <v>1266</v>
      </c>
      <c r="J104" s="92">
        <v>4070</v>
      </c>
      <c r="K104" s="90">
        <v>180.13560000000001</v>
      </c>
      <c r="L104" s="91">
        <v>2.0199528581934059E-5</v>
      </c>
      <c r="M104" s="91">
        <v>2.5602204725731115E-3</v>
      </c>
      <c r="N104" s="91">
        <f>K104/'סכום נכסי הקרן'!$C$42</f>
        <v>3.5117082560477876E-4</v>
      </c>
    </row>
    <row r="105" spans="2:14" s="133" customFormat="1">
      <c r="B105" s="104" t="s">
        <v>810</v>
      </c>
      <c r="C105" s="82" t="s">
        <v>811</v>
      </c>
      <c r="D105" s="93" t="s">
        <v>767</v>
      </c>
      <c r="E105" s="93" t="s">
        <v>763</v>
      </c>
      <c r="F105" s="82" t="s">
        <v>812</v>
      </c>
      <c r="G105" s="93" t="s">
        <v>764</v>
      </c>
      <c r="H105" s="93" t="s">
        <v>166</v>
      </c>
      <c r="I105" s="90">
        <v>509</v>
      </c>
      <c r="J105" s="92">
        <v>6960</v>
      </c>
      <c r="K105" s="90">
        <v>123.85069</v>
      </c>
      <c r="L105" s="91">
        <v>1.1351638478548593E-5</v>
      </c>
      <c r="M105" s="91">
        <v>1.7602576729991513E-3</v>
      </c>
      <c r="N105" s="91">
        <f>K105/'סכום נכסי הקרן'!$C$42</f>
        <v>2.4144449547463972E-4</v>
      </c>
    </row>
    <row r="106" spans="2:14" s="133" customFormat="1">
      <c r="B106" s="105"/>
      <c r="C106" s="82"/>
      <c r="D106" s="82"/>
      <c r="E106" s="82"/>
      <c r="F106" s="82"/>
      <c r="G106" s="82"/>
      <c r="H106" s="82"/>
      <c r="I106" s="90"/>
      <c r="J106" s="92"/>
      <c r="K106" s="82"/>
      <c r="L106" s="82"/>
      <c r="M106" s="91"/>
      <c r="N106" s="82"/>
    </row>
    <row r="107" spans="2:14" s="133" customFormat="1">
      <c r="B107" s="103" t="s">
        <v>61</v>
      </c>
      <c r="C107" s="80"/>
      <c r="D107" s="80"/>
      <c r="E107" s="80"/>
      <c r="F107" s="80"/>
      <c r="G107" s="80"/>
      <c r="H107" s="80"/>
      <c r="I107" s="87"/>
      <c r="J107" s="89"/>
      <c r="K107" s="87">
        <f>SUM(K108:K182)</f>
        <v>12715.254229999999</v>
      </c>
      <c r="L107" s="80"/>
      <c r="M107" s="88">
        <f>SUM(M108:M182)</f>
        <v>0.18071860417162314</v>
      </c>
      <c r="N107" s="88">
        <f>K107/'סכום נכסי הקרן'!$C$42</f>
        <v>2.4788139189165021E-2</v>
      </c>
    </row>
    <row r="108" spans="2:14" s="133" customFormat="1">
      <c r="B108" s="104" t="s">
        <v>813</v>
      </c>
      <c r="C108" s="82" t="s">
        <v>814</v>
      </c>
      <c r="D108" s="93" t="s">
        <v>28</v>
      </c>
      <c r="E108" s="93" t="s">
        <v>763</v>
      </c>
      <c r="F108" s="82"/>
      <c r="G108" s="93" t="s">
        <v>815</v>
      </c>
      <c r="H108" s="93" t="s">
        <v>816</v>
      </c>
      <c r="I108" s="90">
        <v>1006</v>
      </c>
      <c r="J108" s="92">
        <v>2368</v>
      </c>
      <c r="K108" s="90">
        <v>86.874359999999996</v>
      </c>
      <c r="L108" s="91">
        <v>4.5422872093223353E-7</v>
      </c>
      <c r="M108" s="91">
        <v>1.23472270341724E-3</v>
      </c>
      <c r="N108" s="91">
        <f>K108/'סכום נכסי הקרן'!$C$42</f>
        <v>1.6935986404179276E-4</v>
      </c>
    </row>
    <row r="109" spans="2:14" s="133" customFormat="1">
      <c r="B109" s="104" t="s">
        <v>817</v>
      </c>
      <c r="C109" s="82" t="s">
        <v>818</v>
      </c>
      <c r="D109" s="93" t="s">
        <v>28</v>
      </c>
      <c r="E109" s="93" t="s">
        <v>763</v>
      </c>
      <c r="F109" s="82"/>
      <c r="G109" s="93" t="s">
        <v>819</v>
      </c>
      <c r="H109" s="93" t="s">
        <v>168</v>
      </c>
      <c r="I109" s="90">
        <v>144</v>
      </c>
      <c r="J109" s="92">
        <v>16829.3</v>
      </c>
      <c r="K109" s="90">
        <v>96.595060000000004</v>
      </c>
      <c r="L109" s="91">
        <v>6.8828326695526323E-7</v>
      </c>
      <c r="M109" s="91">
        <v>1.3728804864858919E-3</v>
      </c>
      <c r="N109" s="91">
        <f>K109/'סכום נכסי הקרן'!$C$42</f>
        <v>1.883101783853005E-4</v>
      </c>
    </row>
    <row r="110" spans="2:14" s="133" customFormat="1">
      <c r="B110" s="104" t="s">
        <v>820</v>
      </c>
      <c r="C110" s="82" t="s">
        <v>821</v>
      </c>
      <c r="D110" s="93" t="s">
        <v>767</v>
      </c>
      <c r="E110" s="93" t="s">
        <v>763</v>
      </c>
      <c r="F110" s="82"/>
      <c r="G110" s="93" t="s">
        <v>764</v>
      </c>
      <c r="H110" s="93" t="s">
        <v>166</v>
      </c>
      <c r="I110" s="90">
        <v>117</v>
      </c>
      <c r="J110" s="92">
        <v>90873</v>
      </c>
      <c r="K110" s="90">
        <v>371.69965000000002</v>
      </c>
      <c r="L110" s="91">
        <v>3.3720775436034845E-7</v>
      </c>
      <c r="M110" s="91">
        <v>5.2828705351871596E-3</v>
      </c>
      <c r="N110" s="91">
        <f>K110/'סכום נכסי הקרן'!$C$42</f>
        <v>7.2462119074467955E-4</v>
      </c>
    </row>
    <row r="111" spans="2:14" s="133" customFormat="1">
      <c r="B111" s="104" t="s">
        <v>822</v>
      </c>
      <c r="C111" s="82" t="s">
        <v>823</v>
      </c>
      <c r="D111" s="93" t="s">
        <v>767</v>
      </c>
      <c r="E111" s="93" t="s">
        <v>763</v>
      </c>
      <c r="F111" s="82"/>
      <c r="G111" s="93" t="s">
        <v>824</v>
      </c>
      <c r="H111" s="93" t="s">
        <v>166</v>
      </c>
      <c r="I111" s="90">
        <v>82</v>
      </c>
      <c r="J111" s="92">
        <v>96800</v>
      </c>
      <c r="K111" s="90">
        <v>277.49849999999998</v>
      </c>
      <c r="L111" s="91">
        <v>1.7155691070265507E-7</v>
      </c>
      <c r="M111" s="91">
        <v>3.9440140694472908E-3</v>
      </c>
      <c r="N111" s="91">
        <f>K111/'סכום נכסי הקרן'!$C$42</f>
        <v>5.4097789303773197E-4</v>
      </c>
    </row>
    <row r="112" spans="2:14" s="133" customFormat="1">
      <c r="B112" s="104" t="s">
        <v>825</v>
      </c>
      <c r="C112" s="82" t="s">
        <v>826</v>
      </c>
      <c r="D112" s="93" t="s">
        <v>762</v>
      </c>
      <c r="E112" s="93" t="s">
        <v>763</v>
      </c>
      <c r="F112" s="82"/>
      <c r="G112" s="93" t="s">
        <v>827</v>
      </c>
      <c r="H112" s="93" t="s">
        <v>166</v>
      </c>
      <c r="I112" s="90">
        <v>677</v>
      </c>
      <c r="J112" s="92">
        <v>8424</v>
      </c>
      <c r="K112" s="90">
        <v>199.37855999999999</v>
      </c>
      <c r="L112" s="91">
        <v>7.574577821954337E-7</v>
      </c>
      <c r="M112" s="91">
        <v>2.8337156625572422E-3</v>
      </c>
      <c r="N112" s="91">
        <f>K112/'סכום נכסי הקרן'!$C$42</f>
        <v>3.8868459939674283E-4</v>
      </c>
    </row>
    <row r="113" spans="2:14" s="133" customFormat="1">
      <c r="B113" s="104" t="s">
        <v>828</v>
      </c>
      <c r="C113" s="82" t="s">
        <v>829</v>
      </c>
      <c r="D113" s="93" t="s">
        <v>28</v>
      </c>
      <c r="E113" s="93" t="s">
        <v>763</v>
      </c>
      <c r="F113" s="82"/>
      <c r="G113" s="93" t="s">
        <v>830</v>
      </c>
      <c r="H113" s="93" t="s">
        <v>168</v>
      </c>
      <c r="I113" s="90">
        <v>249</v>
      </c>
      <c r="J113" s="92">
        <v>9671</v>
      </c>
      <c r="K113" s="90">
        <v>95.983630000000005</v>
      </c>
      <c r="L113" s="91">
        <v>1.233136015046573E-7</v>
      </c>
      <c r="M113" s="91">
        <v>1.3641903907827362E-3</v>
      </c>
      <c r="N113" s="91">
        <f>K113/'סכום נכסי הקרן'!$C$42</f>
        <v>1.8711820757053913E-4</v>
      </c>
    </row>
    <row r="114" spans="2:14" s="133" customFormat="1">
      <c r="B114" s="104" t="s">
        <v>831</v>
      </c>
      <c r="C114" s="82" t="s">
        <v>832</v>
      </c>
      <c r="D114" s="93" t="s">
        <v>28</v>
      </c>
      <c r="E114" s="93" t="s">
        <v>763</v>
      </c>
      <c r="F114" s="82"/>
      <c r="G114" s="93" t="s">
        <v>833</v>
      </c>
      <c r="H114" s="93" t="s">
        <v>174</v>
      </c>
      <c r="I114" s="90">
        <v>14</v>
      </c>
      <c r="J114" s="92">
        <v>1309000</v>
      </c>
      <c r="K114" s="90">
        <v>98.227360000000004</v>
      </c>
      <c r="L114" s="91">
        <v>1.3915831484847051E-6</v>
      </c>
      <c r="M114" s="91">
        <v>1.3960799422146934E-3</v>
      </c>
      <c r="N114" s="91">
        <f>K114/'סכום נכסי הקרן'!$C$42</f>
        <v>1.9149231527903322E-4</v>
      </c>
    </row>
    <row r="115" spans="2:14" s="133" customFormat="1">
      <c r="B115" s="104" t="s">
        <v>834</v>
      </c>
      <c r="C115" s="82" t="s">
        <v>835</v>
      </c>
      <c r="D115" s="93" t="s">
        <v>126</v>
      </c>
      <c r="E115" s="93" t="s">
        <v>763</v>
      </c>
      <c r="F115" s="82"/>
      <c r="G115" s="93" t="s">
        <v>824</v>
      </c>
      <c r="H115" s="93" t="s">
        <v>169</v>
      </c>
      <c r="I115" s="90">
        <v>367</v>
      </c>
      <c r="J115" s="92">
        <v>5749</v>
      </c>
      <c r="K115" s="90">
        <v>95.832999999999998</v>
      </c>
      <c r="L115" s="91">
        <v>4.3989039225925232E-6</v>
      </c>
      <c r="M115" s="91">
        <v>1.3620495257356067E-3</v>
      </c>
      <c r="N115" s="91">
        <f>K115/'סכום נכסי הקרן'!$C$42</f>
        <v>1.8682455733449001E-4</v>
      </c>
    </row>
    <row r="116" spans="2:14" s="133" customFormat="1">
      <c r="B116" s="104" t="s">
        <v>836</v>
      </c>
      <c r="C116" s="82" t="s">
        <v>837</v>
      </c>
      <c r="D116" s="93" t="s">
        <v>28</v>
      </c>
      <c r="E116" s="93" t="s">
        <v>763</v>
      </c>
      <c r="F116" s="82"/>
      <c r="G116" s="93" t="s">
        <v>838</v>
      </c>
      <c r="H116" s="93" t="s">
        <v>168</v>
      </c>
      <c r="I116" s="90">
        <v>418</v>
      </c>
      <c r="J116" s="92">
        <v>5260</v>
      </c>
      <c r="K116" s="90">
        <v>87.637190000000004</v>
      </c>
      <c r="L116" s="91">
        <v>3.874125725445103E-6</v>
      </c>
      <c r="M116" s="91">
        <v>1.2455646079774323E-3</v>
      </c>
      <c r="N116" s="91">
        <f>K116/'סכום נכסי הקרן'!$C$42</f>
        <v>1.7084698619252862E-4</v>
      </c>
    </row>
    <row r="117" spans="2:14" s="133" customFormat="1">
      <c r="B117" s="104" t="s">
        <v>839</v>
      </c>
      <c r="C117" s="82" t="s">
        <v>840</v>
      </c>
      <c r="D117" s="93" t="s">
        <v>126</v>
      </c>
      <c r="E117" s="93" t="s">
        <v>763</v>
      </c>
      <c r="F117" s="82"/>
      <c r="G117" s="93" t="s">
        <v>815</v>
      </c>
      <c r="H117" s="93" t="s">
        <v>169</v>
      </c>
      <c r="I117" s="90">
        <v>2925</v>
      </c>
      <c r="J117" s="92">
        <v>633.5</v>
      </c>
      <c r="K117" s="90">
        <v>84.164570000000012</v>
      </c>
      <c r="L117" s="91">
        <v>9.1851371822800642E-7</v>
      </c>
      <c r="M117" s="91">
        <v>1.196209162316126E-3</v>
      </c>
      <c r="N117" s="91">
        <f>K117/'סכום נכסי הקרן'!$C$42</f>
        <v>1.640771814875638E-4</v>
      </c>
    </row>
    <row r="118" spans="2:14" s="133" customFormat="1">
      <c r="B118" s="104" t="s">
        <v>841</v>
      </c>
      <c r="C118" s="82" t="s">
        <v>842</v>
      </c>
      <c r="D118" s="93" t="s">
        <v>762</v>
      </c>
      <c r="E118" s="93" t="s">
        <v>763</v>
      </c>
      <c r="F118" s="82"/>
      <c r="G118" s="93" t="s">
        <v>843</v>
      </c>
      <c r="H118" s="93" t="s">
        <v>166</v>
      </c>
      <c r="I118" s="90">
        <v>1969</v>
      </c>
      <c r="J118" s="92">
        <v>850</v>
      </c>
      <c r="K118" s="90">
        <v>58.552330000000005</v>
      </c>
      <c r="L118" s="91">
        <v>6.4462674131472267E-7</v>
      </c>
      <c r="M118" s="91">
        <v>8.3218905081980886E-4</v>
      </c>
      <c r="N118" s="91">
        <f>K118/'סכום נכסי הקרן'!$C$42</f>
        <v>1.1414662102984338E-4</v>
      </c>
    </row>
    <row r="119" spans="2:14" s="133" customFormat="1">
      <c r="B119" s="104" t="s">
        <v>844</v>
      </c>
      <c r="C119" s="82" t="s">
        <v>845</v>
      </c>
      <c r="D119" s="93" t="s">
        <v>762</v>
      </c>
      <c r="E119" s="93" t="s">
        <v>763</v>
      </c>
      <c r="F119" s="82"/>
      <c r="G119" s="93" t="s">
        <v>843</v>
      </c>
      <c r="H119" s="93" t="s">
        <v>166</v>
      </c>
      <c r="I119" s="90">
        <v>10234</v>
      </c>
      <c r="J119" s="92">
        <v>2426</v>
      </c>
      <c r="K119" s="90">
        <v>867.97583999999995</v>
      </c>
      <c r="L119" s="91">
        <v>1.0283464591754055E-6</v>
      </c>
      <c r="M119" s="91">
        <v>1.2336315060803323E-2</v>
      </c>
      <c r="N119" s="91">
        <f>K119/'סכום נכסי הקרן'!$C$42</f>
        <v>1.6921019073287084E-3</v>
      </c>
    </row>
    <row r="120" spans="2:14" s="133" customFormat="1">
      <c r="B120" s="104" t="s">
        <v>846</v>
      </c>
      <c r="C120" s="82" t="s">
        <v>847</v>
      </c>
      <c r="D120" s="93" t="s">
        <v>848</v>
      </c>
      <c r="E120" s="93" t="s">
        <v>763</v>
      </c>
      <c r="F120" s="82"/>
      <c r="G120" s="93" t="s">
        <v>843</v>
      </c>
      <c r="H120" s="93" t="s">
        <v>171</v>
      </c>
      <c r="I120" s="90">
        <v>38904</v>
      </c>
      <c r="J120" s="92">
        <v>383</v>
      </c>
      <c r="K120" s="90">
        <v>66.738140000000001</v>
      </c>
      <c r="L120" s="91">
        <v>4.6523488330109816E-7</v>
      </c>
      <c r="M120" s="91">
        <v>9.4853184117659394E-4</v>
      </c>
      <c r="N120" s="91">
        <f>K120/'סכום נכסי הקרן'!$C$42</f>
        <v>1.3010469736757924E-4</v>
      </c>
    </row>
    <row r="121" spans="2:14" s="133" customFormat="1">
      <c r="B121" s="104" t="s">
        <v>849</v>
      </c>
      <c r="C121" s="82" t="s">
        <v>850</v>
      </c>
      <c r="D121" s="93" t="s">
        <v>126</v>
      </c>
      <c r="E121" s="93" t="s">
        <v>763</v>
      </c>
      <c r="F121" s="82"/>
      <c r="G121" s="93" t="s">
        <v>851</v>
      </c>
      <c r="H121" s="93" t="s">
        <v>169</v>
      </c>
      <c r="I121" s="90">
        <v>3139</v>
      </c>
      <c r="J121" s="92">
        <v>1176</v>
      </c>
      <c r="K121" s="90">
        <v>167.66998000000001</v>
      </c>
      <c r="L121" s="91">
        <v>1.4862184164122043E-6</v>
      </c>
      <c r="M121" s="91">
        <v>2.3830498548422642E-3</v>
      </c>
      <c r="N121" s="91">
        <f>K121/'סכום נכסי הקרן'!$C$42</f>
        <v>3.2686934345979774E-4</v>
      </c>
    </row>
    <row r="122" spans="2:14" s="133" customFormat="1">
      <c r="B122" s="104" t="s">
        <v>852</v>
      </c>
      <c r="C122" s="82" t="s">
        <v>853</v>
      </c>
      <c r="D122" s="93" t="s">
        <v>762</v>
      </c>
      <c r="E122" s="93" t="s">
        <v>763</v>
      </c>
      <c r="F122" s="82"/>
      <c r="G122" s="93" t="s">
        <v>827</v>
      </c>
      <c r="H122" s="93" t="s">
        <v>166</v>
      </c>
      <c r="I122" s="90">
        <v>123</v>
      </c>
      <c r="J122" s="92">
        <v>42241</v>
      </c>
      <c r="K122" s="90">
        <v>181.63968</v>
      </c>
      <c r="L122" s="91">
        <v>7.608754903100217E-7</v>
      </c>
      <c r="M122" s="91">
        <v>2.5815975707612969E-3</v>
      </c>
      <c r="N122" s="91">
        <f>K122/'סכום נכסי הקרן'!$C$42</f>
        <v>3.5410300011873172E-4</v>
      </c>
    </row>
    <row r="123" spans="2:14" s="133" customFormat="1">
      <c r="B123" s="104" t="s">
        <v>854</v>
      </c>
      <c r="C123" s="82" t="s">
        <v>855</v>
      </c>
      <c r="D123" s="93" t="s">
        <v>28</v>
      </c>
      <c r="E123" s="93" t="s">
        <v>763</v>
      </c>
      <c r="F123" s="82"/>
      <c r="G123" s="93" t="s">
        <v>843</v>
      </c>
      <c r="H123" s="93" t="s">
        <v>168</v>
      </c>
      <c r="I123" s="90">
        <v>370</v>
      </c>
      <c r="J123" s="92">
        <v>6306</v>
      </c>
      <c r="K123" s="90">
        <v>92.999820000000014</v>
      </c>
      <c r="L123" s="91">
        <v>2.9637758907922214E-7</v>
      </c>
      <c r="M123" s="91">
        <v>1.3217822746287482E-3</v>
      </c>
      <c r="N123" s="91">
        <f>K123/'סכום נכסי הקרן'!$C$42</f>
        <v>1.8130132839092226E-4</v>
      </c>
    </row>
    <row r="124" spans="2:14" s="133" customFormat="1">
      <c r="B124" s="104" t="s">
        <v>856</v>
      </c>
      <c r="C124" s="82" t="s">
        <v>857</v>
      </c>
      <c r="D124" s="93" t="s">
        <v>762</v>
      </c>
      <c r="E124" s="93" t="s">
        <v>763</v>
      </c>
      <c r="F124" s="82"/>
      <c r="G124" s="93" t="s">
        <v>534</v>
      </c>
      <c r="H124" s="93" t="s">
        <v>166</v>
      </c>
      <c r="I124" s="90">
        <v>207</v>
      </c>
      <c r="J124" s="92">
        <v>12302</v>
      </c>
      <c r="K124" s="90">
        <v>89.568880000000007</v>
      </c>
      <c r="L124" s="91">
        <v>1.345402228274669E-6</v>
      </c>
      <c r="M124" s="91">
        <v>1.2730192159764327E-3</v>
      </c>
      <c r="N124" s="91">
        <f>K124/'סכום נכסי הקרן'!$C$42</f>
        <v>1.746127780299694E-4</v>
      </c>
    </row>
    <row r="125" spans="2:14" s="133" customFormat="1">
      <c r="B125" s="104" t="s">
        <v>858</v>
      </c>
      <c r="C125" s="82" t="s">
        <v>859</v>
      </c>
      <c r="D125" s="93" t="s">
        <v>126</v>
      </c>
      <c r="E125" s="93" t="s">
        <v>763</v>
      </c>
      <c r="F125" s="82"/>
      <c r="G125" s="93" t="s">
        <v>851</v>
      </c>
      <c r="H125" s="93" t="s">
        <v>169</v>
      </c>
      <c r="I125" s="90">
        <v>2244</v>
      </c>
      <c r="J125" s="92">
        <v>442.8</v>
      </c>
      <c r="K125" s="90">
        <v>45.132249999999999</v>
      </c>
      <c r="L125" s="91">
        <v>1.1361866064513946E-7</v>
      </c>
      <c r="M125" s="91">
        <v>6.4145294113594309E-4</v>
      </c>
      <c r="N125" s="91">
        <f>K125/'סכום נכסי הקרן'!$C$42</f>
        <v>8.7984437800752726E-5</v>
      </c>
    </row>
    <row r="126" spans="2:14" s="133" customFormat="1">
      <c r="B126" s="104" t="s">
        <v>860</v>
      </c>
      <c r="C126" s="82" t="s">
        <v>861</v>
      </c>
      <c r="D126" s="93" t="s">
        <v>28</v>
      </c>
      <c r="E126" s="93" t="s">
        <v>763</v>
      </c>
      <c r="F126" s="82"/>
      <c r="G126" s="93" t="s">
        <v>794</v>
      </c>
      <c r="H126" s="93" t="s">
        <v>168</v>
      </c>
      <c r="I126" s="90">
        <v>282</v>
      </c>
      <c r="J126" s="92">
        <v>9048</v>
      </c>
      <c r="K126" s="90">
        <v>101.70166999999999</v>
      </c>
      <c r="L126" s="91">
        <v>1.6671634656142806E-6</v>
      </c>
      <c r="M126" s="91">
        <v>1.4454594074068347E-3</v>
      </c>
      <c r="N126" s="91">
        <f>K126/'סכום נכסי הקרן'!$C$42</f>
        <v>1.9826541460591217E-4</v>
      </c>
    </row>
    <row r="127" spans="2:14" s="133" customFormat="1">
      <c r="B127" s="104" t="s">
        <v>862</v>
      </c>
      <c r="C127" s="82" t="s">
        <v>863</v>
      </c>
      <c r="D127" s="93" t="s">
        <v>762</v>
      </c>
      <c r="E127" s="93" t="s">
        <v>763</v>
      </c>
      <c r="F127" s="82"/>
      <c r="G127" s="93" t="s">
        <v>851</v>
      </c>
      <c r="H127" s="93" t="s">
        <v>166</v>
      </c>
      <c r="I127" s="90">
        <v>869</v>
      </c>
      <c r="J127" s="92">
        <v>10433</v>
      </c>
      <c r="K127" s="90">
        <v>316.95704000000001</v>
      </c>
      <c r="L127" s="91">
        <v>4.5868130721379297E-7</v>
      </c>
      <c r="M127" s="91">
        <v>4.5048280447294959E-3</v>
      </c>
      <c r="N127" s="91">
        <f>K127/'סכום נכסי הקרן'!$C$42</f>
        <v>6.1790154427024348E-4</v>
      </c>
    </row>
    <row r="128" spans="2:14" s="133" customFormat="1">
      <c r="B128" s="104" t="s">
        <v>864</v>
      </c>
      <c r="C128" s="82" t="s">
        <v>865</v>
      </c>
      <c r="D128" s="93" t="s">
        <v>767</v>
      </c>
      <c r="E128" s="93" t="s">
        <v>763</v>
      </c>
      <c r="F128" s="82"/>
      <c r="G128" s="93" t="s">
        <v>794</v>
      </c>
      <c r="H128" s="93" t="s">
        <v>166</v>
      </c>
      <c r="I128" s="90">
        <v>1407</v>
      </c>
      <c r="J128" s="92">
        <v>3130</v>
      </c>
      <c r="K128" s="90">
        <v>153.96069</v>
      </c>
      <c r="L128" s="91">
        <v>2.8139693845758898E-7</v>
      </c>
      <c r="M128" s="91">
        <v>2.1882032785828136E-3</v>
      </c>
      <c r="N128" s="91">
        <f>K128/'סכום נכסי הקרן'!$C$42</f>
        <v>3.0014335099770063E-4</v>
      </c>
    </row>
    <row r="129" spans="2:14" s="133" customFormat="1">
      <c r="B129" s="104" t="s">
        <v>866</v>
      </c>
      <c r="C129" s="82" t="s">
        <v>867</v>
      </c>
      <c r="D129" s="93" t="s">
        <v>762</v>
      </c>
      <c r="E129" s="93" t="s">
        <v>763</v>
      </c>
      <c r="F129" s="82"/>
      <c r="G129" s="93" t="s">
        <v>843</v>
      </c>
      <c r="H129" s="93" t="s">
        <v>166</v>
      </c>
      <c r="I129" s="90">
        <v>1288</v>
      </c>
      <c r="J129" s="92">
        <v>6688</v>
      </c>
      <c r="K129" s="90">
        <v>301.15047999999996</v>
      </c>
      <c r="L129" s="91">
        <v>4.6780944428938997E-7</v>
      </c>
      <c r="M129" s="91">
        <v>4.2801735149588377E-3</v>
      </c>
      <c r="N129" s="91">
        <f>K129/'סכום נכסי הקרן'!$C$42</f>
        <v>5.8708696500233922E-4</v>
      </c>
    </row>
    <row r="130" spans="2:14" s="133" customFormat="1">
      <c r="B130" s="104" t="s">
        <v>868</v>
      </c>
      <c r="C130" s="82" t="s">
        <v>869</v>
      </c>
      <c r="D130" s="93" t="s">
        <v>767</v>
      </c>
      <c r="E130" s="93" t="s">
        <v>763</v>
      </c>
      <c r="F130" s="82"/>
      <c r="G130" s="93" t="s">
        <v>764</v>
      </c>
      <c r="H130" s="93" t="s">
        <v>166</v>
      </c>
      <c r="I130" s="90">
        <v>345</v>
      </c>
      <c r="J130" s="92">
        <v>6640</v>
      </c>
      <c r="K130" s="90">
        <v>80.086370000000002</v>
      </c>
      <c r="L130" s="91">
        <v>5.857416495995557E-7</v>
      </c>
      <c r="M130" s="91">
        <v>1.1382467654814765E-3</v>
      </c>
      <c r="N130" s="91">
        <f>K130/'סכום נכסי הקרן'!$C$42</f>
        <v>1.5612681042830948E-4</v>
      </c>
    </row>
    <row r="131" spans="2:14" s="133" customFormat="1">
      <c r="B131" s="104" t="s">
        <v>870</v>
      </c>
      <c r="C131" s="82" t="s">
        <v>871</v>
      </c>
      <c r="D131" s="93" t="s">
        <v>28</v>
      </c>
      <c r="E131" s="93" t="s">
        <v>763</v>
      </c>
      <c r="F131" s="82"/>
      <c r="G131" s="93" t="s">
        <v>815</v>
      </c>
      <c r="H131" s="93" t="s">
        <v>168</v>
      </c>
      <c r="I131" s="90">
        <v>703</v>
      </c>
      <c r="J131" s="92">
        <v>4678</v>
      </c>
      <c r="K131" s="90">
        <v>131.08166</v>
      </c>
      <c r="L131" s="91">
        <v>1.2547682980201433E-6</v>
      </c>
      <c r="M131" s="91">
        <v>1.8630295705616652E-3</v>
      </c>
      <c r="N131" s="91">
        <f>K131/'סכום נכסי הקרן'!$C$42</f>
        <v>2.5554112992570542E-4</v>
      </c>
    </row>
    <row r="132" spans="2:14" s="133" customFormat="1">
      <c r="B132" s="104" t="s">
        <v>872</v>
      </c>
      <c r="C132" s="82" t="s">
        <v>873</v>
      </c>
      <c r="D132" s="93" t="s">
        <v>28</v>
      </c>
      <c r="E132" s="93" t="s">
        <v>763</v>
      </c>
      <c r="F132" s="82"/>
      <c r="G132" s="93" t="s">
        <v>830</v>
      </c>
      <c r="H132" s="93" t="s">
        <v>168</v>
      </c>
      <c r="I132" s="90">
        <v>575</v>
      </c>
      <c r="J132" s="92">
        <v>6581</v>
      </c>
      <c r="K132" s="90">
        <v>150.82945000000001</v>
      </c>
      <c r="L132" s="91">
        <v>8.5729996135440875E-7</v>
      </c>
      <c r="M132" s="91">
        <v>2.1436997781501405E-3</v>
      </c>
      <c r="N132" s="91">
        <f>K132/'סכום נכסי הקרן'!$C$42</f>
        <v>2.9403905991938679E-4</v>
      </c>
    </row>
    <row r="133" spans="2:14" s="133" customFormat="1">
      <c r="B133" s="104" t="s">
        <v>874</v>
      </c>
      <c r="C133" s="82" t="s">
        <v>875</v>
      </c>
      <c r="D133" s="93" t="s">
        <v>762</v>
      </c>
      <c r="E133" s="93" t="s">
        <v>763</v>
      </c>
      <c r="F133" s="82"/>
      <c r="G133" s="93" t="s">
        <v>876</v>
      </c>
      <c r="H133" s="93" t="s">
        <v>166</v>
      </c>
      <c r="I133" s="90">
        <v>317</v>
      </c>
      <c r="J133" s="92">
        <v>8765</v>
      </c>
      <c r="K133" s="90">
        <v>97.136529999999993</v>
      </c>
      <c r="L133" s="91">
        <v>1.1833192863006446E-6</v>
      </c>
      <c r="M133" s="91">
        <v>1.3805762588889269E-3</v>
      </c>
      <c r="N133" s="91">
        <f>K133/'סכום נכסי הקרן'!$C$42</f>
        <v>1.8936576354970007E-4</v>
      </c>
    </row>
    <row r="134" spans="2:14" s="133" customFormat="1">
      <c r="B134" s="104" t="s">
        <v>877</v>
      </c>
      <c r="C134" s="82" t="s">
        <v>878</v>
      </c>
      <c r="D134" s="93" t="s">
        <v>762</v>
      </c>
      <c r="E134" s="93" t="s">
        <v>763</v>
      </c>
      <c r="F134" s="82"/>
      <c r="G134" s="93" t="s">
        <v>833</v>
      </c>
      <c r="H134" s="93" t="s">
        <v>166</v>
      </c>
      <c r="I134" s="90">
        <v>480</v>
      </c>
      <c r="J134" s="92">
        <v>5374</v>
      </c>
      <c r="K134" s="90">
        <v>90.180019999999999</v>
      </c>
      <c r="L134" s="91">
        <v>6.521366872029355E-7</v>
      </c>
      <c r="M134" s="91">
        <v>1.2817051899849481E-3</v>
      </c>
      <c r="N134" s="91">
        <f>K134/'סכום נכסי הקרן'!$C$42</f>
        <v>1.7580418349540821E-4</v>
      </c>
    </row>
    <row r="135" spans="2:14" s="133" customFormat="1">
      <c r="B135" s="104" t="s">
        <v>879</v>
      </c>
      <c r="C135" s="82" t="s">
        <v>880</v>
      </c>
      <c r="D135" s="93" t="s">
        <v>126</v>
      </c>
      <c r="E135" s="93" t="s">
        <v>763</v>
      </c>
      <c r="F135" s="82"/>
      <c r="G135" s="93" t="s">
        <v>833</v>
      </c>
      <c r="H135" s="93" t="s">
        <v>169</v>
      </c>
      <c r="I135" s="90">
        <v>1453</v>
      </c>
      <c r="J135" s="92">
        <v>1359</v>
      </c>
      <c r="K135" s="90">
        <v>89.689539999999994</v>
      </c>
      <c r="L135" s="91">
        <v>3.6580318459894172E-6</v>
      </c>
      <c r="M135" s="91">
        <v>1.2747341252015978E-3</v>
      </c>
      <c r="N135" s="91">
        <f>K135/'סכום נכסי הקרן'!$C$42</f>
        <v>1.7484800233775457E-4</v>
      </c>
    </row>
    <row r="136" spans="2:14" s="133" customFormat="1">
      <c r="B136" s="104" t="s">
        <v>881</v>
      </c>
      <c r="C136" s="82" t="s">
        <v>882</v>
      </c>
      <c r="D136" s="93" t="s">
        <v>28</v>
      </c>
      <c r="E136" s="93" t="s">
        <v>763</v>
      </c>
      <c r="F136" s="82"/>
      <c r="G136" s="93" t="s">
        <v>815</v>
      </c>
      <c r="H136" s="93" t="s">
        <v>168</v>
      </c>
      <c r="I136" s="90">
        <v>284</v>
      </c>
      <c r="J136" s="92">
        <v>7956</v>
      </c>
      <c r="K136" s="90">
        <v>90.061570000000003</v>
      </c>
      <c r="L136" s="91">
        <v>2.8978478235213941E-6</v>
      </c>
      <c r="M136" s="91">
        <v>1.2800216909154901E-3</v>
      </c>
      <c r="N136" s="91">
        <f>K136/'סכום נכסי הקרן'!$C$42</f>
        <v>1.7557326753935687E-4</v>
      </c>
    </row>
    <row r="137" spans="2:14" s="133" customFormat="1">
      <c r="B137" s="104" t="s">
        <v>883</v>
      </c>
      <c r="C137" s="82" t="s">
        <v>884</v>
      </c>
      <c r="D137" s="93" t="s">
        <v>28</v>
      </c>
      <c r="E137" s="93" t="s">
        <v>763</v>
      </c>
      <c r="F137" s="82"/>
      <c r="G137" s="93" t="s">
        <v>851</v>
      </c>
      <c r="H137" s="93" t="s">
        <v>168</v>
      </c>
      <c r="I137" s="90">
        <v>3024</v>
      </c>
      <c r="J137" s="92">
        <v>1316</v>
      </c>
      <c r="K137" s="90">
        <v>158.62223999999998</v>
      </c>
      <c r="L137" s="91">
        <v>8.3209845547420118E-7</v>
      </c>
      <c r="M137" s="91">
        <v>2.2544566773775167E-3</v>
      </c>
      <c r="N137" s="91">
        <f>K137/'סכום נכסי הקרן'!$C$42</f>
        <v>3.0923095146145099E-4</v>
      </c>
    </row>
    <row r="138" spans="2:14" s="133" customFormat="1">
      <c r="B138" s="104" t="s">
        <v>885</v>
      </c>
      <c r="C138" s="82" t="s">
        <v>886</v>
      </c>
      <c r="D138" s="93" t="s">
        <v>767</v>
      </c>
      <c r="E138" s="93" t="s">
        <v>763</v>
      </c>
      <c r="F138" s="82"/>
      <c r="G138" s="93" t="s">
        <v>824</v>
      </c>
      <c r="H138" s="93" t="s">
        <v>166</v>
      </c>
      <c r="I138" s="90">
        <v>132</v>
      </c>
      <c r="J138" s="92">
        <v>14895</v>
      </c>
      <c r="K138" s="90">
        <v>68.736249999999998</v>
      </c>
      <c r="L138" s="91">
        <v>9.5550398890341364E-7</v>
      </c>
      <c r="M138" s="91">
        <v>9.7693045937562325E-4</v>
      </c>
      <c r="N138" s="91">
        <f>K138/'סכום נכסי הקרן'!$C$42</f>
        <v>1.3399997369468596E-4</v>
      </c>
    </row>
    <row r="139" spans="2:14" s="133" customFormat="1">
      <c r="B139" s="104" t="s">
        <v>887</v>
      </c>
      <c r="C139" s="82" t="s">
        <v>888</v>
      </c>
      <c r="D139" s="93" t="s">
        <v>762</v>
      </c>
      <c r="E139" s="93" t="s">
        <v>763</v>
      </c>
      <c r="F139" s="82"/>
      <c r="G139" s="93" t="s">
        <v>851</v>
      </c>
      <c r="H139" s="93" t="s">
        <v>166</v>
      </c>
      <c r="I139" s="90">
        <v>1165</v>
      </c>
      <c r="J139" s="92">
        <v>8073</v>
      </c>
      <c r="K139" s="90">
        <v>328.80038000000002</v>
      </c>
      <c r="L139" s="91">
        <v>2.749414685426664E-7</v>
      </c>
      <c r="M139" s="91">
        <v>4.6731543585266802E-3</v>
      </c>
      <c r="N139" s="91">
        <f>K139/'סכום נכסי הקרן'!$C$42</f>
        <v>6.4098990373787849E-4</v>
      </c>
    </row>
    <row r="140" spans="2:14" s="133" customFormat="1">
      <c r="B140" s="104" t="s">
        <v>889</v>
      </c>
      <c r="C140" s="82" t="s">
        <v>890</v>
      </c>
      <c r="D140" s="93" t="s">
        <v>767</v>
      </c>
      <c r="E140" s="93" t="s">
        <v>763</v>
      </c>
      <c r="F140" s="82"/>
      <c r="G140" s="93" t="s">
        <v>794</v>
      </c>
      <c r="H140" s="93" t="s">
        <v>166</v>
      </c>
      <c r="I140" s="90">
        <v>1617</v>
      </c>
      <c r="J140" s="92">
        <v>15098</v>
      </c>
      <c r="K140" s="90">
        <v>853.49477000000002</v>
      </c>
      <c r="L140" s="91">
        <v>6.8378378196086322E-7</v>
      </c>
      <c r="M140" s="91">
        <v>1.2130499375959438E-2</v>
      </c>
      <c r="N140" s="91">
        <f>K140/'סכום נכסי הקרן'!$C$42</f>
        <v>1.6638713448660937E-3</v>
      </c>
    </row>
    <row r="141" spans="2:14" s="133" customFormat="1">
      <c r="B141" s="104" t="s">
        <v>891</v>
      </c>
      <c r="C141" s="82" t="s">
        <v>892</v>
      </c>
      <c r="D141" s="93" t="s">
        <v>762</v>
      </c>
      <c r="E141" s="93" t="s">
        <v>763</v>
      </c>
      <c r="F141" s="82"/>
      <c r="G141" s="93" t="s">
        <v>827</v>
      </c>
      <c r="H141" s="93" t="s">
        <v>166</v>
      </c>
      <c r="I141" s="90">
        <v>851</v>
      </c>
      <c r="J141" s="92">
        <v>22190</v>
      </c>
      <c r="K141" s="90">
        <v>660.17380000000003</v>
      </c>
      <c r="L141" s="91">
        <v>2.1619241397179879E-6</v>
      </c>
      <c r="M141" s="91">
        <v>9.3828786659404737E-3</v>
      </c>
      <c r="N141" s="91">
        <f>K141/'סכום נכסי הקרן'!$C$42</f>
        <v>1.2869958985822019E-3</v>
      </c>
    </row>
    <row r="142" spans="2:14" s="133" customFormat="1">
      <c r="B142" s="104" t="s">
        <v>893</v>
      </c>
      <c r="C142" s="82" t="s">
        <v>894</v>
      </c>
      <c r="D142" s="93" t="s">
        <v>848</v>
      </c>
      <c r="E142" s="93" t="s">
        <v>763</v>
      </c>
      <c r="F142" s="82"/>
      <c r="G142" s="93" t="s">
        <v>843</v>
      </c>
      <c r="H142" s="93" t="s">
        <v>171</v>
      </c>
      <c r="I142" s="90">
        <v>29332</v>
      </c>
      <c r="J142" s="92">
        <v>527</v>
      </c>
      <c r="K142" s="90">
        <v>69.236229999999992</v>
      </c>
      <c r="L142" s="91">
        <v>3.3794945439030125E-7</v>
      </c>
      <c r="M142" s="91">
        <v>9.8403654519029328E-4</v>
      </c>
      <c r="N142" s="91">
        <f>K142/'סכום נכסי הקרן'!$C$42</f>
        <v>1.3497467491635381E-4</v>
      </c>
    </row>
    <row r="143" spans="2:14" s="133" customFormat="1">
      <c r="B143" s="104" t="s">
        <v>895</v>
      </c>
      <c r="C143" s="82" t="s">
        <v>896</v>
      </c>
      <c r="D143" s="93" t="s">
        <v>897</v>
      </c>
      <c r="E143" s="93" t="s">
        <v>763</v>
      </c>
      <c r="F143" s="82"/>
      <c r="G143" s="93" t="s">
        <v>190</v>
      </c>
      <c r="H143" s="93" t="s">
        <v>168</v>
      </c>
      <c r="I143" s="90">
        <v>900</v>
      </c>
      <c r="J143" s="92">
        <v>3361</v>
      </c>
      <c r="K143" s="90">
        <v>120.56949</v>
      </c>
      <c r="L143" s="91">
        <v>2.8877141240022947E-7</v>
      </c>
      <c r="M143" s="91">
        <v>1.7136228300552417E-3</v>
      </c>
      <c r="N143" s="91">
        <f>K143/'סכום נכסי הקרן'!$C$42</f>
        <v>2.3504786031215989E-4</v>
      </c>
    </row>
    <row r="144" spans="2:14" s="133" customFormat="1">
      <c r="B144" s="104" t="s">
        <v>898</v>
      </c>
      <c r="C144" s="82" t="s">
        <v>899</v>
      </c>
      <c r="D144" s="93" t="s">
        <v>28</v>
      </c>
      <c r="E144" s="93" t="s">
        <v>763</v>
      </c>
      <c r="F144" s="82"/>
      <c r="G144" s="93" t="s">
        <v>794</v>
      </c>
      <c r="H144" s="93" t="s">
        <v>168</v>
      </c>
      <c r="I144" s="90">
        <v>289</v>
      </c>
      <c r="J144" s="92">
        <v>7949</v>
      </c>
      <c r="K144" s="90">
        <v>91.566519999999997</v>
      </c>
      <c r="L144" s="91">
        <v>4.644428276262872E-6</v>
      </c>
      <c r="M144" s="91">
        <v>1.3014111541875966E-3</v>
      </c>
      <c r="N144" s="91">
        <f>K144/'סכום נכסי הקרן'!$C$42</f>
        <v>1.7850713810127749E-4</v>
      </c>
    </row>
    <row r="145" spans="2:14" s="133" customFormat="1">
      <c r="B145" s="104" t="s">
        <v>900</v>
      </c>
      <c r="C145" s="82" t="s">
        <v>901</v>
      </c>
      <c r="D145" s="93" t="s">
        <v>127</v>
      </c>
      <c r="E145" s="93" t="s">
        <v>763</v>
      </c>
      <c r="F145" s="82"/>
      <c r="G145" s="93" t="s">
        <v>851</v>
      </c>
      <c r="H145" s="93" t="s">
        <v>176</v>
      </c>
      <c r="I145" s="90">
        <v>8473</v>
      </c>
      <c r="J145" s="92">
        <v>1081</v>
      </c>
      <c r="K145" s="90">
        <v>286.13693000000001</v>
      </c>
      <c r="L145" s="91">
        <v>5.7942031435449721E-6</v>
      </c>
      <c r="M145" s="91">
        <v>4.0667898302457666E-3</v>
      </c>
      <c r="N145" s="91">
        <f>K145/'סכום נכסי הקרן'!$C$42</f>
        <v>5.5781834320432376E-4</v>
      </c>
    </row>
    <row r="146" spans="2:14" s="133" customFormat="1">
      <c r="B146" s="104" t="s">
        <v>902</v>
      </c>
      <c r="C146" s="82" t="s">
        <v>903</v>
      </c>
      <c r="D146" s="93" t="s">
        <v>28</v>
      </c>
      <c r="E146" s="93" t="s">
        <v>763</v>
      </c>
      <c r="F146" s="82"/>
      <c r="G146" s="93" t="s">
        <v>843</v>
      </c>
      <c r="H146" s="93" t="s">
        <v>168</v>
      </c>
      <c r="I146" s="90">
        <v>10512</v>
      </c>
      <c r="J146" s="92">
        <v>277.60000000000002</v>
      </c>
      <c r="K146" s="90">
        <v>116.31377999999999</v>
      </c>
      <c r="L146" s="91">
        <v>6.6280841445509276E-7</v>
      </c>
      <c r="M146" s="91">
        <v>1.653137529718528E-3</v>
      </c>
      <c r="N146" s="91">
        <f>K146/'סכום נכסי הקרן'!$C$42</f>
        <v>2.2675143698309828E-4</v>
      </c>
    </row>
    <row r="147" spans="2:14" s="133" customFormat="1">
      <c r="B147" s="104" t="s">
        <v>904</v>
      </c>
      <c r="C147" s="82" t="s">
        <v>905</v>
      </c>
      <c r="D147" s="93" t="s">
        <v>762</v>
      </c>
      <c r="E147" s="93" t="s">
        <v>763</v>
      </c>
      <c r="F147" s="82"/>
      <c r="G147" s="93" t="s">
        <v>299</v>
      </c>
      <c r="H147" s="93" t="s">
        <v>166</v>
      </c>
      <c r="I147" s="90">
        <v>1548</v>
      </c>
      <c r="J147" s="92">
        <v>1105</v>
      </c>
      <c r="K147" s="90">
        <v>59.826389999999996</v>
      </c>
      <c r="L147" s="91">
        <v>4.7917339602709273E-7</v>
      </c>
      <c r="M147" s="91">
        <v>8.5029693452123422E-4</v>
      </c>
      <c r="N147" s="91">
        <f>K147/'סכום נכסי הקרן'!$C$42</f>
        <v>1.1663037605700082E-4</v>
      </c>
    </row>
    <row r="148" spans="2:14" s="133" customFormat="1">
      <c r="B148" s="104" t="s">
        <v>906</v>
      </c>
      <c r="C148" s="82" t="s">
        <v>907</v>
      </c>
      <c r="D148" s="93" t="s">
        <v>762</v>
      </c>
      <c r="E148" s="93" t="s">
        <v>763</v>
      </c>
      <c r="F148" s="82"/>
      <c r="G148" s="93" t="s">
        <v>299</v>
      </c>
      <c r="H148" s="93" t="s">
        <v>166</v>
      </c>
      <c r="I148" s="90">
        <v>631</v>
      </c>
      <c r="J148" s="92">
        <v>9140</v>
      </c>
      <c r="K148" s="90">
        <v>201.62620000000001</v>
      </c>
      <c r="L148" s="91">
        <v>1.7760620494224698E-7</v>
      </c>
      <c r="M148" s="91">
        <v>2.865660785803143E-3</v>
      </c>
      <c r="N148" s="91">
        <f>K148/'סכום נכסי הקרן'!$C$42</f>
        <v>3.9306632957368916E-4</v>
      </c>
    </row>
    <row r="149" spans="2:14" s="133" customFormat="1">
      <c r="B149" s="104" t="s">
        <v>908</v>
      </c>
      <c r="C149" s="82" t="s">
        <v>909</v>
      </c>
      <c r="D149" s="93" t="s">
        <v>767</v>
      </c>
      <c r="E149" s="93" t="s">
        <v>763</v>
      </c>
      <c r="F149" s="82"/>
      <c r="G149" s="93" t="s">
        <v>610</v>
      </c>
      <c r="H149" s="93" t="s">
        <v>166</v>
      </c>
      <c r="I149" s="90">
        <v>386</v>
      </c>
      <c r="J149" s="92">
        <v>10367</v>
      </c>
      <c r="K149" s="90">
        <v>139.8981</v>
      </c>
      <c r="L149" s="91">
        <v>6.8263056604982154E-6</v>
      </c>
      <c r="M149" s="91">
        <v>1.9883353412322737E-3</v>
      </c>
      <c r="N149" s="91">
        <f>K149/'סכום נכסי הקרן'!$C$42</f>
        <v>2.7272860710231565E-4</v>
      </c>
    </row>
    <row r="150" spans="2:14" s="133" customFormat="1">
      <c r="B150" s="104" t="s">
        <v>910</v>
      </c>
      <c r="C150" s="82" t="s">
        <v>911</v>
      </c>
      <c r="D150" s="93" t="s">
        <v>28</v>
      </c>
      <c r="E150" s="93" t="s">
        <v>763</v>
      </c>
      <c r="F150" s="82"/>
      <c r="G150" s="93" t="s">
        <v>414</v>
      </c>
      <c r="H150" s="93" t="s">
        <v>168</v>
      </c>
      <c r="I150" s="90">
        <v>1093</v>
      </c>
      <c r="J150" s="92">
        <v>3109.5</v>
      </c>
      <c r="K150" s="90">
        <v>135.46814000000001</v>
      </c>
      <c r="L150" s="91">
        <v>1.161642590979202E-6</v>
      </c>
      <c r="M150" s="91">
        <v>1.9253734709263489E-3</v>
      </c>
      <c r="N150" s="91">
        <f>K150/'סכום נכסי הקרן'!$C$42</f>
        <v>2.6409248680962425E-4</v>
      </c>
    </row>
    <row r="151" spans="2:14" s="133" customFormat="1">
      <c r="B151" s="104" t="s">
        <v>912</v>
      </c>
      <c r="C151" s="82" t="s">
        <v>913</v>
      </c>
      <c r="D151" s="93" t="s">
        <v>762</v>
      </c>
      <c r="E151" s="93" t="s">
        <v>763</v>
      </c>
      <c r="F151" s="82"/>
      <c r="G151" s="93" t="s">
        <v>914</v>
      </c>
      <c r="H151" s="93" t="s">
        <v>166</v>
      </c>
      <c r="I151" s="90">
        <v>1206</v>
      </c>
      <c r="J151" s="92">
        <v>2332</v>
      </c>
      <c r="K151" s="90">
        <v>98.321219999999997</v>
      </c>
      <c r="L151" s="91">
        <v>1.3439626514785068E-6</v>
      </c>
      <c r="M151" s="91">
        <v>1.3974139500041347E-3</v>
      </c>
      <c r="N151" s="91">
        <f>K151/'סכום נכסי הקרן'!$C$42</f>
        <v>1.9167529351149401E-4</v>
      </c>
    </row>
    <row r="152" spans="2:14" s="133" customFormat="1">
      <c r="B152" s="104" t="s">
        <v>915</v>
      </c>
      <c r="C152" s="82" t="s">
        <v>916</v>
      </c>
      <c r="D152" s="93" t="s">
        <v>848</v>
      </c>
      <c r="E152" s="93" t="s">
        <v>763</v>
      </c>
      <c r="F152" s="82"/>
      <c r="G152" s="93" t="s">
        <v>794</v>
      </c>
      <c r="H152" s="93" t="s">
        <v>171</v>
      </c>
      <c r="I152" s="90">
        <v>49053</v>
      </c>
      <c r="J152" s="92">
        <v>493</v>
      </c>
      <c r="K152" s="90">
        <v>108.31624000000001</v>
      </c>
      <c r="L152" s="91">
        <v>4.4157462103869421E-6</v>
      </c>
      <c r="M152" s="91">
        <v>1.5394705719477026E-3</v>
      </c>
      <c r="N152" s="91">
        <f>K152/'סכום נכסי הקרן'!$C$42</f>
        <v>2.1116038932451642E-4</v>
      </c>
    </row>
    <row r="153" spans="2:14" s="133" customFormat="1">
      <c r="B153" s="104" t="s">
        <v>917</v>
      </c>
      <c r="C153" s="82" t="s">
        <v>918</v>
      </c>
      <c r="D153" s="93" t="s">
        <v>762</v>
      </c>
      <c r="E153" s="93" t="s">
        <v>763</v>
      </c>
      <c r="F153" s="82"/>
      <c r="G153" s="93" t="s">
        <v>764</v>
      </c>
      <c r="H153" s="93" t="s">
        <v>166</v>
      </c>
      <c r="I153" s="90">
        <v>556</v>
      </c>
      <c r="J153" s="92">
        <v>12145</v>
      </c>
      <c r="K153" s="90">
        <v>236.07158999999999</v>
      </c>
      <c r="L153" s="91">
        <v>5.2755307772477737E-7</v>
      </c>
      <c r="M153" s="91">
        <v>3.3552241628577902E-3</v>
      </c>
      <c r="N153" s="91">
        <f>K153/'סכום נכסי הקרן'!$C$42</f>
        <v>4.6021694302588058E-4</v>
      </c>
    </row>
    <row r="154" spans="2:14" s="133" customFormat="1">
      <c r="B154" s="104" t="s">
        <v>919</v>
      </c>
      <c r="C154" s="82" t="s">
        <v>920</v>
      </c>
      <c r="D154" s="93" t="s">
        <v>762</v>
      </c>
      <c r="E154" s="93" t="s">
        <v>763</v>
      </c>
      <c r="F154" s="82"/>
      <c r="G154" s="93" t="s">
        <v>785</v>
      </c>
      <c r="H154" s="93" t="s">
        <v>166</v>
      </c>
      <c r="I154" s="90">
        <v>407</v>
      </c>
      <c r="J154" s="92">
        <v>6409</v>
      </c>
      <c r="K154" s="90">
        <v>91.860609999999994</v>
      </c>
      <c r="L154" s="91">
        <v>1.4880274971102196E-7</v>
      </c>
      <c r="M154" s="91">
        <v>1.3055909789350592E-3</v>
      </c>
      <c r="N154" s="91">
        <f>K154/'סכום נכסי הקרן'!$C$42</f>
        <v>1.79080460798746E-4</v>
      </c>
    </row>
    <row r="155" spans="2:14" s="133" customFormat="1">
      <c r="B155" s="104" t="s">
        <v>921</v>
      </c>
      <c r="C155" s="82" t="s">
        <v>922</v>
      </c>
      <c r="D155" s="93" t="s">
        <v>767</v>
      </c>
      <c r="E155" s="93" t="s">
        <v>763</v>
      </c>
      <c r="F155" s="82"/>
      <c r="G155" s="93" t="s">
        <v>923</v>
      </c>
      <c r="H155" s="93" t="s">
        <v>166</v>
      </c>
      <c r="I155" s="90">
        <v>732</v>
      </c>
      <c r="J155" s="92">
        <v>6893</v>
      </c>
      <c r="K155" s="90">
        <v>176.39682999999999</v>
      </c>
      <c r="L155" s="91">
        <v>9.4812331237555669E-8</v>
      </c>
      <c r="M155" s="91">
        <v>2.5070823061238241E-3</v>
      </c>
      <c r="N155" s="91">
        <f>K155/'סכום נכסי הקרן'!$C$42</f>
        <v>3.4388216668535145E-4</v>
      </c>
    </row>
    <row r="156" spans="2:14" s="133" customFormat="1">
      <c r="B156" s="104" t="s">
        <v>924</v>
      </c>
      <c r="C156" s="82" t="s">
        <v>925</v>
      </c>
      <c r="D156" s="93" t="s">
        <v>762</v>
      </c>
      <c r="E156" s="93" t="s">
        <v>763</v>
      </c>
      <c r="F156" s="82"/>
      <c r="G156" s="93" t="s">
        <v>827</v>
      </c>
      <c r="H156" s="93" t="s">
        <v>166</v>
      </c>
      <c r="I156" s="90">
        <v>217</v>
      </c>
      <c r="J156" s="92">
        <v>12168</v>
      </c>
      <c r="K156" s="90">
        <v>92.310339999999997</v>
      </c>
      <c r="L156" s="91">
        <v>1.1343439623627809E-6</v>
      </c>
      <c r="M156" s="91">
        <v>1.3119828745577474E-3</v>
      </c>
      <c r="N156" s="91">
        <f>K156/'סכום נכסי הקרן'!$C$42</f>
        <v>1.7995720062918063E-4</v>
      </c>
    </row>
    <row r="157" spans="2:14" s="133" customFormat="1">
      <c r="B157" s="104" t="s">
        <v>789</v>
      </c>
      <c r="C157" s="82" t="s">
        <v>790</v>
      </c>
      <c r="D157" s="93" t="s">
        <v>767</v>
      </c>
      <c r="E157" s="93" t="s">
        <v>763</v>
      </c>
      <c r="F157" s="82"/>
      <c r="G157" s="93" t="s">
        <v>610</v>
      </c>
      <c r="H157" s="93" t="s">
        <v>166</v>
      </c>
      <c r="I157" s="90">
        <v>490</v>
      </c>
      <c r="J157" s="92">
        <v>3882</v>
      </c>
      <c r="K157" s="90">
        <v>66.50021000000001</v>
      </c>
      <c r="L157" s="91">
        <v>9.1417714650118619E-7</v>
      </c>
      <c r="M157" s="91">
        <v>9.4515020391533467E-4</v>
      </c>
      <c r="N157" s="91">
        <f>K157/'סכום נכסי הקרן'!$C$42</f>
        <v>1.296408574906413E-4</v>
      </c>
    </row>
    <row r="158" spans="2:14" s="133" customFormat="1">
      <c r="B158" s="104" t="s">
        <v>926</v>
      </c>
      <c r="C158" s="82" t="s">
        <v>927</v>
      </c>
      <c r="D158" s="93" t="s">
        <v>767</v>
      </c>
      <c r="E158" s="93" t="s">
        <v>763</v>
      </c>
      <c r="F158" s="82"/>
      <c r="G158" s="93" t="s">
        <v>794</v>
      </c>
      <c r="H158" s="93" t="s">
        <v>166</v>
      </c>
      <c r="I158" s="90">
        <v>81</v>
      </c>
      <c r="J158" s="92">
        <v>30063</v>
      </c>
      <c r="K158" s="90">
        <v>85.13121000000001</v>
      </c>
      <c r="L158" s="91">
        <v>6.1709963901042449E-7</v>
      </c>
      <c r="M158" s="91">
        <v>1.2099477654440366E-3</v>
      </c>
      <c r="N158" s="91">
        <f>K158/'סכום נכסי הקרן'!$C$42</f>
        <v>1.659616272432201E-4</v>
      </c>
    </row>
    <row r="159" spans="2:14" s="133" customFormat="1">
      <c r="B159" s="104" t="s">
        <v>928</v>
      </c>
      <c r="C159" s="82" t="s">
        <v>929</v>
      </c>
      <c r="D159" s="93" t="s">
        <v>126</v>
      </c>
      <c r="E159" s="93" t="s">
        <v>763</v>
      </c>
      <c r="F159" s="82"/>
      <c r="G159" s="93" t="s">
        <v>824</v>
      </c>
      <c r="H159" s="93" t="s">
        <v>169</v>
      </c>
      <c r="I159" s="90">
        <v>263</v>
      </c>
      <c r="J159" s="92">
        <v>3856</v>
      </c>
      <c r="K159" s="90">
        <v>46.062709999999996</v>
      </c>
      <c r="L159" s="91">
        <v>1.7884275031535146E-6</v>
      </c>
      <c r="M159" s="91">
        <v>6.5467732732562677E-4</v>
      </c>
      <c r="N159" s="91">
        <f>K159/'סכום נכסי הקרן'!$C$42</f>
        <v>8.9798351354721084E-5</v>
      </c>
    </row>
    <row r="160" spans="2:14" s="133" customFormat="1">
      <c r="B160" s="104" t="s">
        <v>930</v>
      </c>
      <c r="C160" s="82" t="s">
        <v>931</v>
      </c>
      <c r="D160" s="93" t="s">
        <v>762</v>
      </c>
      <c r="E160" s="93" t="s">
        <v>763</v>
      </c>
      <c r="F160" s="82"/>
      <c r="G160" s="93" t="s">
        <v>819</v>
      </c>
      <c r="H160" s="93" t="s">
        <v>166</v>
      </c>
      <c r="I160" s="90">
        <v>515</v>
      </c>
      <c r="J160" s="92">
        <v>5900</v>
      </c>
      <c r="K160" s="90">
        <v>106.22596</v>
      </c>
      <c r="L160" s="91">
        <v>3.8970253059959405E-7</v>
      </c>
      <c r="M160" s="91">
        <v>1.5097619654900665E-3</v>
      </c>
      <c r="N160" s="91">
        <f>K160/'סכום נכסי הקרן'!$C$42</f>
        <v>2.0708542938686301E-4</v>
      </c>
    </row>
    <row r="161" spans="2:14" s="133" customFormat="1">
      <c r="B161" s="104" t="s">
        <v>932</v>
      </c>
      <c r="C161" s="82" t="s">
        <v>933</v>
      </c>
      <c r="D161" s="93" t="s">
        <v>767</v>
      </c>
      <c r="E161" s="93" t="s">
        <v>763</v>
      </c>
      <c r="F161" s="82"/>
      <c r="G161" s="93" t="s">
        <v>764</v>
      </c>
      <c r="H161" s="93" t="s">
        <v>166</v>
      </c>
      <c r="I161" s="90">
        <v>1042</v>
      </c>
      <c r="J161" s="92">
        <v>5014</v>
      </c>
      <c r="K161" s="90">
        <v>182.65159</v>
      </c>
      <c r="L161" s="91">
        <v>2.5189270047830602E-7</v>
      </c>
      <c r="M161" s="91">
        <v>2.5959795846352976E-3</v>
      </c>
      <c r="N161" s="91">
        <f>K161/'סכום נכסי הקרן'!$C$42</f>
        <v>3.56075698853117E-4</v>
      </c>
    </row>
    <row r="162" spans="2:14" s="133" customFormat="1">
      <c r="B162" s="104" t="s">
        <v>934</v>
      </c>
      <c r="C162" s="82" t="s">
        <v>935</v>
      </c>
      <c r="D162" s="93" t="s">
        <v>28</v>
      </c>
      <c r="E162" s="93" t="s">
        <v>763</v>
      </c>
      <c r="F162" s="82"/>
      <c r="G162" s="93" t="s">
        <v>923</v>
      </c>
      <c r="H162" s="93" t="s">
        <v>168</v>
      </c>
      <c r="I162" s="90">
        <v>1334</v>
      </c>
      <c r="J162" s="92">
        <v>1389</v>
      </c>
      <c r="K162" s="90">
        <v>73.855779999999996</v>
      </c>
      <c r="L162" s="91">
        <v>5.0149308871904945E-7</v>
      </c>
      <c r="M162" s="91">
        <v>1.0496930088991611E-3</v>
      </c>
      <c r="N162" s="91">
        <f>K162/'סכום נכסי הקרן'!$C$42</f>
        <v>1.4398039720235701E-4</v>
      </c>
    </row>
    <row r="163" spans="2:14" s="133" customFormat="1">
      <c r="B163" s="104" t="s">
        <v>936</v>
      </c>
      <c r="C163" s="82" t="s">
        <v>937</v>
      </c>
      <c r="D163" s="93" t="s">
        <v>762</v>
      </c>
      <c r="E163" s="93" t="s">
        <v>763</v>
      </c>
      <c r="F163" s="82"/>
      <c r="G163" s="93" t="s">
        <v>785</v>
      </c>
      <c r="H163" s="93" t="s">
        <v>166</v>
      </c>
      <c r="I163" s="90">
        <v>1864</v>
      </c>
      <c r="J163" s="92">
        <v>3359</v>
      </c>
      <c r="K163" s="90">
        <v>218.89071999999999</v>
      </c>
      <c r="L163" s="91">
        <v>3.1234057947894206E-7</v>
      </c>
      <c r="M163" s="91">
        <v>3.1110369221867776E-3</v>
      </c>
      <c r="N163" s="91">
        <f>K163/'סכום נכסי הקרן'!$C$42</f>
        <v>4.2672317331845811E-4</v>
      </c>
    </row>
    <row r="164" spans="2:14" s="133" customFormat="1">
      <c r="B164" s="104" t="s">
        <v>938</v>
      </c>
      <c r="C164" s="82" t="s">
        <v>939</v>
      </c>
      <c r="D164" s="93" t="s">
        <v>767</v>
      </c>
      <c r="E164" s="93" t="s">
        <v>763</v>
      </c>
      <c r="F164" s="82"/>
      <c r="G164" s="93" t="s">
        <v>824</v>
      </c>
      <c r="H164" s="93" t="s">
        <v>166</v>
      </c>
      <c r="I164" s="90">
        <v>11</v>
      </c>
      <c r="J164" s="92">
        <v>187052</v>
      </c>
      <c r="K164" s="90">
        <v>71.932720000000003</v>
      </c>
      <c r="L164" s="91">
        <v>2.2383912755159308E-7</v>
      </c>
      <c r="M164" s="91">
        <v>1.0223610568475599E-3</v>
      </c>
      <c r="N164" s="91">
        <f>K164/'סכום נכסי הקרן'!$C$42</f>
        <v>1.4023142938096288E-4</v>
      </c>
    </row>
    <row r="165" spans="2:14" s="133" customFormat="1">
      <c r="B165" s="104" t="s">
        <v>940</v>
      </c>
      <c r="C165" s="82" t="s">
        <v>941</v>
      </c>
      <c r="D165" s="93" t="s">
        <v>762</v>
      </c>
      <c r="E165" s="93" t="s">
        <v>763</v>
      </c>
      <c r="F165" s="82"/>
      <c r="G165" s="93" t="s">
        <v>942</v>
      </c>
      <c r="H165" s="93" t="s">
        <v>166</v>
      </c>
      <c r="I165" s="90">
        <v>1403</v>
      </c>
      <c r="J165" s="92">
        <v>5864</v>
      </c>
      <c r="K165" s="90">
        <v>287.62263000000002</v>
      </c>
      <c r="L165" s="91">
        <v>2.6493703333303114E-6</v>
      </c>
      <c r="M165" s="91">
        <v>4.0879056982701988E-3</v>
      </c>
      <c r="N165" s="91">
        <f>K165/'סכום נכסי הקרן'!$C$42</f>
        <v>5.6071468626811029E-4</v>
      </c>
    </row>
    <row r="166" spans="2:14" s="133" customFormat="1">
      <c r="B166" s="104" t="s">
        <v>943</v>
      </c>
      <c r="C166" s="82" t="s">
        <v>944</v>
      </c>
      <c r="D166" s="93" t="s">
        <v>126</v>
      </c>
      <c r="E166" s="93" t="s">
        <v>763</v>
      </c>
      <c r="F166" s="82"/>
      <c r="G166" s="93" t="s">
        <v>838</v>
      </c>
      <c r="H166" s="93" t="s">
        <v>169</v>
      </c>
      <c r="I166" s="90">
        <v>1270</v>
      </c>
      <c r="J166" s="92">
        <v>1660</v>
      </c>
      <c r="K166" s="90">
        <v>95.756550000000004</v>
      </c>
      <c r="L166" s="91">
        <v>1.1880672571534934E-6</v>
      </c>
      <c r="M166" s="91">
        <v>1.3609629617519843E-3</v>
      </c>
      <c r="N166" s="91">
        <f>K166/'סכום נכסי הקרן'!$C$42</f>
        <v>1.8667551955618586E-4</v>
      </c>
    </row>
    <row r="167" spans="2:14" s="133" customFormat="1">
      <c r="B167" s="104" t="s">
        <v>945</v>
      </c>
      <c r="C167" s="82" t="s">
        <v>946</v>
      </c>
      <c r="D167" s="93" t="s">
        <v>126</v>
      </c>
      <c r="E167" s="93" t="s">
        <v>763</v>
      </c>
      <c r="F167" s="82"/>
      <c r="G167" s="93" t="s">
        <v>769</v>
      </c>
      <c r="H167" s="93" t="s">
        <v>169</v>
      </c>
      <c r="I167" s="90">
        <v>627</v>
      </c>
      <c r="J167" s="92">
        <v>3242</v>
      </c>
      <c r="K167" s="90">
        <v>92.328810000000004</v>
      </c>
      <c r="L167" s="91">
        <v>4.581095407948979E-7</v>
      </c>
      <c r="M167" s="91">
        <v>1.3122453838681138E-3</v>
      </c>
      <c r="N167" s="91">
        <f>K167/'סכום נכסי הקרן'!$C$42</f>
        <v>1.7999320753258517E-4</v>
      </c>
    </row>
    <row r="168" spans="2:14" s="133" customFormat="1">
      <c r="B168" s="104" t="s">
        <v>947</v>
      </c>
      <c r="C168" s="82" t="s">
        <v>948</v>
      </c>
      <c r="D168" s="93" t="s">
        <v>28</v>
      </c>
      <c r="E168" s="93" t="s">
        <v>763</v>
      </c>
      <c r="F168" s="82"/>
      <c r="G168" s="93" t="s">
        <v>785</v>
      </c>
      <c r="H168" s="93" t="s">
        <v>816</v>
      </c>
      <c r="I168" s="90">
        <v>128</v>
      </c>
      <c r="J168" s="92">
        <v>24420</v>
      </c>
      <c r="K168" s="90">
        <v>113.99022000000001</v>
      </c>
      <c r="L168" s="91">
        <v>1.8219014473725974E-7</v>
      </c>
      <c r="M168" s="91">
        <v>1.6201133752412791E-3</v>
      </c>
      <c r="N168" s="91">
        <f>K168/'סכום נכסי הקרן'!$C$42</f>
        <v>2.2222170225247182E-4</v>
      </c>
    </row>
    <row r="169" spans="2:14" s="133" customFormat="1">
      <c r="B169" s="104" t="s">
        <v>949</v>
      </c>
      <c r="C169" s="82" t="s">
        <v>950</v>
      </c>
      <c r="D169" s="93" t="s">
        <v>126</v>
      </c>
      <c r="E169" s="93" t="s">
        <v>763</v>
      </c>
      <c r="F169" s="82"/>
      <c r="G169" s="93" t="s">
        <v>851</v>
      </c>
      <c r="H169" s="93" t="s">
        <v>169</v>
      </c>
      <c r="I169" s="90">
        <v>1104</v>
      </c>
      <c r="J169" s="92">
        <v>2035</v>
      </c>
      <c r="K169" s="90">
        <v>102.04463</v>
      </c>
      <c r="L169" s="91">
        <v>2.4475583129670653E-7</v>
      </c>
      <c r="M169" s="91">
        <v>1.4503338087648876E-3</v>
      </c>
      <c r="N169" s="91">
        <f>K169/'סכום נכסי הקרן'!$C$42</f>
        <v>1.9893400841163085E-4</v>
      </c>
    </row>
    <row r="170" spans="2:14" s="133" customFormat="1">
      <c r="B170" s="104" t="s">
        <v>951</v>
      </c>
      <c r="C170" s="82" t="s">
        <v>952</v>
      </c>
      <c r="D170" s="93" t="s">
        <v>762</v>
      </c>
      <c r="E170" s="93" t="s">
        <v>763</v>
      </c>
      <c r="F170" s="82"/>
      <c r="G170" s="93" t="s">
        <v>827</v>
      </c>
      <c r="H170" s="93" t="s">
        <v>166</v>
      </c>
      <c r="I170" s="90">
        <v>188</v>
      </c>
      <c r="J170" s="92">
        <v>14599</v>
      </c>
      <c r="K170" s="90">
        <v>95.951630000000009</v>
      </c>
      <c r="L170" s="91">
        <v>7.2924747866563227E-7</v>
      </c>
      <c r="M170" s="91">
        <v>1.36373558309829E-3</v>
      </c>
      <c r="N170" s="91">
        <f>K170/'סכום נכסי הקרן'!$C$42</f>
        <v>1.8705582419701746E-4</v>
      </c>
    </row>
    <row r="171" spans="2:14" s="133" customFormat="1">
      <c r="B171" s="104" t="s">
        <v>953</v>
      </c>
      <c r="C171" s="82" t="s">
        <v>954</v>
      </c>
      <c r="D171" s="93" t="s">
        <v>28</v>
      </c>
      <c r="E171" s="93" t="s">
        <v>763</v>
      </c>
      <c r="F171" s="82"/>
      <c r="G171" s="93" t="s">
        <v>764</v>
      </c>
      <c r="H171" s="93" t="s">
        <v>168</v>
      </c>
      <c r="I171" s="90">
        <v>320</v>
      </c>
      <c r="J171" s="92">
        <v>9174.2000000000007</v>
      </c>
      <c r="K171" s="90">
        <v>117.01582000000001</v>
      </c>
      <c r="L171" s="91">
        <v>2.6047936316754993E-7</v>
      </c>
      <c r="M171" s="91">
        <v>1.6631154418056738E-3</v>
      </c>
      <c r="N171" s="91">
        <f>K171/'סכום נכסי הקרן'!$C$42</f>
        <v>2.2812005021894717E-4</v>
      </c>
    </row>
    <row r="172" spans="2:14" s="133" customFormat="1">
      <c r="B172" s="104" t="s">
        <v>955</v>
      </c>
      <c r="C172" s="82" t="s">
        <v>956</v>
      </c>
      <c r="D172" s="93" t="s">
        <v>762</v>
      </c>
      <c r="E172" s="93" t="s">
        <v>763</v>
      </c>
      <c r="F172" s="82"/>
      <c r="G172" s="93" t="s">
        <v>534</v>
      </c>
      <c r="H172" s="93" t="s">
        <v>166</v>
      </c>
      <c r="I172" s="90">
        <v>364</v>
      </c>
      <c r="J172" s="92">
        <v>10580</v>
      </c>
      <c r="K172" s="90">
        <v>135.62136999999998</v>
      </c>
      <c r="L172" s="91">
        <v>3.5765330968786427E-6</v>
      </c>
      <c r="M172" s="91">
        <v>1.9275512890978392E-3</v>
      </c>
      <c r="N172" s="91">
        <f>K172/'סכום נכסי הקרן'!$C$42</f>
        <v>2.6439120569477198E-4</v>
      </c>
    </row>
    <row r="173" spans="2:14" s="133" customFormat="1">
      <c r="B173" s="104" t="s">
        <v>957</v>
      </c>
      <c r="C173" s="82" t="s">
        <v>958</v>
      </c>
      <c r="D173" s="93" t="s">
        <v>762</v>
      </c>
      <c r="E173" s="93" t="s">
        <v>763</v>
      </c>
      <c r="F173" s="82"/>
      <c r="G173" s="93" t="s">
        <v>833</v>
      </c>
      <c r="H173" s="93" t="s">
        <v>166</v>
      </c>
      <c r="I173" s="90">
        <v>647</v>
      </c>
      <c r="J173" s="92">
        <v>6214</v>
      </c>
      <c r="K173" s="90">
        <v>140.55520999999999</v>
      </c>
      <c r="L173" s="91">
        <v>1.0700180748544723E-6</v>
      </c>
      <c r="M173" s="91">
        <v>1.9976746749049762E-3</v>
      </c>
      <c r="N173" s="91">
        <f>K173/'סכום נכסי הקרן'!$C$42</f>
        <v>2.7400963018277925E-4</v>
      </c>
    </row>
    <row r="174" spans="2:14" s="133" customFormat="1">
      <c r="B174" s="104" t="s">
        <v>959</v>
      </c>
      <c r="C174" s="82" t="s">
        <v>960</v>
      </c>
      <c r="D174" s="93" t="s">
        <v>767</v>
      </c>
      <c r="E174" s="93" t="s">
        <v>763</v>
      </c>
      <c r="F174" s="82"/>
      <c r="G174" s="93" t="s">
        <v>961</v>
      </c>
      <c r="H174" s="93" t="s">
        <v>166</v>
      </c>
      <c r="I174" s="90">
        <v>175</v>
      </c>
      <c r="J174" s="92">
        <v>7632</v>
      </c>
      <c r="K174" s="90">
        <v>46.69258</v>
      </c>
      <c r="L174" s="91">
        <v>2.0523499588808753E-6</v>
      </c>
      <c r="M174" s="91">
        <v>6.6362950595694463E-4</v>
      </c>
      <c r="N174" s="91">
        <f>K174/'סכום נכסי הקרן'!$C$42</f>
        <v>9.1026270588474335E-5</v>
      </c>
    </row>
    <row r="175" spans="2:14" s="133" customFormat="1">
      <c r="B175" s="104" t="s">
        <v>962</v>
      </c>
      <c r="C175" s="82" t="s">
        <v>963</v>
      </c>
      <c r="D175" s="93" t="s">
        <v>28</v>
      </c>
      <c r="E175" s="93" t="s">
        <v>763</v>
      </c>
      <c r="F175" s="82"/>
      <c r="G175" s="93" t="s">
        <v>804</v>
      </c>
      <c r="H175" s="93" t="s">
        <v>168</v>
      </c>
      <c r="I175" s="90">
        <v>1705</v>
      </c>
      <c r="J175" s="92">
        <v>1258</v>
      </c>
      <c r="K175" s="90">
        <v>85.493169999999992</v>
      </c>
      <c r="L175" s="91">
        <v>1.8713736921210733E-6</v>
      </c>
      <c r="M175" s="91">
        <v>1.2150922088647292E-3</v>
      </c>
      <c r="N175" s="91">
        <f>K175/'סכום נכסי הקרן'!$C$42</f>
        <v>1.6666726117696721E-4</v>
      </c>
    </row>
    <row r="176" spans="2:14" s="133" customFormat="1">
      <c r="B176" s="104" t="s">
        <v>964</v>
      </c>
      <c r="C176" s="82" t="s">
        <v>965</v>
      </c>
      <c r="D176" s="93" t="s">
        <v>28</v>
      </c>
      <c r="E176" s="93" t="s">
        <v>763</v>
      </c>
      <c r="F176" s="82"/>
      <c r="G176" s="93" t="s">
        <v>815</v>
      </c>
      <c r="H176" s="93" t="s">
        <v>168</v>
      </c>
      <c r="I176" s="90">
        <v>222</v>
      </c>
      <c r="J176" s="92">
        <v>9424</v>
      </c>
      <c r="K176" s="90">
        <v>83.390129999999999</v>
      </c>
      <c r="L176" s="91">
        <v>1.0447865103716875E-6</v>
      </c>
      <c r="M176" s="91">
        <v>1.1852022478429204E-3</v>
      </c>
      <c r="N176" s="91">
        <f>K176/'סכום נכסי הקרן'!$C$42</f>
        <v>1.6256742586912208E-4</v>
      </c>
    </row>
    <row r="177" spans="2:14" s="133" customFormat="1">
      <c r="B177" s="104" t="s">
        <v>966</v>
      </c>
      <c r="C177" s="82" t="s">
        <v>967</v>
      </c>
      <c r="D177" s="93" t="s">
        <v>762</v>
      </c>
      <c r="E177" s="93" t="s">
        <v>763</v>
      </c>
      <c r="F177" s="82"/>
      <c r="G177" s="93" t="s">
        <v>843</v>
      </c>
      <c r="H177" s="93" t="s">
        <v>166</v>
      </c>
      <c r="I177" s="90">
        <v>2557</v>
      </c>
      <c r="J177" s="92">
        <v>5192</v>
      </c>
      <c r="K177" s="90">
        <v>466.63</v>
      </c>
      <c r="L177" s="91">
        <v>1.5172524128391314E-6</v>
      </c>
      <c r="M177" s="91">
        <v>6.6320909310363463E-3</v>
      </c>
      <c r="N177" s="91">
        <f>K177/'סכום נכסי הקרן'!$C$42</f>
        <v>9.0968604957575229E-4</v>
      </c>
    </row>
    <row r="178" spans="2:14" s="133" customFormat="1">
      <c r="B178" s="104" t="s">
        <v>968</v>
      </c>
      <c r="C178" s="82" t="s">
        <v>969</v>
      </c>
      <c r="D178" s="93" t="s">
        <v>28</v>
      </c>
      <c r="E178" s="93" t="s">
        <v>763</v>
      </c>
      <c r="F178" s="82"/>
      <c r="G178" s="93" t="s">
        <v>815</v>
      </c>
      <c r="H178" s="93" t="s">
        <v>168</v>
      </c>
      <c r="I178" s="90">
        <v>673</v>
      </c>
      <c r="J178" s="92">
        <v>7473</v>
      </c>
      <c r="K178" s="90">
        <v>200.46403000000001</v>
      </c>
      <c r="L178" s="91">
        <v>1.1354945374647868E-6</v>
      </c>
      <c r="M178" s="91">
        <v>2.8491431655958644E-3</v>
      </c>
      <c r="N178" s="91">
        <f>K178/'סכום נכסי הקרן'!$C$42</f>
        <v>3.908007019110111E-4</v>
      </c>
    </row>
    <row r="179" spans="2:14" s="133" customFormat="1">
      <c r="B179" s="104" t="s">
        <v>970</v>
      </c>
      <c r="C179" s="82" t="s">
        <v>971</v>
      </c>
      <c r="D179" s="93" t="s">
        <v>762</v>
      </c>
      <c r="E179" s="93" t="s">
        <v>763</v>
      </c>
      <c r="F179" s="82"/>
      <c r="G179" s="93" t="s">
        <v>764</v>
      </c>
      <c r="H179" s="93" t="s">
        <v>166</v>
      </c>
      <c r="I179" s="90">
        <v>720</v>
      </c>
      <c r="J179" s="92">
        <v>9378</v>
      </c>
      <c r="K179" s="90">
        <v>236.05551</v>
      </c>
      <c r="L179" s="91">
        <v>3.8997961927511704E-7</v>
      </c>
      <c r="M179" s="91">
        <v>3.3549956219963558E-3</v>
      </c>
      <c r="N179" s="91">
        <f>K179/'סכום נכסי הקרן'!$C$42</f>
        <v>4.60185595380686E-4</v>
      </c>
    </row>
    <row r="180" spans="2:14" s="133" customFormat="1">
      <c r="B180" s="104" t="s">
        <v>972</v>
      </c>
      <c r="C180" s="82" t="s">
        <v>973</v>
      </c>
      <c r="D180" s="93" t="s">
        <v>126</v>
      </c>
      <c r="E180" s="93" t="s">
        <v>763</v>
      </c>
      <c r="F180" s="82"/>
      <c r="G180" s="93" t="s">
        <v>923</v>
      </c>
      <c r="H180" s="93" t="s">
        <v>169</v>
      </c>
      <c r="I180" s="90">
        <v>8163</v>
      </c>
      <c r="J180" s="92">
        <v>217.75</v>
      </c>
      <c r="K180" s="90">
        <v>83.998960000000011</v>
      </c>
      <c r="L180" s="91">
        <v>3.066038617007659E-7</v>
      </c>
      <c r="M180" s="91">
        <v>1.1938553904217151E-3</v>
      </c>
      <c r="N180" s="91">
        <f>K180/'סכום נכסי הקרן'!$C$42</f>
        <v>1.6375432803478483E-4</v>
      </c>
    </row>
    <row r="181" spans="2:14" s="133" customFormat="1">
      <c r="B181" s="104" t="s">
        <v>974</v>
      </c>
      <c r="C181" s="82" t="s">
        <v>975</v>
      </c>
      <c r="D181" s="93" t="s">
        <v>762</v>
      </c>
      <c r="E181" s="93" t="s">
        <v>763</v>
      </c>
      <c r="F181" s="82"/>
      <c r="G181" s="93" t="s">
        <v>843</v>
      </c>
      <c r="H181" s="93" t="s">
        <v>166</v>
      </c>
      <c r="I181" s="90">
        <v>3464</v>
      </c>
      <c r="J181" s="92">
        <v>5541</v>
      </c>
      <c r="K181" s="90">
        <v>671.02307999999994</v>
      </c>
      <c r="L181" s="91">
        <v>6.9317181653058083E-7</v>
      </c>
      <c r="M181" s="91">
        <v>9.5370766632751347E-3</v>
      </c>
      <c r="N181" s="91">
        <f>K181/'סכום נכסי הקרן'!$C$42</f>
        <v>1.3081463575409938E-3</v>
      </c>
    </row>
    <row r="182" spans="2:14" s="133" customFormat="1">
      <c r="B182" s="104" t="s">
        <v>976</v>
      </c>
      <c r="C182" s="82" t="s">
        <v>977</v>
      </c>
      <c r="D182" s="93" t="s">
        <v>28</v>
      </c>
      <c r="E182" s="93" t="s">
        <v>763</v>
      </c>
      <c r="F182" s="82"/>
      <c r="G182" s="93" t="s">
        <v>824</v>
      </c>
      <c r="H182" s="93" t="s">
        <v>168</v>
      </c>
      <c r="I182" s="90">
        <v>302</v>
      </c>
      <c r="J182" s="92">
        <v>4039</v>
      </c>
      <c r="K182" s="90">
        <v>48.619129999999998</v>
      </c>
      <c r="L182" s="91">
        <v>1.2207789776103799E-6</v>
      </c>
      <c r="M182" s="91">
        <v>6.9101106047163091E-4</v>
      </c>
      <c r="N182" s="91">
        <f>K182/'סכום נכסי הקרן'!$C$42</f>
        <v>9.4782042096543185E-5</v>
      </c>
    </row>
    <row r="183" spans="2:14" s="133" customFormat="1">
      <c r="B183" s="135"/>
      <c r="C183" s="135"/>
      <c r="D183" s="135"/>
    </row>
    <row r="184" spans="2:14" s="133" customFormat="1">
      <c r="B184" s="135"/>
      <c r="C184" s="135"/>
      <c r="D184" s="135"/>
    </row>
    <row r="185" spans="2:14" s="133" customFormat="1">
      <c r="B185" s="135"/>
      <c r="C185" s="135"/>
      <c r="D185" s="135"/>
    </row>
    <row r="186" spans="2:14" s="133" customFormat="1">
      <c r="B186" s="136" t="s">
        <v>250</v>
      </c>
      <c r="C186" s="135"/>
      <c r="D186" s="135"/>
    </row>
    <row r="187" spans="2:14" s="133" customFormat="1">
      <c r="B187" s="136" t="s">
        <v>115</v>
      </c>
      <c r="C187" s="135"/>
      <c r="D187" s="135"/>
    </row>
    <row r="188" spans="2:14" s="133" customFormat="1">
      <c r="B188" s="136" t="s">
        <v>235</v>
      </c>
      <c r="C188" s="135"/>
      <c r="D188" s="135"/>
    </row>
    <row r="189" spans="2:14" s="133" customFormat="1">
      <c r="B189" s="136" t="s">
        <v>245</v>
      </c>
      <c r="C189" s="135"/>
      <c r="D189" s="135"/>
    </row>
    <row r="190" spans="2:14" s="133" customFormat="1">
      <c r="B190" s="135"/>
      <c r="C190" s="135"/>
      <c r="D190" s="135"/>
    </row>
    <row r="191" spans="2:14" s="133" customFormat="1">
      <c r="B191" s="135"/>
      <c r="C191" s="135"/>
      <c r="D191" s="135"/>
    </row>
    <row r="192" spans="2:14" s="133" customFormat="1">
      <c r="B192" s="135"/>
      <c r="C192" s="135"/>
      <c r="D192" s="135"/>
    </row>
    <row r="193" spans="2:4" s="133" customFormat="1">
      <c r="B193" s="135"/>
      <c r="C193" s="135"/>
      <c r="D193" s="135"/>
    </row>
    <row r="194" spans="2:4" s="133" customFormat="1">
      <c r="B194" s="135"/>
      <c r="C194" s="135"/>
      <c r="D194" s="135"/>
    </row>
    <row r="195" spans="2:4" s="133" customFormat="1">
      <c r="B195" s="135"/>
      <c r="C195" s="135"/>
      <c r="D195" s="135"/>
    </row>
    <row r="196" spans="2:4" s="133" customFormat="1">
      <c r="B196" s="135"/>
      <c r="C196" s="135"/>
      <c r="D196" s="135"/>
    </row>
    <row r="197" spans="2:4" s="133" customFormat="1">
      <c r="B197" s="135"/>
      <c r="C197" s="135"/>
      <c r="D197" s="135"/>
    </row>
    <row r="198" spans="2:4" s="133" customFormat="1">
      <c r="B198" s="135"/>
      <c r="C198" s="135"/>
      <c r="D198" s="135"/>
    </row>
    <row r="199" spans="2:4" s="133" customFormat="1">
      <c r="B199" s="135"/>
      <c r="C199" s="135"/>
      <c r="D199" s="135"/>
    </row>
    <row r="200" spans="2:4" s="133" customFormat="1">
      <c r="B200" s="135"/>
      <c r="C200" s="135"/>
      <c r="D200" s="135"/>
    </row>
    <row r="201" spans="2:4" s="133" customFormat="1">
      <c r="B201" s="135"/>
      <c r="C201" s="135"/>
      <c r="D201" s="135"/>
    </row>
    <row r="202" spans="2:4" s="133" customFormat="1">
      <c r="B202" s="135"/>
      <c r="C202" s="135"/>
      <c r="D202" s="135"/>
    </row>
    <row r="203" spans="2:4" s="133" customFormat="1">
      <c r="B203" s="135"/>
      <c r="C203" s="135"/>
      <c r="D203" s="135"/>
    </row>
    <row r="204" spans="2:4" s="133" customFormat="1">
      <c r="B204" s="135"/>
      <c r="C204" s="135"/>
      <c r="D204" s="135"/>
    </row>
    <row r="205" spans="2:4" s="133" customFormat="1">
      <c r="B205" s="135"/>
      <c r="C205" s="135"/>
      <c r="D205" s="135"/>
    </row>
    <row r="206" spans="2:4" s="133" customFormat="1">
      <c r="B206" s="135"/>
      <c r="C206" s="135"/>
      <c r="D206" s="135"/>
    </row>
    <row r="207" spans="2:4" s="133" customFormat="1">
      <c r="B207" s="135"/>
      <c r="C207" s="135"/>
      <c r="D207" s="135"/>
    </row>
    <row r="208" spans="2:4" s="133" customFormat="1">
      <c r="B208" s="135"/>
      <c r="C208" s="135"/>
      <c r="D208" s="135"/>
    </row>
    <row r="209" spans="2:4" s="133" customFormat="1">
      <c r="B209" s="135"/>
      <c r="C209" s="135"/>
      <c r="D209" s="135"/>
    </row>
    <row r="210" spans="2:4" s="133" customFormat="1">
      <c r="B210" s="135"/>
      <c r="C210" s="135"/>
      <c r="D210" s="135"/>
    </row>
    <row r="211" spans="2:4" s="133" customFormat="1">
      <c r="B211" s="135"/>
      <c r="C211" s="135"/>
      <c r="D211" s="135"/>
    </row>
    <row r="212" spans="2:4" s="133" customFormat="1">
      <c r="B212" s="135"/>
      <c r="C212" s="135"/>
      <c r="D212" s="135"/>
    </row>
    <row r="213" spans="2:4" s="133" customFormat="1">
      <c r="B213" s="135"/>
      <c r="C213" s="135"/>
      <c r="D213" s="135"/>
    </row>
    <row r="214" spans="2:4" s="133" customFormat="1">
      <c r="B214" s="135"/>
      <c r="C214" s="135"/>
      <c r="D214" s="135"/>
    </row>
    <row r="215" spans="2:4" s="133" customFormat="1">
      <c r="B215" s="135"/>
      <c r="C215" s="135"/>
      <c r="D215" s="135"/>
    </row>
    <row r="216" spans="2:4" s="133" customFormat="1">
      <c r="B216" s="135"/>
      <c r="C216" s="135"/>
      <c r="D216" s="135"/>
    </row>
    <row r="217" spans="2:4" s="133" customFormat="1">
      <c r="B217" s="135"/>
      <c r="C217" s="135"/>
      <c r="D217" s="135"/>
    </row>
    <row r="218" spans="2:4" s="133" customFormat="1">
      <c r="B218" s="135"/>
      <c r="C218" s="135"/>
      <c r="D218" s="135"/>
    </row>
    <row r="219" spans="2:4" s="133" customFormat="1">
      <c r="B219" s="135"/>
      <c r="C219" s="135"/>
      <c r="D219" s="135"/>
    </row>
    <row r="220" spans="2:4" s="133" customFormat="1">
      <c r="B220" s="135"/>
      <c r="C220" s="135"/>
      <c r="D220" s="135"/>
    </row>
    <row r="221" spans="2:4" s="133" customFormat="1">
      <c r="B221" s="135"/>
      <c r="C221" s="135"/>
      <c r="D221" s="135"/>
    </row>
    <row r="222" spans="2:4" s="133" customFormat="1">
      <c r="B222" s="135"/>
      <c r="C222" s="135"/>
      <c r="D222" s="135"/>
    </row>
    <row r="223" spans="2:4" s="133" customFormat="1">
      <c r="B223" s="135"/>
      <c r="C223" s="135"/>
      <c r="D223" s="135"/>
    </row>
    <row r="224" spans="2:4" s="133" customFormat="1">
      <c r="B224" s="135"/>
      <c r="C224" s="135"/>
      <c r="D224" s="135"/>
    </row>
    <row r="225" spans="2:4" s="133" customFormat="1">
      <c r="B225" s="135"/>
      <c r="C225" s="135"/>
      <c r="D225" s="135"/>
    </row>
    <row r="226" spans="2:4" s="133" customFormat="1">
      <c r="B226" s="135"/>
      <c r="C226" s="135"/>
      <c r="D226" s="135"/>
    </row>
    <row r="227" spans="2:4" s="133" customFormat="1">
      <c r="B227" s="135"/>
      <c r="C227" s="135"/>
      <c r="D227" s="135"/>
    </row>
    <row r="228" spans="2:4" s="133" customFormat="1">
      <c r="B228" s="135"/>
      <c r="C228" s="135"/>
      <c r="D228" s="135"/>
    </row>
    <row r="229" spans="2:4" s="133" customFormat="1">
      <c r="B229" s="135"/>
      <c r="C229" s="135"/>
      <c r="D229" s="135"/>
    </row>
    <row r="230" spans="2:4" s="133" customFormat="1">
      <c r="B230" s="135"/>
      <c r="C230" s="135"/>
      <c r="D230" s="135"/>
    </row>
    <row r="231" spans="2:4" s="133" customFormat="1">
      <c r="B231" s="135"/>
      <c r="C231" s="135"/>
      <c r="D231" s="135"/>
    </row>
    <row r="232" spans="2:4" s="133" customFormat="1">
      <c r="B232" s="135"/>
      <c r="C232" s="135"/>
      <c r="D232" s="135"/>
    </row>
    <row r="233" spans="2:4" s="133" customFormat="1">
      <c r="B233" s="135"/>
      <c r="C233" s="135"/>
      <c r="D233" s="135"/>
    </row>
    <row r="234" spans="2:4" s="133" customFormat="1">
      <c r="B234" s="135"/>
      <c r="C234" s="135"/>
      <c r="D234" s="135"/>
    </row>
    <row r="235" spans="2:4" s="133" customFormat="1">
      <c r="B235" s="135"/>
      <c r="C235" s="135"/>
      <c r="D235" s="135"/>
    </row>
    <row r="236" spans="2:4" s="133" customFormat="1">
      <c r="B236" s="135"/>
      <c r="C236" s="135"/>
      <c r="D236" s="135"/>
    </row>
    <row r="237" spans="2:4" s="133" customFormat="1">
      <c r="B237" s="135"/>
      <c r="C237" s="135"/>
      <c r="D237" s="135"/>
    </row>
    <row r="238" spans="2:4" s="133" customFormat="1">
      <c r="B238" s="135"/>
      <c r="C238" s="135"/>
      <c r="D238" s="135"/>
    </row>
    <row r="239" spans="2:4" s="133" customFormat="1">
      <c r="B239" s="135"/>
      <c r="C239" s="135"/>
      <c r="D239" s="135"/>
    </row>
    <row r="240" spans="2:4" s="133" customFormat="1">
      <c r="B240" s="135"/>
      <c r="C240" s="135"/>
      <c r="D240" s="135"/>
    </row>
    <row r="241" spans="2:4" s="133" customFormat="1">
      <c r="B241" s="135"/>
      <c r="C241" s="135"/>
      <c r="D241" s="135"/>
    </row>
    <row r="242" spans="2:4" s="133" customFormat="1">
      <c r="B242" s="135"/>
      <c r="C242" s="135"/>
      <c r="D242" s="135"/>
    </row>
    <row r="243" spans="2:4" s="133" customFormat="1">
      <c r="B243" s="135"/>
      <c r="C243" s="135"/>
      <c r="D243" s="135"/>
    </row>
    <row r="244" spans="2:4" s="133" customFormat="1">
      <c r="B244" s="135"/>
      <c r="C244" s="135"/>
      <c r="D244" s="135"/>
    </row>
    <row r="245" spans="2:4" s="133" customFormat="1">
      <c r="B245" s="135"/>
      <c r="C245" s="135"/>
      <c r="D245" s="135"/>
    </row>
    <row r="246" spans="2:4" s="133" customFormat="1">
      <c r="B246" s="135"/>
      <c r="C246" s="135"/>
      <c r="D246" s="135"/>
    </row>
    <row r="247" spans="2:4" s="133" customFormat="1">
      <c r="B247" s="135"/>
      <c r="C247" s="135"/>
      <c r="D247" s="135"/>
    </row>
    <row r="248" spans="2:4" s="133" customFormat="1">
      <c r="B248" s="135"/>
      <c r="C248" s="135"/>
      <c r="D248" s="135"/>
    </row>
    <row r="249" spans="2:4" s="133" customFormat="1">
      <c r="B249" s="135"/>
      <c r="C249" s="135"/>
      <c r="D249" s="135"/>
    </row>
    <row r="250" spans="2:4" s="133" customFormat="1">
      <c r="B250" s="135"/>
      <c r="C250" s="135"/>
      <c r="D250" s="135"/>
    </row>
    <row r="251" spans="2:4" s="133" customFormat="1">
      <c r="B251" s="135"/>
      <c r="C251" s="135"/>
      <c r="D251" s="135"/>
    </row>
    <row r="252" spans="2:4" s="133" customFormat="1">
      <c r="B252" s="135"/>
      <c r="C252" s="135"/>
      <c r="D252" s="135"/>
    </row>
    <row r="253" spans="2:4" s="133" customFormat="1">
      <c r="B253" s="135"/>
      <c r="C253" s="135"/>
      <c r="D253" s="135"/>
    </row>
    <row r="254" spans="2:4" s="133" customFormat="1">
      <c r="B254" s="135"/>
      <c r="C254" s="135"/>
      <c r="D254" s="135"/>
    </row>
    <row r="255" spans="2:4" s="133" customFormat="1">
      <c r="B255" s="135"/>
      <c r="C255" s="135"/>
      <c r="D255" s="135"/>
    </row>
    <row r="256" spans="2:4" s="133" customFormat="1">
      <c r="B256" s="135"/>
      <c r="C256" s="135"/>
      <c r="D256" s="135"/>
    </row>
    <row r="257" spans="2:4" s="133" customFormat="1">
      <c r="B257" s="135"/>
      <c r="C257" s="135"/>
      <c r="D257" s="135"/>
    </row>
    <row r="258" spans="2:4" s="133" customFormat="1">
      <c r="B258" s="135"/>
      <c r="C258" s="135"/>
      <c r="D258" s="135"/>
    </row>
    <row r="259" spans="2:4" s="133" customFormat="1">
      <c r="B259" s="135"/>
      <c r="C259" s="135"/>
      <c r="D259" s="135"/>
    </row>
    <row r="260" spans="2:4" s="133" customFormat="1">
      <c r="B260" s="135"/>
      <c r="C260" s="135"/>
      <c r="D260" s="135"/>
    </row>
    <row r="261" spans="2:4" s="133" customFormat="1">
      <c r="B261" s="135"/>
      <c r="C261" s="135"/>
      <c r="D261" s="135"/>
    </row>
    <row r="262" spans="2:4" s="133" customFormat="1">
      <c r="B262" s="135"/>
      <c r="C262" s="135"/>
      <c r="D262" s="135"/>
    </row>
    <row r="263" spans="2:4" s="133" customFormat="1">
      <c r="B263" s="135"/>
      <c r="C263" s="135"/>
      <c r="D263" s="135"/>
    </row>
    <row r="264" spans="2:4" s="133" customFormat="1">
      <c r="B264" s="135"/>
      <c r="C264" s="135"/>
      <c r="D264" s="135"/>
    </row>
    <row r="265" spans="2:4" s="133" customFormat="1">
      <c r="B265" s="135"/>
      <c r="C265" s="135"/>
      <c r="D265" s="135"/>
    </row>
    <row r="266" spans="2:4" s="133" customFormat="1">
      <c r="B266" s="135"/>
      <c r="C266" s="135"/>
      <c r="D266" s="135"/>
    </row>
    <row r="267" spans="2:4" s="133" customFormat="1">
      <c r="B267" s="135"/>
      <c r="C267" s="135"/>
      <c r="D267" s="135"/>
    </row>
    <row r="268" spans="2:4" s="133" customFormat="1">
      <c r="B268" s="135"/>
      <c r="C268" s="135"/>
      <c r="D268" s="135"/>
    </row>
    <row r="269" spans="2:4" s="133" customFormat="1">
      <c r="B269" s="135"/>
      <c r="C269" s="135"/>
      <c r="D269" s="135"/>
    </row>
    <row r="270" spans="2:4" s="133" customFormat="1">
      <c r="B270" s="135"/>
      <c r="C270" s="135"/>
      <c r="D270" s="135"/>
    </row>
    <row r="271" spans="2:4" s="133" customFormat="1">
      <c r="B271" s="135"/>
      <c r="C271" s="135"/>
      <c r="D271" s="135"/>
    </row>
    <row r="272" spans="2:4" s="133" customFormat="1">
      <c r="B272" s="135"/>
      <c r="C272" s="135"/>
      <c r="D272" s="135"/>
    </row>
    <row r="273" spans="2:4" s="133" customFormat="1">
      <c r="B273" s="137"/>
      <c r="C273" s="135"/>
      <c r="D273" s="135"/>
    </row>
    <row r="274" spans="2:4" s="133" customFormat="1">
      <c r="B274" s="137"/>
      <c r="C274" s="135"/>
      <c r="D274" s="135"/>
    </row>
    <row r="275" spans="2:4" s="133" customFormat="1">
      <c r="B275" s="134"/>
      <c r="C275" s="135"/>
      <c r="D275" s="135"/>
    </row>
    <row r="276" spans="2:4" s="133" customFormat="1">
      <c r="B276" s="135"/>
      <c r="C276" s="135"/>
      <c r="D276" s="135"/>
    </row>
    <row r="277" spans="2:4" s="133" customFormat="1">
      <c r="B277" s="135"/>
      <c r="C277" s="135"/>
      <c r="D277" s="135"/>
    </row>
    <row r="278" spans="2:4" s="133" customFormat="1">
      <c r="B278" s="135"/>
      <c r="C278" s="135"/>
      <c r="D278" s="135"/>
    </row>
    <row r="279" spans="2:4" s="133" customFormat="1">
      <c r="B279" s="135"/>
      <c r="C279" s="135"/>
      <c r="D279" s="135"/>
    </row>
    <row r="280" spans="2:4" s="133" customFormat="1">
      <c r="B280" s="135"/>
      <c r="C280" s="135"/>
      <c r="D280" s="135"/>
    </row>
    <row r="281" spans="2:4" s="133" customFormat="1">
      <c r="B281" s="135"/>
      <c r="C281" s="135"/>
      <c r="D281" s="135"/>
    </row>
    <row r="282" spans="2:4" s="133" customFormat="1">
      <c r="B282" s="135"/>
      <c r="C282" s="135"/>
      <c r="D282" s="135"/>
    </row>
    <row r="283" spans="2:4" s="133" customFormat="1">
      <c r="B283" s="135"/>
      <c r="C283" s="135"/>
      <c r="D283" s="135"/>
    </row>
    <row r="284" spans="2:4" s="133" customFormat="1">
      <c r="B284" s="135"/>
      <c r="C284" s="135"/>
      <c r="D284" s="135"/>
    </row>
    <row r="285" spans="2:4" s="133" customFormat="1">
      <c r="B285" s="135"/>
      <c r="C285" s="135"/>
      <c r="D285" s="135"/>
    </row>
    <row r="286" spans="2:4" s="133" customFormat="1">
      <c r="B286" s="135"/>
      <c r="C286" s="135"/>
      <c r="D286" s="135"/>
    </row>
    <row r="287" spans="2:4" s="133" customFormat="1">
      <c r="B287" s="135"/>
      <c r="C287" s="135"/>
      <c r="D287" s="135"/>
    </row>
    <row r="288" spans="2:4" s="133" customFormat="1">
      <c r="B288" s="135"/>
      <c r="C288" s="135"/>
      <c r="D288" s="135"/>
    </row>
    <row r="289" spans="2:4" s="133" customFormat="1">
      <c r="B289" s="135"/>
      <c r="C289" s="135"/>
      <c r="D289" s="135"/>
    </row>
    <row r="290" spans="2:4" s="133" customFormat="1">
      <c r="B290" s="135"/>
      <c r="C290" s="135"/>
      <c r="D290" s="135"/>
    </row>
    <row r="291" spans="2:4" s="133" customFormat="1">
      <c r="B291" s="135"/>
      <c r="C291" s="135"/>
      <c r="D291" s="135"/>
    </row>
    <row r="292" spans="2:4" s="133" customFormat="1">
      <c r="B292" s="135"/>
      <c r="C292" s="135"/>
      <c r="D292" s="135"/>
    </row>
    <row r="293" spans="2:4" s="133" customFormat="1">
      <c r="B293" s="135"/>
      <c r="C293" s="135"/>
      <c r="D293" s="135"/>
    </row>
    <row r="294" spans="2:4" s="133" customFormat="1">
      <c r="B294" s="137"/>
      <c r="C294" s="135"/>
      <c r="D294" s="135"/>
    </row>
    <row r="295" spans="2:4" s="133" customFormat="1">
      <c r="B295" s="137"/>
      <c r="C295" s="135"/>
      <c r="D295" s="135"/>
    </row>
    <row r="296" spans="2:4" s="133" customFormat="1">
      <c r="B296" s="134"/>
      <c r="C296" s="135"/>
      <c r="D296" s="135"/>
    </row>
    <row r="297" spans="2:4" s="133" customFormat="1">
      <c r="B297" s="135"/>
      <c r="C297" s="135"/>
      <c r="D297" s="135"/>
    </row>
    <row r="298" spans="2:4" s="133" customFormat="1">
      <c r="B298" s="135"/>
      <c r="C298" s="135"/>
      <c r="D298" s="135"/>
    </row>
    <row r="299" spans="2:4" s="133" customFormat="1">
      <c r="B299" s="135"/>
      <c r="C299" s="135"/>
      <c r="D299" s="135"/>
    </row>
    <row r="300" spans="2:4" s="133" customFormat="1">
      <c r="B300" s="135"/>
      <c r="C300" s="135"/>
      <c r="D300" s="135"/>
    </row>
    <row r="301" spans="2:4" s="133" customFormat="1">
      <c r="B301" s="135"/>
      <c r="C301" s="135"/>
      <c r="D301" s="135"/>
    </row>
    <row r="302" spans="2:4" s="133" customFormat="1">
      <c r="B302" s="135"/>
      <c r="C302" s="135"/>
      <c r="D302" s="135"/>
    </row>
    <row r="303" spans="2:4" s="133" customFormat="1">
      <c r="B303" s="135"/>
      <c r="C303" s="135"/>
      <c r="D303" s="135"/>
    </row>
    <row r="304" spans="2:4" s="133" customFormat="1">
      <c r="B304" s="135"/>
      <c r="C304" s="135"/>
      <c r="D304" s="135"/>
    </row>
    <row r="305" spans="2:4" s="133" customFormat="1">
      <c r="B305" s="135"/>
      <c r="C305" s="135"/>
      <c r="D305" s="135"/>
    </row>
    <row r="306" spans="2:4" s="133" customFormat="1">
      <c r="B306" s="135"/>
      <c r="C306" s="135"/>
      <c r="D306" s="135"/>
    </row>
    <row r="307" spans="2:4" s="133" customFormat="1">
      <c r="B307" s="135"/>
      <c r="C307" s="135"/>
      <c r="D307" s="135"/>
    </row>
    <row r="308" spans="2:4" s="133" customFormat="1">
      <c r="B308" s="135"/>
      <c r="C308" s="135"/>
      <c r="D308" s="135"/>
    </row>
    <row r="309" spans="2:4" s="133" customFormat="1">
      <c r="B309" s="135"/>
      <c r="C309" s="135"/>
      <c r="D309" s="135"/>
    </row>
    <row r="310" spans="2:4" s="133" customFormat="1">
      <c r="B310" s="135"/>
      <c r="C310" s="135"/>
      <c r="D310" s="135"/>
    </row>
    <row r="311" spans="2:4" s="133" customFormat="1">
      <c r="B311" s="135"/>
      <c r="C311" s="135"/>
      <c r="D311" s="135"/>
    </row>
    <row r="312" spans="2:4" s="133" customFormat="1">
      <c r="B312" s="135"/>
      <c r="C312" s="135"/>
      <c r="D312" s="135"/>
    </row>
    <row r="313" spans="2:4" s="133" customFormat="1">
      <c r="B313" s="135"/>
      <c r="C313" s="135"/>
      <c r="D313" s="135"/>
    </row>
    <row r="314" spans="2:4" s="133" customFormat="1">
      <c r="B314" s="135"/>
      <c r="C314" s="135"/>
      <c r="D314" s="135"/>
    </row>
    <row r="315" spans="2:4" s="133" customFormat="1">
      <c r="B315" s="135"/>
      <c r="C315" s="135"/>
      <c r="D315" s="135"/>
    </row>
    <row r="316" spans="2:4" s="133" customFormat="1">
      <c r="B316" s="135"/>
      <c r="C316" s="135"/>
      <c r="D316" s="135"/>
    </row>
    <row r="317" spans="2:4" s="133" customFormat="1">
      <c r="B317" s="135"/>
      <c r="C317" s="135"/>
      <c r="D317" s="135"/>
    </row>
    <row r="318" spans="2:4" s="133" customFormat="1">
      <c r="B318" s="135"/>
      <c r="C318" s="135"/>
      <c r="D318" s="135"/>
    </row>
    <row r="319" spans="2:4" s="133" customFormat="1">
      <c r="B319" s="135"/>
      <c r="C319" s="135"/>
      <c r="D319" s="135"/>
    </row>
    <row r="320" spans="2:4" s="133" customFormat="1">
      <c r="B320" s="135"/>
      <c r="C320" s="135"/>
      <c r="D320" s="135"/>
    </row>
    <row r="321" spans="2:4" s="133" customFormat="1">
      <c r="B321" s="135"/>
      <c r="C321" s="135"/>
      <c r="D321" s="135"/>
    </row>
    <row r="322" spans="2:4" s="133" customFormat="1">
      <c r="B322" s="135"/>
      <c r="C322" s="135"/>
      <c r="D322" s="135"/>
    </row>
    <row r="323" spans="2:4" s="133" customFormat="1">
      <c r="B323" s="135"/>
      <c r="C323" s="135"/>
      <c r="D323" s="135"/>
    </row>
    <row r="324" spans="2:4" s="133" customFormat="1">
      <c r="B324" s="135"/>
      <c r="C324" s="135"/>
      <c r="D324" s="135"/>
    </row>
    <row r="325" spans="2:4" s="133" customFormat="1">
      <c r="B325" s="135"/>
      <c r="C325" s="135"/>
      <c r="D325" s="135"/>
    </row>
    <row r="326" spans="2:4" s="133" customFormat="1">
      <c r="B326" s="135"/>
      <c r="C326" s="135"/>
      <c r="D326" s="135"/>
    </row>
    <row r="327" spans="2:4" s="133" customFormat="1">
      <c r="B327" s="135"/>
      <c r="C327" s="135"/>
      <c r="D327" s="135"/>
    </row>
    <row r="328" spans="2:4" s="133" customFormat="1">
      <c r="B328" s="135"/>
      <c r="C328" s="135"/>
      <c r="D328" s="135"/>
    </row>
    <row r="329" spans="2:4" s="133" customFormat="1">
      <c r="B329" s="135"/>
      <c r="C329" s="135"/>
      <c r="D329" s="135"/>
    </row>
    <row r="330" spans="2:4" s="133" customFormat="1">
      <c r="B330" s="135"/>
      <c r="C330" s="135"/>
      <c r="D330" s="135"/>
    </row>
    <row r="331" spans="2:4" s="133" customFormat="1">
      <c r="B331" s="135"/>
      <c r="C331" s="135"/>
      <c r="D331" s="135"/>
    </row>
    <row r="332" spans="2:4" s="133" customFormat="1">
      <c r="B332" s="135"/>
      <c r="C332" s="135"/>
      <c r="D332" s="135"/>
    </row>
    <row r="333" spans="2:4" s="133" customFormat="1">
      <c r="B333" s="135"/>
      <c r="C333" s="135"/>
      <c r="D333" s="135"/>
    </row>
    <row r="334" spans="2:4" s="133" customFormat="1">
      <c r="B334" s="135"/>
      <c r="C334" s="135"/>
      <c r="D334" s="135"/>
    </row>
    <row r="335" spans="2:4" s="133" customFormat="1">
      <c r="B335" s="135"/>
      <c r="C335" s="135"/>
      <c r="D335" s="135"/>
    </row>
    <row r="336" spans="2:4" s="133" customFormat="1">
      <c r="B336" s="135"/>
      <c r="C336" s="135"/>
      <c r="D336" s="135"/>
    </row>
    <row r="337" spans="2:4" s="133" customFormat="1">
      <c r="B337" s="135"/>
      <c r="C337" s="135"/>
      <c r="D337" s="135"/>
    </row>
    <row r="338" spans="2:4" s="133" customFormat="1">
      <c r="B338" s="135"/>
      <c r="C338" s="135"/>
      <c r="D338" s="135"/>
    </row>
    <row r="339" spans="2:4" s="133" customFormat="1">
      <c r="B339" s="135"/>
      <c r="C339" s="135"/>
      <c r="D339" s="135"/>
    </row>
    <row r="340" spans="2:4" s="133" customFormat="1">
      <c r="B340" s="135"/>
      <c r="C340" s="135"/>
      <c r="D340" s="135"/>
    </row>
    <row r="341" spans="2:4" s="133" customFormat="1">
      <c r="B341" s="135"/>
      <c r="C341" s="135"/>
      <c r="D341" s="135"/>
    </row>
    <row r="342" spans="2:4" s="133" customFormat="1">
      <c r="B342" s="135"/>
      <c r="C342" s="135"/>
      <c r="D342" s="135"/>
    </row>
    <row r="343" spans="2:4" s="133" customFormat="1">
      <c r="B343" s="135"/>
      <c r="C343" s="135"/>
      <c r="D343" s="135"/>
    </row>
    <row r="344" spans="2:4" s="133" customFormat="1">
      <c r="B344" s="135"/>
      <c r="C344" s="135"/>
      <c r="D344" s="135"/>
    </row>
    <row r="345" spans="2:4" s="133" customFormat="1">
      <c r="B345" s="135"/>
      <c r="C345" s="135"/>
      <c r="D345" s="135"/>
    </row>
    <row r="346" spans="2:4" s="133" customFormat="1">
      <c r="B346" s="135"/>
      <c r="C346" s="135"/>
      <c r="D346" s="135"/>
    </row>
    <row r="347" spans="2:4" s="133" customFormat="1">
      <c r="B347" s="135"/>
      <c r="C347" s="135"/>
      <c r="D347" s="135"/>
    </row>
    <row r="348" spans="2:4" s="133" customFormat="1">
      <c r="B348" s="135"/>
      <c r="C348" s="135"/>
      <c r="D348" s="135"/>
    </row>
    <row r="349" spans="2:4" s="133" customFormat="1">
      <c r="B349" s="135"/>
      <c r="C349" s="135"/>
      <c r="D349" s="135"/>
    </row>
    <row r="350" spans="2:4" s="133" customFormat="1">
      <c r="B350" s="135"/>
      <c r="C350" s="135"/>
      <c r="D350" s="135"/>
    </row>
    <row r="351" spans="2:4" s="133" customFormat="1">
      <c r="B351" s="135"/>
      <c r="C351" s="135"/>
      <c r="D351" s="135"/>
    </row>
    <row r="352" spans="2:4" s="133" customFormat="1">
      <c r="B352" s="135"/>
      <c r="C352" s="135"/>
      <c r="D352" s="135"/>
    </row>
    <row r="353" spans="2:7" s="133" customFormat="1">
      <c r="B353" s="135"/>
      <c r="C353" s="135"/>
      <c r="D353" s="135"/>
    </row>
    <row r="354" spans="2:7" s="133" customFormat="1">
      <c r="B354" s="135"/>
      <c r="C354" s="135"/>
      <c r="D354" s="135"/>
    </row>
    <row r="355" spans="2:7" s="133" customFormat="1">
      <c r="B355" s="135"/>
      <c r="C355" s="135"/>
      <c r="D355" s="135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3"/>
      <c r="E361" s="1"/>
      <c r="F361" s="1"/>
      <c r="G361" s="1"/>
    </row>
    <row r="362" spans="2:7">
      <c r="B362" s="43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N6"/>
    <mergeCell ref="B7:N7"/>
  </mergeCells>
  <phoneticPr fontId="5" type="noConversion"/>
  <dataValidations count="4">
    <dataValidation allowBlank="1" showInputMessage="1" showErrorMessage="1" sqref="A1 B34 B188"/>
    <dataValidation type="list" allowBlank="1" showInputMessage="1" showErrorMessage="1" sqref="E12:E357">
      <formula1>$BE$6:$BE$23</formula1>
    </dataValidation>
    <dataValidation type="list" allowBlank="1" showInputMessage="1" showErrorMessage="1" sqref="H12:H357">
      <formula1>$BI$6:$BI$19</formula1>
    </dataValidation>
    <dataValidation type="list" allowBlank="1" showInputMessage="1" showErrorMessage="1" sqref="G12:G363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workbookViewId="0">
      <selection activeCell="C12" sqref="C12"/>
    </sheetView>
  </sheetViews>
  <sheetFormatPr defaultColWidth="9.140625" defaultRowHeight="18"/>
  <cols>
    <col min="1" max="1" width="6.28515625" style="1" customWidth="1"/>
    <col min="2" max="2" width="44.5703125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3.140625" style="1" bestFit="1" customWidth="1"/>
    <col min="9" max="9" width="10.7109375" style="1" bestFit="1" customWidth="1"/>
    <col min="10" max="10" width="8" style="1" customWidth="1"/>
    <col min="11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6" t="s">
        <v>182</v>
      </c>
      <c r="C1" s="76" t="s" vm="1">
        <v>251</v>
      </c>
    </row>
    <row r="2" spans="2:63">
      <c r="B2" s="56" t="s">
        <v>181</v>
      </c>
      <c r="C2" s="76" t="s">
        <v>252</v>
      </c>
    </row>
    <row r="3" spans="2:63">
      <c r="B3" s="56" t="s">
        <v>183</v>
      </c>
      <c r="C3" s="76" t="s">
        <v>253</v>
      </c>
    </row>
    <row r="4" spans="2:63">
      <c r="B4" s="56" t="s">
        <v>184</v>
      </c>
      <c r="C4" s="76">
        <v>8802</v>
      </c>
    </row>
    <row r="6" spans="2:63" ht="26.25" customHeight="1">
      <c r="B6" s="185" t="s">
        <v>212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7"/>
      <c r="BK6" s="3"/>
    </row>
    <row r="7" spans="2:63" ht="26.25" customHeight="1">
      <c r="B7" s="185" t="s">
        <v>93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7"/>
      <c r="BH7" s="3"/>
      <c r="BK7" s="3"/>
    </row>
    <row r="8" spans="2:63" s="3" customFormat="1" ht="63">
      <c r="B8" s="22" t="s">
        <v>118</v>
      </c>
      <c r="C8" s="30" t="s">
        <v>44</v>
      </c>
      <c r="D8" s="30" t="s">
        <v>122</v>
      </c>
      <c r="E8" s="30" t="s">
        <v>120</v>
      </c>
      <c r="F8" s="30" t="s">
        <v>63</v>
      </c>
      <c r="G8" s="30" t="s">
        <v>104</v>
      </c>
      <c r="H8" s="30" t="s">
        <v>237</v>
      </c>
      <c r="I8" s="30" t="s">
        <v>236</v>
      </c>
      <c r="J8" s="30" t="s">
        <v>244</v>
      </c>
      <c r="K8" s="30" t="s">
        <v>60</v>
      </c>
      <c r="L8" s="30" t="s">
        <v>57</v>
      </c>
      <c r="M8" s="30" t="s">
        <v>185</v>
      </c>
      <c r="N8" s="30" t="s">
        <v>187</v>
      </c>
      <c r="O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32" t="s">
        <v>246</v>
      </c>
      <c r="I9" s="32"/>
      <c r="J9" s="16" t="s">
        <v>240</v>
      </c>
      <c r="K9" s="32" t="s">
        <v>240</v>
      </c>
      <c r="L9" s="32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5"/>
      <c r="BH10" s="1"/>
      <c r="BI10" s="3"/>
      <c r="BK10" s="1"/>
    </row>
    <row r="11" spans="2:63" s="132" customFormat="1" ht="18" customHeight="1">
      <c r="B11" s="77" t="s">
        <v>31</v>
      </c>
      <c r="C11" s="78"/>
      <c r="D11" s="78"/>
      <c r="E11" s="78"/>
      <c r="F11" s="78"/>
      <c r="G11" s="78"/>
      <c r="H11" s="84"/>
      <c r="I11" s="86"/>
      <c r="J11" s="78">
        <f>J12+J34</f>
        <v>8.3932599999999997</v>
      </c>
      <c r="K11" s="84">
        <v>126309.38119999995</v>
      </c>
      <c r="L11" s="78"/>
      <c r="M11" s="85">
        <v>1</v>
      </c>
      <c r="N11" s="85">
        <f>K11/'סכום נכסי הקרן'!$C$42</f>
        <v>0.24623766583414214</v>
      </c>
      <c r="O11" s="138"/>
      <c r="BH11" s="133"/>
      <c r="BI11" s="134"/>
      <c r="BK11" s="133"/>
    </row>
    <row r="12" spans="2:63" s="133" customFormat="1" ht="20.25">
      <c r="B12" s="79" t="s">
        <v>233</v>
      </c>
      <c r="C12" s="80"/>
      <c r="D12" s="80"/>
      <c r="E12" s="80"/>
      <c r="F12" s="80"/>
      <c r="G12" s="80"/>
      <c r="H12" s="87"/>
      <c r="I12" s="89"/>
      <c r="J12" s="80">
        <v>0</v>
      </c>
      <c r="K12" s="87">
        <v>29927.032900000006</v>
      </c>
      <c r="L12" s="80"/>
      <c r="M12" s="88">
        <v>0.23693436398530957</v>
      </c>
      <c r="N12" s="88">
        <f>K12/'סכום נכסי הקרן'!$C$42</f>
        <v>5.8342164743639666E-2</v>
      </c>
      <c r="BI12" s="132"/>
    </row>
    <row r="13" spans="2:63" s="133" customFormat="1">
      <c r="B13" s="98" t="s">
        <v>65</v>
      </c>
      <c r="C13" s="80"/>
      <c r="D13" s="80"/>
      <c r="E13" s="80"/>
      <c r="F13" s="80"/>
      <c r="G13" s="80"/>
      <c r="H13" s="87"/>
      <c r="I13" s="89"/>
      <c r="J13" s="80"/>
      <c r="K13" s="87">
        <v>6390.5963800000009</v>
      </c>
      <c r="L13" s="80"/>
      <c r="M13" s="88">
        <v>5.0594788124890315E-2</v>
      </c>
      <c r="N13" s="88">
        <f>K13/'סכום נכסי הקרן'!$C$42</f>
        <v>1.2458342531245965E-2</v>
      </c>
    </row>
    <row r="14" spans="2:63" s="133" customFormat="1">
      <c r="B14" s="83" t="s">
        <v>978</v>
      </c>
      <c r="C14" s="82" t="s">
        <v>979</v>
      </c>
      <c r="D14" s="93" t="s">
        <v>123</v>
      </c>
      <c r="E14" s="82" t="s">
        <v>980</v>
      </c>
      <c r="F14" s="93" t="s">
        <v>981</v>
      </c>
      <c r="G14" s="93" t="s">
        <v>167</v>
      </c>
      <c r="H14" s="90">
        <v>236880</v>
      </c>
      <c r="I14" s="92">
        <v>1286</v>
      </c>
      <c r="J14" s="82"/>
      <c r="K14" s="90">
        <v>3046.2767999999996</v>
      </c>
      <c r="L14" s="91">
        <v>1.1472759347650806E-3</v>
      </c>
      <c r="M14" s="91">
        <v>2.4117581537166147E-2</v>
      </c>
      <c r="N14" s="91">
        <f>K14/'סכום נכסי הקרן'!$C$42</f>
        <v>5.938656983276394E-3</v>
      </c>
    </row>
    <row r="15" spans="2:63" s="133" customFormat="1">
      <c r="B15" s="83" t="s">
        <v>982</v>
      </c>
      <c r="C15" s="82" t="s">
        <v>983</v>
      </c>
      <c r="D15" s="93" t="s">
        <v>123</v>
      </c>
      <c r="E15" s="82" t="s">
        <v>984</v>
      </c>
      <c r="F15" s="93" t="s">
        <v>981</v>
      </c>
      <c r="G15" s="93" t="s">
        <v>167</v>
      </c>
      <c r="H15" s="90">
        <v>16100</v>
      </c>
      <c r="I15" s="92">
        <v>1281</v>
      </c>
      <c r="J15" s="82"/>
      <c r="K15" s="90">
        <v>206.24100000000001</v>
      </c>
      <c r="L15" s="91">
        <v>6.3137254901960788E-5</v>
      </c>
      <c r="M15" s="91">
        <v>1.6328240867037047E-3</v>
      </c>
      <c r="N15" s="91">
        <f>K15/'סכום נכסי הקרן'!$C$42</f>
        <v>4.0206279182768519E-4</v>
      </c>
    </row>
    <row r="16" spans="2:63" s="133" customFormat="1" ht="20.25">
      <c r="B16" s="83" t="s">
        <v>985</v>
      </c>
      <c r="C16" s="82" t="s">
        <v>986</v>
      </c>
      <c r="D16" s="93" t="s">
        <v>123</v>
      </c>
      <c r="E16" s="82" t="s">
        <v>984</v>
      </c>
      <c r="F16" s="93" t="s">
        <v>981</v>
      </c>
      <c r="G16" s="93" t="s">
        <v>167</v>
      </c>
      <c r="H16" s="90">
        <v>31843</v>
      </c>
      <c r="I16" s="92">
        <v>1286</v>
      </c>
      <c r="J16" s="82"/>
      <c r="K16" s="90">
        <v>409.50097999999997</v>
      </c>
      <c r="L16" s="91">
        <v>2.1805818565933971E-4</v>
      </c>
      <c r="M16" s="91">
        <v>3.2420472344139718E-3</v>
      </c>
      <c r="N16" s="91">
        <f>K16/'סכום נכסי הקרן'!$C$42</f>
        <v>7.9831414352613233E-4</v>
      </c>
      <c r="BH16" s="132"/>
    </row>
    <row r="17" spans="2:14" s="133" customFormat="1">
      <c r="B17" s="83" t="s">
        <v>987</v>
      </c>
      <c r="C17" s="82" t="s">
        <v>988</v>
      </c>
      <c r="D17" s="93" t="s">
        <v>123</v>
      </c>
      <c r="E17" s="82" t="s">
        <v>989</v>
      </c>
      <c r="F17" s="93" t="s">
        <v>981</v>
      </c>
      <c r="G17" s="93" t="s">
        <v>167</v>
      </c>
      <c r="H17" s="90">
        <v>776</v>
      </c>
      <c r="I17" s="92">
        <v>12850</v>
      </c>
      <c r="J17" s="82"/>
      <c r="K17" s="90">
        <v>99.715999999999994</v>
      </c>
      <c r="L17" s="91">
        <v>7.5591195721990312E-6</v>
      </c>
      <c r="M17" s="91">
        <v>7.894583842676607E-4</v>
      </c>
      <c r="N17" s="91">
        <f>K17/'סכום נכסי הקרן'!$C$42</f>
        <v>1.9439438981526202E-4</v>
      </c>
    </row>
    <row r="18" spans="2:14" s="133" customFormat="1">
      <c r="B18" s="83" t="s">
        <v>990</v>
      </c>
      <c r="C18" s="82" t="s">
        <v>991</v>
      </c>
      <c r="D18" s="93" t="s">
        <v>123</v>
      </c>
      <c r="E18" s="82" t="s">
        <v>992</v>
      </c>
      <c r="F18" s="93" t="s">
        <v>981</v>
      </c>
      <c r="G18" s="93" t="s">
        <v>167</v>
      </c>
      <c r="H18" s="90">
        <v>20474</v>
      </c>
      <c r="I18" s="92">
        <v>12840</v>
      </c>
      <c r="J18" s="82"/>
      <c r="K18" s="90">
        <v>2628.8616000000002</v>
      </c>
      <c r="L18" s="91">
        <v>4.9518037176015891E-4</v>
      </c>
      <c r="M18" s="91">
        <v>2.0812876882338818E-2</v>
      </c>
      <c r="N18" s="91">
        <f>K18/'סכום נכסי הקרן'!$C$42</f>
        <v>5.1249142228004885E-3</v>
      </c>
    </row>
    <row r="19" spans="2:14" s="133" customFormat="1">
      <c r="B19" s="81"/>
      <c r="C19" s="82"/>
      <c r="D19" s="82"/>
      <c r="E19" s="82"/>
      <c r="F19" s="82"/>
      <c r="G19" s="82"/>
      <c r="H19" s="90"/>
      <c r="I19" s="92"/>
      <c r="J19" s="82"/>
      <c r="K19" s="82"/>
      <c r="L19" s="82"/>
      <c r="M19" s="91"/>
      <c r="N19" s="82"/>
    </row>
    <row r="20" spans="2:14" s="133" customFormat="1">
      <c r="B20" s="98" t="s">
        <v>66</v>
      </c>
      <c r="C20" s="80"/>
      <c r="D20" s="80"/>
      <c r="E20" s="80"/>
      <c r="F20" s="80"/>
      <c r="G20" s="80"/>
      <c r="H20" s="87"/>
      <c r="I20" s="89"/>
      <c r="J20" s="80"/>
      <c r="K20" s="87">
        <v>23536.436520000003</v>
      </c>
      <c r="L20" s="80"/>
      <c r="M20" s="88">
        <v>0.18633957586041924</v>
      </c>
      <c r="N20" s="88">
        <f>K20/'סכום נכסי הקרן'!$C$42</f>
        <v>4.5883822212393698E-2</v>
      </c>
    </row>
    <row r="21" spans="2:14" s="133" customFormat="1">
      <c r="B21" s="83" t="s">
        <v>993</v>
      </c>
      <c r="C21" s="82" t="s">
        <v>994</v>
      </c>
      <c r="D21" s="93" t="s">
        <v>123</v>
      </c>
      <c r="E21" s="82" t="s">
        <v>980</v>
      </c>
      <c r="F21" s="93" t="s">
        <v>995</v>
      </c>
      <c r="G21" s="93" t="s">
        <v>167</v>
      </c>
      <c r="H21" s="90">
        <v>1559734</v>
      </c>
      <c r="I21" s="92">
        <v>306.08</v>
      </c>
      <c r="J21" s="82"/>
      <c r="K21" s="90">
        <v>4774.0338300000003</v>
      </c>
      <c r="L21" s="91">
        <v>1.0764432963123681E-2</v>
      </c>
      <c r="M21" s="91">
        <v>3.7796351978327973E-2</v>
      </c>
      <c r="N21" s="91">
        <f>K21/'סכום נכסי הקרן'!$C$42</f>
        <v>9.306885488189141E-3</v>
      </c>
    </row>
    <row r="22" spans="2:14" s="133" customFormat="1">
      <c r="B22" s="83" t="s">
        <v>996</v>
      </c>
      <c r="C22" s="82" t="s">
        <v>997</v>
      </c>
      <c r="D22" s="93" t="s">
        <v>123</v>
      </c>
      <c r="E22" s="82" t="s">
        <v>980</v>
      </c>
      <c r="F22" s="93" t="s">
        <v>995</v>
      </c>
      <c r="G22" s="93" t="s">
        <v>167</v>
      </c>
      <c r="H22" s="90">
        <v>1710927</v>
      </c>
      <c r="I22" s="92">
        <v>316.27</v>
      </c>
      <c r="J22" s="82"/>
      <c r="K22" s="90">
        <v>5411.1488200000003</v>
      </c>
      <c r="L22" s="91">
        <v>6.5564587627842171E-3</v>
      </c>
      <c r="M22" s="91">
        <v>4.2840434879749083E-2</v>
      </c>
      <c r="N22" s="91">
        <f>K22/'סכום נכסי הקרן'!$C$42</f>
        <v>1.0548928688108982E-2</v>
      </c>
    </row>
    <row r="23" spans="2:14" s="133" customFormat="1">
      <c r="B23" s="83" t="s">
        <v>998</v>
      </c>
      <c r="C23" s="82" t="s">
        <v>999</v>
      </c>
      <c r="D23" s="93" t="s">
        <v>123</v>
      </c>
      <c r="E23" s="82" t="s">
        <v>984</v>
      </c>
      <c r="F23" s="93" t="s">
        <v>995</v>
      </c>
      <c r="G23" s="93" t="s">
        <v>167</v>
      </c>
      <c r="H23" s="90">
        <v>3000</v>
      </c>
      <c r="I23" s="92">
        <v>322.39999999999998</v>
      </c>
      <c r="J23" s="82"/>
      <c r="K23" s="90">
        <v>9.6720000000000006</v>
      </c>
      <c r="L23" s="91">
        <v>5.0293378038558254E-6</v>
      </c>
      <c r="M23" s="91">
        <v>7.6573884759083949E-5</v>
      </c>
      <c r="N23" s="91">
        <f>K23/'סכום נכסי הקרן'!$C$42</f>
        <v>1.8855374646929424E-5</v>
      </c>
    </row>
    <row r="24" spans="2:14" s="133" customFormat="1">
      <c r="B24" s="83" t="s">
        <v>1000</v>
      </c>
      <c r="C24" s="82" t="s">
        <v>1001</v>
      </c>
      <c r="D24" s="93" t="s">
        <v>123</v>
      </c>
      <c r="E24" s="82" t="s">
        <v>984</v>
      </c>
      <c r="F24" s="93" t="s">
        <v>995</v>
      </c>
      <c r="G24" s="93" t="s">
        <v>167</v>
      </c>
      <c r="H24" s="90">
        <v>16800</v>
      </c>
      <c r="I24" s="92">
        <v>317.47000000000003</v>
      </c>
      <c r="J24" s="82"/>
      <c r="K24" s="90">
        <v>53.334960000000002</v>
      </c>
      <c r="L24" s="91">
        <v>3.7752808988764047E-5</v>
      </c>
      <c r="M24" s="91">
        <v>4.222565219882498E-4</v>
      </c>
      <c r="N24" s="91">
        <f>K24/'סכום נכסי הקרן'!$C$42</f>
        <v>1.0397546035762975E-4</v>
      </c>
    </row>
    <row r="25" spans="2:14" s="133" customFormat="1">
      <c r="B25" s="83" t="s">
        <v>1002</v>
      </c>
      <c r="C25" s="82" t="s">
        <v>1003</v>
      </c>
      <c r="D25" s="93" t="s">
        <v>123</v>
      </c>
      <c r="E25" s="82" t="s">
        <v>984</v>
      </c>
      <c r="F25" s="93" t="s">
        <v>995</v>
      </c>
      <c r="G25" s="93" t="s">
        <v>167</v>
      </c>
      <c r="H25" s="90">
        <v>85144</v>
      </c>
      <c r="I25" s="92">
        <v>3241.92</v>
      </c>
      <c r="J25" s="82"/>
      <c r="K25" s="90">
        <v>2760.3003599999997</v>
      </c>
      <c r="L25" s="91">
        <v>2.8929056808915466E-3</v>
      </c>
      <c r="M25" s="91">
        <v>2.1853486524720626E-2</v>
      </c>
      <c r="N25" s="91">
        <f>K25/'סכום נכסי הקרן'!$C$42</f>
        <v>5.3811515121850858E-3</v>
      </c>
    </row>
    <row r="26" spans="2:14" s="133" customFormat="1">
      <c r="B26" s="83" t="s">
        <v>1004</v>
      </c>
      <c r="C26" s="82" t="s">
        <v>1005</v>
      </c>
      <c r="D26" s="93" t="s">
        <v>123</v>
      </c>
      <c r="E26" s="82" t="s">
        <v>989</v>
      </c>
      <c r="F26" s="93" t="s">
        <v>995</v>
      </c>
      <c r="G26" s="93" t="s">
        <v>167</v>
      </c>
      <c r="H26" s="90">
        <v>30743</v>
      </c>
      <c r="I26" s="92">
        <v>3156.65</v>
      </c>
      <c r="J26" s="82"/>
      <c r="K26" s="90">
        <v>970.44891000000007</v>
      </c>
      <c r="L26" s="91">
        <v>2.1959285714285713E-4</v>
      </c>
      <c r="M26" s="91">
        <v>7.6831103183331922E-3</v>
      </c>
      <c r="N26" s="91">
        <f>K26/'סכום נכסי הקרן'!$C$42</f>
        <v>1.8918711511325781E-3</v>
      </c>
    </row>
    <row r="27" spans="2:14" s="133" customFormat="1">
      <c r="B27" s="83" t="s">
        <v>1006</v>
      </c>
      <c r="C27" s="82" t="s">
        <v>1007</v>
      </c>
      <c r="D27" s="93" t="s">
        <v>123</v>
      </c>
      <c r="E27" s="82" t="s">
        <v>992</v>
      </c>
      <c r="F27" s="93" t="s">
        <v>995</v>
      </c>
      <c r="G27" s="93" t="s">
        <v>167</v>
      </c>
      <c r="H27" s="90">
        <v>87000</v>
      </c>
      <c r="I27" s="92">
        <v>323.29000000000002</v>
      </c>
      <c r="J27" s="82"/>
      <c r="K27" s="90">
        <v>281.26229999999998</v>
      </c>
      <c r="L27" s="91">
        <v>2.3513513513513513E-4</v>
      </c>
      <c r="M27" s="91">
        <v>2.2267728440110521E-3</v>
      </c>
      <c r="N27" s="91">
        <f>K27/'סכום נכסי הקרן'!$C$42</f>
        <v>5.483153474521357E-4</v>
      </c>
    </row>
    <row r="28" spans="2:14" s="133" customFormat="1">
      <c r="B28" s="83" t="s">
        <v>1008</v>
      </c>
      <c r="C28" s="82" t="s">
        <v>1009</v>
      </c>
      <c r="D28" s="93" t="s">
        <v>123</v>
      </c>
      <c r="E28" s="82" t="s">
        <v>992</v>
      </c>
      <c r="F28" s="93" t="s">
        <v>995</v>
      </c>
      <c r="G28" s="93" t="s">
        <v>167</v>
      </c>
      <c r="H28" s="90">
        <v>3950</v>
      </c>
      <c r="I28" s="92">
        <v>3259.74</v>
      </c>
      <c r="J28" s="82"/>
      <c r="K28" s="90">
        <v>128.75972999999999</v>
      </c>
      <c r="L28" s="91">
        <v>2.7386666710485334E-5</v>
      </c>
      <c r="M28" s="91">
        <v>1.0193995788493344E-3</v>
      </c>
      <c r="N28" s="91">
        <f>K28/'סכום נכסי הקרן'!$C$42</f>
        <v>2.5101457284816764E-4</v>
      </c>
    </row>
    <row r="29" spans="2:14" s="133" customFormat="1">
      <c r="B29" s="83" t="s">
        <v>1010</v>
      </c>
      <c r="C29" s="82" t="s">
        <v>1011</v>
      </c>
      <c r="D29" s="93" t="s">
        <v>123</v>
      </c>
      <c r="E29" s="82" t="s">
        <v>992</v>
      </c>
      <c r="F29" s="93" t="s">
        <v>995</v>
      </c>
      <c r="G29" s="93" t="s">
        <v>167</v>
      </c>
      <c r="H29" s="90">
        <v>164482</v>
      </c>
      <c r="I29" s="92">
        <v>3173.4</v>
      </c>
      <c r="J29" s="82"/>
      <c r="K29" s="90">
        <v>5219.6717900000003</v>
      </c>
      <c r="L29" s="91">
        <v>1.0983772954924875E-3</v>
      </c>
      <c r="M29" s="91">
        <v>4.1324498152161028E-2</v>
      </c>
      <c r="N29" s="91">
        <f>K29/'סכום נכסי הקרן'!$C$42</f>
        <v>1.0175647966755451E-2</v>
      </c>
    </row>
    <row r="30" spans="2:14" s="133" customFormat="1">
      <c r="B30" s="83" t="s">
        <v>1012</v>
      </c>
      <c r="C30" s="82" t="s">
        <v>1013</v>
      </c>
      <c r="D30" s="93" t="s">
        <v>123</v>
      </c>
      <c r="E30" s="82" t="s">
        <v>984</v>
      </c>
      <c r="F30" s="93" t="s">
        <v>995</v>
      </c>
      <c r="G30" s="93" t="s">
        <v>167</v>
      </c>
      <c r="H30" s="90">
        <v>488000</v>
      </c>
      <c r="I30" s="92">
        <v>354.71</v>
      </c>
      <c r="J30" s="82"/>
      <c r="K30" s="90">
        <v>1730.9848</v>
      </c>
      <c r="L30" s="91">
        <v>9.4424859294624437E-4</v>
      </c>
      <c r="M30" s="91">
        <v>1.3704324916762404E-2</v>
      </c>
      <c r="N30" s="91">
        <f>K30/'סכום נכסי הקרן'!$C$42</f>
        <v>3.3745209793362486E-3</v>
      </c>
    </row>
    <row r="31" spans="2:14" s="133" customFormat="1">
      <c r="B31" s="83" t="s">
        <v>1014</v>
      </c>
      <c r="C31" s="82" t="s">
        <v>1015</v>
      </c>
      <c r="D31" s="93" t="s">
        <v>123</v>
      </c>
      <c r="E31" s="82" t="s">
        <v>989</v>
      </c>
      <c r="F31" s="93" t="s">
        <v>995</v>
      </c>
      <c r="G31" s="93" t="s">
        <v>167</v>
      </c>
      <c r="H31" s="90">
        <v>46828</v>
      </c>
      <c r="I31" s="92">
        <v>3554.87</v>
      </c>
      <c r="J31" s="82"/>
      <c r="K31" s="90">
        <v>1664.67452</v>
      </c>
      <c r="L31" s="91">
        <v>2.0393798731306082E-3</v>
      </c>
      <c r="M31" s="91">
        <v>1.3179341899903161E-2</v>
      </c>
      <c r="N31" s="91">
        <f>K31/'סכום נכסי הקרן'!$C$42</f>
        <v>3.2452503866622628E-3</v>
      </c>
    </row>
    <row r="32" spans="2:14" s="133" customFormat="1">
      <c r="B32" s="83" t="s">
        <v>1016</v>
      </c>
      <c r="C32" s="82" t="s">
        <v>1017</v>
      </c>
      <c r="D32" s="93" t="s">
        <v>123</v>
      </c>
      <c r="E32" s="82" t="s">
        <v>992</v>
      </c>
      <c r="F32" s="93" t="s">
        <v>995</v>
      </c>
      <c r="G32" s="93" t="s">
        <v>167</v>
      </c>
      <c r="H32" s="90">
        <v>15000</v>
      </c>
      <c r="I32" s="92">
        <v>3547.63</v>
      </c>
      <c r="J32" s="82"/>
      <c r="K32" s="90">
        <v>532.14449999999999</v>
      </c>
      <c r="L32" s="91">
        <v>3.1013279514128595E-4</v>
      </c>
      <c r="M32" s="91">
        <v>4.2130243608540473E-3</v>
      </c>
      <c r="N32" s="91">
        <f>K32/'סכום נכסי הקרן'!$C$42</f>
        <v>1.0374052847190792E-3</v>
      </c>
    </row>
    <row r="33" spans="2:14" s="133" customFormat="1">
      <c r="B33" s="81"/>
      <c r="C33" s="82"/>
      <c r="D33" s="82"/>
      <c r="E33" s="82"/>
      <c r="F33" s="82"/>
      <c r="G33" s="82"/>
      <c r="H33" s="90"/>
      <c r="I33" s="92"/>
      <c r="J33" s="82"/>
      <c r="K33" s="82"/>
      <c r="L33" s="82"/>
      <c r="M33" s="91"/>
      <c r="N33" s="82"/>
    </row>
    <row r="34" spans="2:14" s="133" customFormat="1">
      <c r="B34" s="79" t="s">
        <v>232</v>
      </c>
      <c r="C34" s="80"/>
      <c r="D34" s="80"/>
      <c r="E34" s="80"/>
      <c r="F34" s="80"/>
      <c r="G34" s="80"/>
      <c r="H34" s="87"/>
      <c r="I34" s="89"/>
      <c r="J34" s="80">
        <f>J35</f>
        <v>8.3932599999999997</v>
      </c>
      <c r="K34" s="87">
        <v>96382.348299999969</v>
      </c>
      <c r="L34" s="80"/>
      <c r="M34" s="88">
        <v>0.76306563601469068</v>
      </c>
      <c r="N34" s="88">
        <f>K34/'סכום נכסי הקרן'!$C$42</f>
        <v>0.18789550109050254</v>
      </c>
    </row>
    <row r="35" spans="2:14" s="133" customFormat="1">
      <c r="B35" s="98" t="s">
        <v>67</v>
      </c>
      <c r="C35" s="80"/>
      <c r="D35" s="80"/>
      <c r="E35" s="80"/>
      <c r="F35" s="80"/>
      <c r="G35" s="80"/>
      <c r="H35" s="87"/>
      <c r="I35" s="89"/>
      <c r="J35" s="80">
        <f>SUM(J36:J75)</f>
        <v>8.3932599999999997</v>
      </c>
      <c r="K35" s="87">
        <v>74582.794599999979</v>
      </c>
      <c r="L35" s="80"/>
      <c r="M35" s="88">
        <v>0.59047708009830713</v>
      </c>
      <c r="N35" s="88">
        <f>K35/'סכום נכסי הקרן'!$C$42</f>
        <v>0.14539769793196694</v>
      </c>
    </row>
    <row r="36" spans="2:14" s="133" customFormat="1">
      <c r="B36" s="83" t="s">
        <v>1018</v>
      </c>
      <c r="C36" s="82" t="s">
        <v>1019</v>
      </c>
      <c r="D36" s="93" t="s">
        <v>28</v>
      </c>
      <c r="E36" s="82"/>
      <c r="F36" s="93" t="s">
        <v>981</v>
      </c>
      <c r="G36" s="93" t="s">
        <v>166</v>
      </c>
      <c r="H36" s="90">
        <v>7877</v>
      </c>
      <c r="I36" s="92">
        <v>3039</v>
      </c>
      <c r="J36" s="82"/>
      <c r="K36" s="90">
        <v>836.87957999999992</v>
      </c>
      <c r="L36" s="91">
        <v>1.0316464118035962E-3</v>
      </c>
      <c r="M36" s="91">
        <v>6.6256328077078748E-3</v>
      </c>
      <c r="N36" s="91">
        <f>K36/'סכום נכסי הקרן'!$C$42</f>
        <v>1.6314803572441007E-3</v>
      </c>
    </row>
    <row r="37" spans="2:14" s="133" customFormat="1">
      <c r="B37" s="83" t="s">
        <v>1020</v>
      </c>
      <c r="C37" s="82" t="s">
        <v>1021</v>
      </c>
      <c r="D37" s="93" t="s">
        <v>762</v>
      </c>
      <c r="E37" s="82"/>
      <c r="F37" s="93" t="s">
        <v>981</v>
      </c>
      <c r="G37" s="93" t="s">
        <v>166</v>
      </c>
      <c r="H37" s="90">
        <v>2068</v>
      </c>
      <c r="I37" s="92">
        <v>8963</v>
      </c>
      <c r="J37" s="82"/>
      <c r="K37" s="90">
        <v>648.00052000000005</v>
      </c>
      <c r="L37" s="91">
        <v>1.5039644298739931E-5</v>
      </c>
      <c r="M37" s="91">
        <v>5.1302643860945485E-3</v>
      </c>
      <c r="N37" s="91">
        <f>K37/'סכום נכסי הקרן'!$C$42</f>
        <v>1.2632643275439499E-3</v>
      </c>
    </row>
    <row r="38" spans="2:14" s="133" customFormat="1">
      <c r="B38" s="83" t="s">
        <v>1022</v>
      </c>
      <c r="C38" s="82" t="s">
        <v>1023</v>
      </c>
      <c r="D38" s="93" t="s">
        <v>127</v>
      </c>
      <c r="E38" s="82"/>
      <c r="F38" s="93" t="s">
        <v>981</v>
      </c>
      <c r="G38" s="93" t="s">
        <v>176</v>
      </c>
      <c r="H38" s="90">
        <v>172331</v>
      </c>
      <c r="I38" s="92">
        <v>1694</v>
      </c>
      <c r="J38" s="82"/>
      <c r="K38" s="90">
        <v>9119.8530199999987</v>
      </c>
      <c r="L38" s="91">
        <v>1.1722963752688728E-4</v>
      </c>
      <c r="M38" s="91">
        <v>7.2202499397566539E-2</v>
      </c>
      <c r="N38" s="91">
        <f>K38/'סכום נכסי הקרן'!$C$42</f>
        <v>1.7778974919047841E-2</v>
      </c>
    </row>
    <row r="39" spans="2:14" s="133" customFormat="1">
      <c r="B39" s="83" t="s">
        <v>1024</v>
      </c>
      <c r="C39" s="82" t="s">
        <v>1025</v>
      </c>
      <c r="D39" s="93" t="s">
        <v>762</v>
      </c>
      <c r="E39" s="82"/>
      <c r="F39" s="93" t="s">
        <v>981</v>
      </c>
      <c r="G39" s="93" t="s">
        <v>166</v>
      </c>
      <c r="H39" s="90">
        <v>5713</v>
      </c>
      <c r="I39" s="92">
        <v>2184</v>
      </c>
      <c r="J39" s="82"/>
      <c r="K39" s="90">
        <v>436.20264000000003</v>
      </c>
      <c r="L39" s="91">
        <v>6.5285459615120904E-4</v>
      </c>
      <c r="M39" s="91">
        <v>3.453446100803162E-3</v>
      </c>
      <c r="N39" s="91">
        <f>K39/'סכום נכסי הקרן'!$C$42</f>
        <v>8.5036850694579014E-4</v>
      </c>
    </row>
    <row r="40" spans="2:14" s="133" customFormat="1">
      <c r="B40" s="83" t="s">
        <v>1026</v>
      </c>
      <c r="C40" s="82" t="s">
        <v>1027</v>
      </c>
      <c r="D40" s="93" t="s">
        <v>762</v>
      </c>
      <c r="E40" s="82"/>
      <c r="F40" s="93" t="s">
        <v>981</v>
      </c>
      <c r="G40" s="93" t="s">
        <v>166</v>
      </c>
      <c r="H40" s="90">
        <v>3967</v>
      </c>
      <c r="I40" s="92">
        <v>6492</v>
      </c>
      <c r="J40" s="82"/>
      <c r="K40" s="90">
        <v>900.35158999999999</v>
      </c>
      <c r="L40" s="91">
        <v>1.6200155018372698E-5</v>
      </c>
      <c r="M40" s="91">
        <v>7.128145047075889E-3</v>
      </c>
      <c r="N40" s="91">
        <f>K40/'סכום נכסי הקרן'!$C$42</f>
        <v>1.7552177981191681E-3</v>
      </c>
    </row>
    <row r="41" spans="2:14" s="133" customFormat="1">
      <c r="B41" s="83" t="s">
        <v>1028</v>
      </c>
      <c r="C41" s="82" t="s">
        <v>1029</v>
      </c>
      <c r="D41" s="93" t="s">
        <v>762</v>
      </c>
      <c r="E41" s="82"/>
      <c r="F41" s="93" t="s">
        <v>981</v>
      </c>
      <c r="G41" s="93" t="s">
        <v>166</v>
      </c>
      <c r="H41" s="90">
        <v>3982</v>
      </c>
      <c r="I41" s="92">
        <v>7924</v>
      </c>
      <c r="J41" s="82"/>
      <c r="K41" s="90">
        <v>1103.1057499999999</v>
      </c>
      <c r="L41" s="91">
        <v>1.7964018585062948E-5</v>
      </c>
      <c r="M41" s="91">
        <v>8.7333635832902053E-3</v>
      </c>
      <c r="N41" s="91">
        <f>K41/'סכום נכסי הקרן'!$C$42</f>
        <v>2.1504830636302798E-3</v>
      </c>
    </row>
    <row r="42" spans="2:14" s="133" customFormat="1">
      <c r="B42" s="83" t="s">
        <v>1030</v>
      </c>
      <c r="C42" s="82" t="s">
        <v>1031</v>
      </c>
      <c r="D42" s="93" t="s">
        <v>762</v>
      </c>
      <c r="E42" s="82"/>
      <c r="F42" s="93" t="s">
        <v>981</v>
      </c>
      <c r="G42" s="93" t="s">
        <v>166</v>
      </c>
      <c r="H42" s="90">
        <v>793</v>
      </c>
      <c r="I42" s="92">
        <v>6811</v>
      </c>
      <c r="J42" s="82"/>
      <c r="K42" s="90">
        <v>188.82326</v>
      </c>
      <c r="L42" s="91">
        <v>4.9834722169852821E-6</v>
      </c>
      <c r="M42" s="91">
        <v>1.4949266492012558E-3</v>
      </c>
      <c r="N42" s="91">
        <f>K42/'סכום נכסי הקרן'!$C$42</f>
        <v>3.6810724869257267E-4</v>
      </c>
    </row>
    <row r="43" spans="2:14" s="133" customFormat="1">
      <c r="B43" s="83" t="s">
        <v>1032</v>
      </c>
      <c r="C43" s="82" t="s">
        <v>1033</v>
      </c>
      <c r="D43" s="93" t="s">
        <v>28</v>
      </c>
      <c r="E43" s="82"/>
      <c r="F43" s="93" t="s">
        <v>981</v>
      </c>
      <c r="G43" s="93" t="s">
        <v>168</v>
      </c>
      <c r="H43" s="90">
        <v>1269.9999999999998</v>
      </c>
      <c r="I43" s="92">
        <v>5223</v>
      </c>
      <c r="J43" s="82"/>
      <c r="K43" s="90">
        <v>264.39312000000001</v>
      </c>
      <c r="L43" s="91">
        <v>2.9812206572769949E-4</v>
      </c>
      <c r="M43" s="91">
        <v>2.09321839350441E-3</v>
      </c>
      <c r="N43" s="91">
        <f>K43/'סכום נכסי הקרן'!$C$42</f>
        <v>5.1542921129761881E-4</v>
      </c>
    </row>
    <row r="44" spans="2:14" s="133" customFormat="1">
      <c r="B44" s="83" t="s">
        <v>1034</v>
      </c>
      <c r="C44" s="82" t="s">
        <v>1035</v>
      </c>
      <c r="D44" s="93" t="s">
        <v>142</v>
      </c>
      <c r="E44" s="82"/>
      <c r="F44" s="93" t="s">
        <v>981</v>
      </c>
      <c r="G44" s="93" t="s">
        <v>168</v>
      </c>
      <c r="H44" s="90">
        <v>795</v>
      </c>
      <c r="I44" s="92">
        <v>10377</v>
      </c>
      <c r="J44" s="82"/>
      <c r="K44" s="90">
        <v>328.82539000000003</v>
      </c>
      <c r="L44" s="91">
        <v>2.1751242016439179E-5</v>
      </c>
      <c r="M44" s="91">
        <v>2.6033330768942139E-3</v>
      </c>
      <c r="N44" s="91">
        <f>K44/'סכום נכסי הקרן'!$C$42</f>
        <v>6.4103866024324649E-4</v>
      </c>
    </row>
    <row r="45" spans="2:14" s="133" customFormat="1">
      <c r="B45" s="83" t="s">
        <v>1036</v>
      </c>
      <c r="C45" s="82" t="s">
        <v>1037</v>
      </c>
      <c r="D45" s="93" t="s">
        <v>126</v>
      </c>
      <c r="E45" s="82"/>
      <c r="F45" s="93" t="s">
        <v>981</v>
      </c>
      <c r="G45" s="93" t="s">
        <v>166</v>
      </c>
      <c r="H45" s="90">
        <v>2740</v>
      </c>
      <c r="I45" s="92">
        <v>23137</v>
      </c>
      <c r="J45" s="82"/>
      <c r="K45" s="90">
        <v>2216.30249</v>
      </c>
      <c r="L45" s="91">
        <v>2.8895696438433518E-5</v>
      </c>
      <c r="M45" s="91">
        <v>1.7546618223793508E-2</v>
      </c>
      <c r="N45" s="91">
        <f>K45/'סכום נכסי הקרן'!$C$42</f>
        <v>4.3206383147097347E-3</v>
      </c>
    </row>
    <row r="46" spans="2:14" s="133" customFormat="1">
      <c r="B46" s="83" t="s">
        <v>1038</v>
      </c>
      <c r="C46" s="82" t="s">
        <v>1039</v>
      </c>
      <c r="D46" s="93" t="s">
        <v>762</v>
      </c>
      <c r="E46" s="82"/>
      <c r="F46" s="93" t="s">
        <v>981</v>
      </c>
      <c r="G46" s="93" t="s">
        <v>166</v>
      </c>
      <c r="H46" s="90">
        <v>11176</v>
      </c>
      <c r="I46" s="92">
        <v>2410</v>
      </c>
      <c r="J46" s="82"/>
      <c r="K46" s="90">
        <v>941.61824000000001</v>
      </c>
      <c r="L46" s="91">
        <v>9.0861788617886176E-4</v>
      </c>
      <c r="M46" s="91">
        <v>7.454855934327073E-3</v>
      </c>
      <c r="N46" s="91">
        <f>K46/'סכום נכסי הקרן'!$C$42</f>
        <v>1.8356663243985012E-3</v>
      </c>
    </row>
    <row r="47" spans="2:14" s="133" customFormat="1">
      <c r="B47" s="83" t="s">
        <v>1040</v>
      </c>
      <c r="C47" s="82" t="s">
        <v>1041</v>
      </c>
      <c r="D47" s="93" t="s">
        <v>762</v>
      </c>
      <c r="E47" s="82"/>
      <c r="F47" s="93" t="s">
        <v>981</v>
      </c>
      <c r="G47" s="93" t="s">
        <v>166</v>
      </c>
      <c r="H47" s="90">
        <v>1334</v>
      </c>
      <c r="I47" s="92">
        <v>3394</v>
      </c>
      <c r="J47" s="82"/>
      <c r="K47" s="90">
        <v>158.28476000000001</v>
      </c>
      <c r="L47" s="91">
        <v>2.6600199401794616E-5</v>
      </c>
      <c r="M47" s="91">
        <v>1.2531512584118341E-3</v>
      </c>
      <c r="N47" s="91">
        <f>K47/'סכום נכסי הקרן'!$C$42</f>
        <v>3.0857304080844796E-4</v>
      </c>
    </row>
    <row r="48" spans="2:14" s="133" customFormat="1">
      <c r="B48" s="83" t="s">
        <v>1042</v>
      </c>
      <c r="C48" s="82" t="s">
        <v>1043</v>
      </c>
      <c r="D48" s="93" t="s">
        <v>28</v>
      </c>
      <c r="E48" s="82"/>
      <c r="F48" s="93" t="s">
        <v>981</v>
      </c>
      <c r="G48" s="93" t="s">
        <v>168</v>
      </c>
      <c r="H48" s="90">
        <v>52313</v>
      </c>
      <c r="I48" s="92">
        <v>3497</v>
      </c>
      <c r="J48" s="82"/>
      <c r="K48" s="90">
        <v>7291.7480999999998</v>
      </c>
      <c r="L48" s="91">
        <v>2.0983955074207781E-4</v>
      </c>
      <c r="M48" s="91">
        <v>5.7729267855838429E-2</v>
      </c>
      <c r="N48" s="91">
        <f>K48/'סכום נכסי הקרן'!$C$42</f>
        <v>1.4215120167135628E-2</v>
      </c>
    </row>
    <row r="49" spans="2:14" s="133" customFormat="1">
      <c r="B49" s="83" t="s">
        <v>1044</v>
      </c>
      <c r="C49" s="82" t="s">
        <v>1045</v>
      </c>
      <c r="D49" s="93" t="s">
        <v>762</v>
      </c>
      <c r="E49" s="82"/>
      <c r="F49" s="93" t="s">
        <v>981</v>
      </c>
      <c r="G49" s="93" t="s">
        <v>166</v>
      </c>
      <c r="H49" s="90">
        <v>319</v>
      </c>
      <c r="I49" s="92">
        <v>17207</v>
      </c>
      <c r="J49" s="82"/>
      <c r="K49" s="90">
        <v>191.89659</v>
      </c>
      <c r="L49" s="91">
        <v>5.8532110091743117E-5</v>
      </c>
      <c r="M49" s="91">
        <v>1.5192584127710072E-3</v>
      </c>
      <c r="N49" s="91">
        <f>K49/'סכום נכסי הקרן'!$C$42</f>
        <v>3.7409864535961645E-4</v>
      </c>
    </row>
    <row r="50" spans="2:14" s="133" customFormat="1">
      <c r="B50" s="83" t="s">
        <v>1046</v>
      </c>
      <c r="C50" s="82" t="s">
        <v>1047</v>
      </c>
      <c r="D50" s="93" t="s">
        <v>126</v>
      </c>
      <c r="E50" s="82"/>
      <c r="F50" s="93" t="s">
        <v>981</v>
      </c>
      <c r="G50" s="93" t="s">
        <v>169</v>
      </c>
      <c r="H50" s="90">
        <v>116981</v>
      </c>
      <c r="I50" s="92">
        <v>723</v>
      </c>
      <c r="J50" s="82"/>
      <c r="K50" s="90">
        <v>3841.5838699999999</v>
      </c>
      <c r="L50" s="91">
        <v>1.7595898371887463E-4</v>
      </c>
      <c r="M50" s="91">
        <v>3.0414081943107497E-2</v>
      </c>
      <c r="N50" s="91">
        <f>K50/'סכום נכסי הקרן'!$C$42</f>
        <v>7.4890925461591207E-3</v>
      </c>
    </row>
    <row r="51" spans="2:14" s="133" customFormat="1">
      <c r="B51" s="83" t="s">
        <v>1048</v>
      </c>
      <c r="C51" s="82" t="s">
        <v>1049</v>
      </c>
      <c r="D51" s="93" t="s">
        <v>762</v>
      </c>
      <c r="E51" s="82"/>
      <c r="F51" s="93" t="s">
        <v>981</v>
      </c>
      <c r="G51" s="93" t="s">
        <v>166</v>
      </c>
      <c r="H51" s="90">
        <v>5310</v>
      </c>
      <c r="I51" s="92">
        <v>3971</v>
      </c>
      <c r="J51" s="82"/>
      <c r="K51" s="90">
        <v>737.16691000000003</v>
      </c>
      <c r="L51" s="91">
        <v>6.6792452830188677E-5</v>
      </c>
      <c r="M51" s="91">
        <v>5.8362007872777098E-3</v>
      </c>
      <c r="N51" s="91">
        <f>K51/'סכום נכסי הקרן'!$C$42</f>
        <v>1.437092459198646E-3</v>
      </c>
    </row>
    <row r="52" spans="2:14" s="133" customFormat="1">
      <c r="B52" s="83" t="s">
        <v>1050</v>
      </c>
      <c r="C52" s="82" t="s">
        <v>1051</v>
      </c>
      <c r="D52" s="93" t="s">
        <v>762</v>
      </c>
      <c r="E52" s="82"/>
      <c r="F52" s="93" t="s">
        <v>981</v>
      </c>
      <c r="G52" s="93" t="s">
        <v>166</v>
      </c>
      <c r="H52" s="90">
        <v>1764</v>
      </c>
      <c r="I52" s="92">
        <v>3414</v>
      </c>
      <c r="J52" s="82"/>
      <c r="K52" s="90">
        <v>210.53946999999999</v>
      </c>
      <c r="L52" s="91">
        <v>1.0932754880694144E-5</v>
      </c>
      <c r="M52" s="91">
        <v>1.6668553673509731E-3</v>
      </c>
      <c r="N52" s="91">
        <f>K52/'סכום נכסי הקרן'!$C$42</f>
        <v>4.1044257493961513E-4</v>
      </c>
    </row>
    <row r="53" spans="2:14" s="133" customFormat="1">
      <c r="B53" s="83" t="s">
        <v>1052</v>
      </c>
      <c r="C53" s="82" t="s">
        <v>1053</v>
      </c>
      <c r="D53" s="93" t="s">
        <v>126</v>
      </c>
      <c r="E53" s="82"/>
      <c r="F53" s="93" t="s">
        <v>981</v>
      </c>
      <c r="G53" s="93" t="s">
        <v>168</v>
      </c>
      <c r="H53" s="90">
        <v>1327</v>
      </c>
      <c r="I53" s="92">
        <v>18700</v>
      </c>
      <c r="J53" s="82"/>
      <c r="K53" s="90">
        <v>989.09709999999995</v>
      </c>
      <c r="L53" s="91">
        <v>2.9486477550280335E-4</v>
      </c>
      <c r="M53" s="91">
        <v>7.8307493125459194E-3</v>
      </c>
      <c r="N53" s="91">
        <f>K53/'סכום נכסי הקרן'!$C$42</f>
        <v>1.9282254324536202E-3</v>
      </c>
    </row>
    <row r="54" spans="2:14" s="133" customFormat="1">
      <c r="B54" s="83" t="s">
        <v>1054</v>
      </c>
      <c r="C54" s="82" t="s">
        <v>1055</v>
      </c>
      <c r="D54" s="93" t="s">
        <v>767</v>
      </c>
      <c r="E54" s="82"/>
      <c r="F54" s="93" t="s">
        <v>981</v>
      </c>
      <c r="G54" s="93" t="s">
        <v>166</v>
      </c>
      <c r="H54" s="90">
        <v>336</v>
      </c>
      <c r="I54" s="92">
        <v>31008</v>
      </c>
      <c r="J54" s="82"/>
      <c r="K54" s="90">
        <v>364.23734000000002</v>
      </c>
      <c r="L54" s="91">
        <v>1.0891410048622366E-5</v>
      </c>
      <c r="M54" s="91">
        <v>2.8836919042716375E-3</v>
      </c>
      <c r="N54" s="91">
        <f>K54/'סכום נכסי הקרן'!$C$42</f>
        <v>7.1007356349266049E-4</v>
      </c>
    </row>
    <row r="55" spans="2:14" s="133" customFormat="1">
      <c r="B55" s="83" t="s">
        <v>1056</v>
      </c>
      <c r="C55" s="82" t="s">
        <v>1057</v>
      </c>
      <c r="D55" s="93" t="s">
        <v>762</v>
      </c>
      <c r="E55" s="82"/>
      <c r="F55" s="93" t="s">
        <v>981</v>
      </c>
      <c r="G55" s="93" t="s">
        <v>166</v>
      </c>
      <c r="H55" s="90">
        <v>2053</v>
      </c>
      <c r="I55" s="92">
        <v>6507</v>
      </c>
      <c r="J55" s="82"/>
      <c r="K55" s="90">
        <v>467.02613000000002</v>
      </c>
      <c r="L55" s="91">
        <v>3.1106060606060605E-4</v>
      </c>
      <c r="M55" s="91">
        <v>3.6974777768921589E-3</v>
      </c>
      <c r="N55" s="91">
        <f>K55/'סכום נכסי הקרן'!$C$42</f>
        <v>9.1045829725553817E-4</v>
      </c>
    </row>
    <row r="56" spans="2:14" s="133" customFormat="1">
      <c r="B56" s="83" t="s">
        <v>1058</v>
      </c>
      <c r="C56" s="82" t="s">
        <v>1059</v>
      </c>
      <c r="D56" s="93" t="s">
        <v>762</v>
      </c>
      <c r="E56" s="82"/>
      <c r="F56" s="93" t="s">
        <v>981</v>
      </c>
      <c r="G56" s="93" t="s">
        <v>166</v>
      </c>
      <c r="H56" s="90">
        <v>3450</v>
      </c>
      <c r="I56" s="92">
        <v>14092</v>
      </c>
      <c r="J56" s="82"/>
      <c r="K56" s="90">
        <v>1699.6643000000001</v>
      </c>
      <c r="L56" s="91">
        <v>1.2894786021304429E-5</v>
      </c>
      <c r="M56" s="91">
        <v>1.3456358378549327E-2</v>
      </c>
      <c r="N56" s="91">
        <f>K56/'סכום נכסי הקרן'!$C$42</f>
        <v>3.3134622777616879E-3</v>
      </c>
    </row>
    <row r="57" spans="2:14" s="133" customFormat="1">
      <c r="B57" s="83" t="s">
        <v>1060</v>
      </c>
      <c r="C57" s="82" t="s">
        <v>1061</v>
      </c>
      <c r="D57" s="93" t="s">
        <v>762</v>
      </c>
      <c r="E57" s="82"/>
      <c r="F57" s="93" t="s">
        <v>981</v>
      </c>
      <c r="G57" s="93" t="s">
        <v>166</v>
      </c>
      <c r="H57" s="90">
        <v>8643</v>
      </c>
      <c r="I57" s="92">
        <v>3028</v>
      </c>
      <c r="J57" s="82"/>
      <c r="K57" s="90">
        <v>914.93828999999982</v>
      </c>
      <c r="L57" s="91">
        <v>2.8337704918032785E-4</v>
      </c>
      <c r="M57" s="91">
        <v>7.2436289474910372E-3</v>
      </c>
      <c r="N57" s="91">
        <f>K57/'סכום נכסי הקרן'!$C$42</f>
        <v>1.7836542841988168E-3</v>
      </c>
    </row>
    <row r="58" spans="2:14" s="133" customFormat="1">
      <c r="B58" s="83" t="s">
        <v>1062</v>
      </c>
      <c r="C58" s="82" t="s">
        <v>1063</v>
      </c>
      <c r="D58" s="93" t="s">
        <v>28</v>
      </c>
      <c r="E58" s="82"/>
      <c r="F58" s="93" t="s">
        <v>981</v>
      </c>
      <c r="G58" s="93" t="s">
        <v>168</v>
      </c>
      <c r="H58" s="90">
        <v>2297.9999999999995</v>
      </c>
      <c r="I58" s="92">
        <v>2915</v>
      </c>
      <c r="J58" s="82"/>
      <c r="K58" s="90">
        <v>267.00228000000004</v>
      </c>
      <c r="L58" s="91">
        <v>1.8310756972111551E-4</v>
      </c>
      <c r="M58" s="91">
        <v>2.1138752914736008E-3</v>
      </c>
      <c r="N58" s="91">
        <f>K58/'סכום נכסי הקרן'!$C$42</f>
        <v>5.2051571763692638E-4</v>
      </c>
    </row>
    <row r="59" spans="2:14" s="133" customFormat="1">
      <c r="B59" s="83" t="s">
        <v>1064</v>
      </c>
      <c r="C59" s="82" t="s">
        <v>1065</v>
      </c>
      <c r="D59" s="93" t="s">
        <v>767</v>
      </c>
      <c r="E59" s="82"/>
      <c r="F59" s="93" t="s">
        <v>981</v>
      </c>
      <c r="G59" s="93" t="s">
        <v>166</v>
      </c>
      <c r="H59" s="90">
        <v>1216</v>
      </c>
      <c r="I59" s="92">
        <v>4790</v>
      </c>
      <c r="J59" s="82"/>
      <c r="K59" s="90">
        <v>203.62942000000001</v>
      </c>
      <c r="L59" s="91">
        <v>1.0905829596412556E-4</v>
      </c>
      <c r="M59" s="91">
        <v>1.6121480294291877E-3</v>
      </c>
      <c r="N59" s="91">
        <f>K59/'סכום נכסי הקרן'!$C$42</f>
        <v>3.9697156774575512E-4</v>
      </c>
    </row>
    <row r="60" spans="2:14" s="133" customFormat="1">
      <c r="B60" s="83" t="s">
        <v>1066</v>
      </c>
      <c r="C60" s="82" t="s">
        <v>1067</v>
      </c>
      <c r="D60" s="93" t="s">
        <v>28</v>
      </c>
      <c r="E60" s="82"/>
      <c r="F60" s="93" t="s">
        <v>981</v>
      </c>
      <c r="G60" s="93" t="s">
        <v>168</v>
      </c>
      <c r="H60" s="90">
        <v>2655</v>
      </c>
      <c r="I60" s="92">
        <v>3661.5</v>
      </c>
      <c r="J60" s="82"/>
      <c r="K60" s="90">
        <v>387.48061999999999</v>
      </c>
      <c r="L60" s="91">
        <v>3.579125569070855E-4</v>
      </c>
      <c r="M60" s="91">
        <v>3.0677105399357315E-3</v>
      </c>
      <c r="N60" s="91">
        <f>K60/'סכום נכסי הקרן'!$C$42</f>
        <v>7.5538588280857051E-4</v>
      </c>
    </row>
    <row r="61" spans="2:14" s="133" customFormat="1">
      <c r="B61" s="83" t="s">
        <v>1068</v>
      </c>
      <c r="C61" s="82" t="s">
        <v>1069</v>
      </c>
      <c r="D61" s="93" t="s">
        <v>28</v>
      </c>
      <c r="E61" s="82"/>
      <c r="F61" s="93" t="s">
        <v>981</v>
      </c>
      <c r="G61" s="93" t="s">
        <v>168</v>
      </c>
      <c r="H61" s="90">
        <v>1593</v>
      </c>
      <c r="I61" s="92">
        <v>4548</v>
      </c>
      <c r="J61" s="82"/>
      <c r="K61" s="90">
        <v>288.77701999999999</v>
      </c>
      <c r="L61" s="91">
        <v>2.81515461525425E-4</v>
      </c>
      <c r="M61" s="91">
        <v>2.2862673956318942E-3</v>
      </c>
      <c r="N61" s="91">
        <f>K61/'סכום נכסי הקרן'!$C$42</f>
        <v>5.6296514697310081E-4</v>
      </c>
    </row>
    <row r="62" spans="2:14" s="133" customFormat="1">
      <c r="B62" s="83" t="s">
        <v>1070</v>
      </c>
      <c r="C62" s="82" t="s">
        <v>1071</v>
      </c>
      <c r="D62" s="93" t="s">
        <v>28</v>
      </c>
      <c r="E62" s="82"/>
      <c r="F62" s="93" t="s">
        <v>981</v>
      </c>
      <c r="G62" s="93" t="s">
        <v>168</v>
      </c>
      <c r="H62" s="90">
        <v>776</v>
      </c>
      <c r="I62" s="92">
        <v>11163</v>
      </c>
      <c r="J62" s="82"/>
      <c r="K62" s="90">
        <v>345.27810999999997</v>
      </c>
      <c r="L62" s="91">
        <v>1.4053935600013401E-4</v>
      </c>
      <c r="M62" s="91">
        <v>2.7335903851296844E-3</v>
      </c>
      <c r="N62" s="91">
        <f>K62/'סכום נכסי הקרן'!$C$42</f>
        <v>6.7311291578098719E-4</v>
      </c>
    </row>
    <row r="63" spans="2:14" s="133" customFormat="1">
      <c r="B63" s="83" t="s">
        <v>1072</v>
      </c>
      <c r="C63" s="82" t="s">
        <v>1073</v>
      </c>
      <c r="D63" s="93" t="s">
        <v>762</v>
      </c>
      <c r="E63" s="82"/>
      <c r="F63" s="93" t="s">
        <v>981</v>
      </c>
      <c r="G63" s="93" t="s">
        <v>166</v>
      </c>
      <c r="H63" s="90">
        <v>5091</v>
      </c>
      <c r="I63" s="92">
        <v>2479</v>
      </c>
      <c r="J63" s="82"/>
      <c r="K63" s="90">
        <v>441.21578999999997</v>
      </c>
      <c r="L63" s="91">
        <v>1.2161717736206251E-4</v>
      </c>
      <c r="M63" s="91">
        <v>3.4931355518350062E-3</v>
      </c>
      <c r="N63" s="91">
        <f>K63/'סכום נכסי הקרן'!$C$42</f>
        <v>8.6014154472610995E-4</v>
      </c>
    </row>
    <row r="64" spans="2:14" s="133" customFormat="1">
      <c r="B64" s="83" t="s">
        <v>1074</v>
      </c>
      <c r="C64" s="82" t="s">
        <v>1075</v>
      </c>
      <c r="D64" s="93" t="s">
        <v>126</v>
      </c>
      <c r="E64" s="82"/>
      <c r="F64" s="93" t="s">
        <v>981</v>
      </c>
      <c r="G64" s="93" t="s">
        <v>166</v>
      </c>
      <c r="H64" s="90">
        <v>10604</v>
      </c>
      <c r="I64" s="92">
        <v>42298.5</v>
      </c>
      <c r="J64" s="82"/>
      <c r="K64" s="90">
        <v>15680.723960000001</v>
      </c>
      <c r="L64" s="91">
        <v>1.7978872281848495E-3</v>
      </c>
      <c r="M64" s="91">
        <v>0.12414536284657222</v>
      </c>
      <c r="N64" s="91">
        <f>K64/'סכום נכסי הקרן'!$C$42</f>
        <v>3.0569264371472577E-2</v>
      </c>
    </row>
    <row r="65" spans="2:14" s="133" customFormat="1">
      <c r="B65" s="83" t="s">
        <v>1076</v>
      </c>
      <c r="C65" s="82" t="s">
        <v>1077</v>
      </c>
      <c r="D65" s="93" t="s">
        <v>28</v>
      </c>
      <c r="E65" s="82"/>
      <c r="F65" s="93" t="s">
        <v>981</v>
      </c>
      <c r="G65" s="93" t="s">
        <v>168</v>
      </c>
      <c r="H65" s="90">
        <v>2201</v>
      </c>
      <c r="I65" s="92">
        <v>2778</v>
      </c>
      <c r="J65" s="82"/>
      <c r="K65" s="90">
        <v>243.71298999999999</v>
      </c>
      <c r="L65" s="91">
        <v>6.7433878952357555E-4</v>
      </c>
      <c r="M65" s="91">
        <v>1.9294923914962548E-3</v>
      </c>
      <c r="N65" s="91">
        <f>K65/'סכום נכסי הקרן'!$C$42</f>
        <v>4.751137027267746E-4</v>
      </c>
    </row>
    <row r="66" spans="2:14" s="133" customFormat="1">
      <c r="B66" s="83" t="s">
        <v>1078</v>
      </c>
      <c r="C66" s="82" t="s">
        <v>1079</v>
      </c>
      <c r="D66" s="93" t="s">
        <v>762</v>
      </c>
      <c r="E66" s="82"/>
      <c r="F66" s="93" t="s">
        <v>981</v>
      </c>
      <c r="G66" s="93" t="s">
        <v>166</v>
      </c>
      <c r="H66" s="90">
        <v>3023</v>
      </c>
      <c r="I66" s="92">
        <v>3853</v>
      </c>
      <c r="J66" s="82"/>
      <c r="K66" s="90">
        <v>407.20076</v>
      </c>
      <c r="L66" s="91">
        <v>1.1012744036287629E-4</v>
      </c>
      <c r="M66" s="91">
        <v>3.2238362355305416E-3</v>
      </c>
      <c r="N66" s="91">
        <f>K66/'סכום נכסי הקרן'!$C$42</f>
        <v>7.9382990966856836E-4</v>
      </c>
    </row>
    <row r="67" spans="2:14" s="133" customFormat="1">
      <c r="B67" s="83" t="s">
        <v>1080</v>
      </c>
      <c r="C67" s="82" t="s">
        <v>1081</v>
      </c>
      <c r="D67" s="93" t="s">
        <v>762</v>
      </c>
      <c r="E67" s="82"/>
      <c r="F67" s="93" t="s">
        <v>981</v>
      </c>
      <c r="G67" s="93" t="s">
        <v>166</v>
      </c>
      <c r="H67" s="90">
        <v>1369</v>
      </c>
      <c r="I67" s="92">
        <v>24180</v>
      </c>
      <c r="J67" s="90">
        <v>5.7044799999999993</v>
      </c>
      <c r="K67" s="90">
        <v>1162.9229700000001</v>
      </c>
      <c r="L67" s="91">
        <v>1.3981056002048143E-6</v>
      </c>
      <c r="M67" s="91">
        <v>9.206940600545041E-3</v>
      </c>
      <c r="N67" s="91">
        <f>K67/'סכום נכסי הקרן'!$C$42</f>
        <v>2.2670955629518061E-3</v>
      </c>
    </row>
    <row r="68" spans="2:14" s="133" customFormat="1">
      <c r="B68" s="83" t="s">
        <v>1082</v>
      </c>
      <c r="C68" s="82" t="s">
        <v>1083</v>
      </c>
      <c r="D68" s="93" t="s">
        <v>762</v>
      </c>
      <c r="E68" s="82"/>
      <c r="F68" s="93" t="s">
        <v>981</v>
      </c>
      <c r="G68" s="93" t="s">
        <v>166</v>
      </c>
      <c r="H68" s="90">
        <v>1438</v>
      </c>
      <c r="I68" s="92">
        <v>14084</v>
      </c>
      <c r="J68" s="90">
        <v>1.26891</v>
      </c>
      <c r="K68" s="90">
        <v>709.30651999999998</v>
      </c>
      <c r="L68" s="91">
        <v>1.5365637252673213E-5</v>
      </c>
      <c r="M68" s="91">
        <v>5.6156281763179144E-3</v>
      </c>
      <c r="N68" s="91">
        <f>K68/'סכום נכסי הקרן'!$C$42</f>
        <v>1.3827791743289638E-3</v>
      </c>
    </row>
    <row r="69" spans="2:14" s="133" customFormat="1">
      <c r="B69" s="83" t="s">
        <v>1084</v>
      </c>
      <c r="C69" s="82" t="s">
        <v>1085</v>
      </c>
      <c r="D69" s="93" t="s">
        <v>762</v>
      </c>
      <c r="E69" s="82"/>
      <c r="F69" s="93" t="s">
        <v>981</v>
      </c>
      <c r="G69" s="93" t="s">
        <v>166</v>
      </c>
      <c r="H69" s="90">
        <v>21784.999999999996</v>
      </c>
      <c r="I69" s="92">
        <v>4083</v>
      </c>
      <c r="J69" s="90"/>
      <c r="K69" s="90">
        <v>3109.6274900000003</v>
      </c>
      <c r="L69" s="91">
        <v>1.5960767409463659E-5</v>
      </c>
      <c r="M69" s="91">
        <v>2.4619133277805984E-2</v>
      </c>
      <c r="N69" s="91">
        <f>K69/'סכום נכסי הקרן'!$C$42</f>
        <v>6.0621579131865987E-3</v>
      </c>
    </row>
    <row r="70" spans="2:14" s="133" customFormat="1">
      <c r="B70" s="83" t="s">
        <v>1086</v>
      </c>
      <c r="C70" s="82" t="s">
        <v>1087</v>
      </c>
      <c r="D70" s="93" t="s">
        <v>762</v>
      </c>
      <c r="E70" s="82"/>
      <c r="F70" s="93" t="s">
        <v>981</v>
      </c>
      <c r="G70" s="93" t="s">
        <v>166</v>
      </c>
      <c r="H70" s="90">
        <v>621</v>
      </c>
      <c r="I70" s="92">
        <v>8323</v>
      </c>
      <c r="J70" s="90"/>
      <c r="K70" s="90">
        <v>180.69365999999999</v>
      </c>
      <c r="L70" s="91">
        <v>1.5215029491394567E-6</v>
      </c>
      <c r="M70" s="91">
        <v>1.4305640506138437E-3</v>
      </c>
      <c r="N70" s="91">
        <f>K70/'סכום נכסי הקרן'!$C$42</f>
        <v>3.5225875264938844E-4</v>
      </c>
    </row>
    <row r="71" spans="2:14" s="133" customFormat="1">
      <c r="B71" s="83" t="s">
        <v>1088</v>
      </c>
      <c r="C71" s="82" t="s">
        <v>1089</v>
      </c>
      <c r="D71" s="93" t="s">
        <v>762</v>
      </c>
      <c r="E71" s="82"/>
      <c r="F71" s="93" t="s">
        <v>981</v>
      </c>
      <c r="G71" s="93" t="s">
        <v>166</v>
      </c>
      <c r="H71" s="90">
        <v>20348</v>
      </c>
      <c r="I71" s="92">
        <v>22206</v>
      </c>
      <c r="J71" s="90"/>
      <c r="K71" s="90">
        <v>15796.595170000001</v>
      </c>
      <c r="L71" s="91">
        <v>6.4470499239927418E-5</v>
      </c>
      <c r="M71" s="91">
        <v>0.12506272313208044</v>
      </c>
      <c r="N71" s="91">
        <f>K71/'סכום נכסי הקרן'!$C$42</f>
        <v>3.0795153026905064E-2</v>
      </c>
    </row>
    <row r="72" spans="2:14" s="133" customFormat="1">
      <c r="B72" s="83" t="s">
        <v>1090</v>
      </c>
      <c r="C72" s="82" t="s">
        <v>1091</v>
      </c>
      <c r="D72" s="93" t="s">
        <v>762</v>
      </c>
      <c r="E72" s="82"/>
      <c r="F72" s="93" t="s">
        <v>981</v>
      </c>
      <c r="G72" s="93" t="s">
        <v>166</v>
      </c>
      <c r="H72" s="90">
        <v>967</v>
      </c>
      <c r="I72" s="92">
        <v>12291</v>
      </c>
      <c r="J72" s="90">
        <v>1.41987</v>
      </c>
      <c r="K72" s="90">
        <v>416.93334999999996</v>
      </c>
      <c r="L72" s="91">
        <v>1.0544424215336727E-5</v>
      </c>
      <c r="M72" s="91">
        <v>3.3008898154589339E-3</v>
      </c>
      <c r="N72" s="91">
        <f>K72/'סכום נכסי הקרן'!$C$42</f>
        <v>8.1280340333430017E-4</v>
      </c>
    </row>
    <row r="73" spans="2:14" s="133" customFormat="1">
      <c r="B73" s="83" t="s">
        <v>1092</v>
      </c>
      <c r="C73" s="82" t="s">
        <v>1093</v>
      </c>
      <c r="D73" s="93" t="s">
        <v>762</v>
      </c>
      <c r="E73" s="82"/>
      <c r="F73" s="93" t="s">
        <v>981</v>
      </c>
      <c r="G73" s="93" t="s">
        <v>166</v>
      </c>
      <c r="H73" s="90">
        <v>3130</v>
      </c>
      <c r="I73" s="92">
        <v>2451</v>
      </c>
      <c r="J73" s="82"/>
      <c r="K73" s="90">
        <v>268.20019000000002</v>
      </c>
      <c r="L73" s="91">
        <v>4.6439169139465875E-5</v>
      </c>
      <c r="M73" s="91">
        <v>2.1233592267808541E-3</v>
      </c>
      <c r="N73" s="91">
        <f>K73/'סכום נכסי הקרן'!$C$42</f>
        <v>5.2285101972990636E-4</v>
      </c>
    </row>
    <row r="74" spans="2:14" s="133" customFormat="1">
      <c r="B74" s="83" t="s">
        <v>1094</v>
      </c>
      <c r="C74" s="82" t="s">
        <v>1095</v>
      </c>
      <c r="D74" s="93" t="s">
        <v>762</v>
      </c>
      <c r="E74" s="82"/>
      <c r="F74" s="93" t="s">
        <v>981</v>
      </c>
      <c r="G74" s="93" t="s">
        <v>166</v>
      </c>
      <c r="H74" s="90">
        <v>1825</v>
      </c>
      <c r="I74" s="92">
        <v>7011</v>
      </c>
      <c r="J74" s="82"/>
      <c r="K74" s="90">
        <v>447.31582000000003</v>
      </c>
      <c r="L74" s="91">
        <v>2.4662162162162162E-4</v>
      </c>
      <c r="M74" s="91">
        <v>3.541429906078902E-3</v>
      </c>
      <c r="N74" s="91">
        <f>K74/'סכום נכסי הקרן'!$C$42</f>
        <v>8.7203343378809402E-4</v>
      </c>
    </row>
    <row r="75" spans="2:14" s="133" customFormat="1">
      <c r="B75" s="83" t="s">
        <v>1096</v>
      </c>
      <c r="C75" s="82" t="s">
        <v>1097</v>
      </c>
      <c r="D75" s="93" t="s">
        <v>28</v>
      </c>
      <c r="E75" s="82"/>
      <c r="F75" s="93" t="s">
        <v>981</v>
      </c>
      <c r="G75" s="93" t="s">
        <v>173</v>
      </c>
      <c r="H75" s="90">
        <v>8150</v>
      </c>
      <c r="I75" s="92">
        <v>11160</v>
      </c>
      <c r="J75" s="82"/>
      <c r="K75" s="90">
        <v>375.64001999999988</v>
      </c>
      <c r="L75" s="91">
        <v>1.0543337645536869E-4</v>
      </c>
      <c r="M75" s="91">
        <v>2.97396770082506E-3</v>
      </c>
      <c r="N75" s="91">
        <f>K75/'סכום נכסי הקרן'!$C$42</f>
        <v>7.3230286491729316E-4</v>
      </c>
    </row>
    <row r="76" spans="2:14" s="133" customFormat="1">
      <c r="B76" s="81"/>
      <c r="C76" s="82"/>
      <c r="D76" s="82"/>
      <c r="E76" s="82"/>
      <c r="F76" s="82"/>
      <c r="G76" s="82"/>
      <c r="H76" s="90"/>
      <c r="I76" s="92"/>
      <c r="J76" s="82"/>
      <c r="K76" s="82"/>
      <c r="L76" s="82"/>
      <c r="M76" s="91"/>
      <c r="N76" s="82"/>
    </row>
    <row r="77" spans="2:14" s="133" customFormat="1">
      <c r="B77" s="98" t="s">
        <v>68</v>
      </c>
      <c r="C77" s="80"/>
      <c r="D77" s="80"/>
      <c r="E77" s="80"/>
      <c r="F77" s="80"/>
      <c r="G77" s="80"/>
      <c r="H77" s="87"/>
      <c r="I77" s="89"/>
      <c r="J77" s="80"/>
      <c r="K77" s="87">
        <v>21799.553700000004</v>
      </c>
      <c r="L77" s="80"/>
      <c r="M77" s="88">
        <v>0.17258855591638361</v>
      </c>
      <c r="N77" s="88">
        <f>K77/'סכום נכסי הקרן'!$C$42</f>
        <v>4.2497803158535623E-2</v>
      </c>
    </row>
    <row r="78" spans="2:14" s="133" customFormat="1">
      <c r="B78" s="83" t="s">
        <v>1098</v>
      </c>
      <c r="C78" s="82" t="s">
        <v>1099</v>
      </c>
      <c r="D78" s="93" t="s">
        <v>126</v>
      </c>
      <c r="E78" s="82"/>
      <c r="F78" s="93" t="s">
        <v>995</v>
      </c>
      <c r="G78" s="93" t="s">
        <v>166</v>
      </c>
      <c r="H78" s="90">
        <v>1489</v>
      </c>
      <c r="I78" s="92">
        <v>11575</v>
      </c>
      <c r="J78" s="82"/>
      <c r="K78" s="90">
        <v>602.54171999999994</v>
      </c>
      <c r="L78" s="91">
        <v>2.7370812339240136E-5</v>
      </c>
      <c r="M78" s="91">
        <v>4.7703639608995263E-3</v>
      </c>
      <c r="N78" s="91">
        <f>K78/'סכום נכסי הקרן'!$C$42</f>
        <v>1.1746432869112124E-3</v>
      </c>
    </row>
    <row r="79" spans="2:14" s="133" customFormat="1">
      <c r="B79" s="83" t="s">
        <v>1100</v>
      </c>
      <c r="C79" s="82" t="s">
        <v>1101</v>
      </c>
      <c r="D79" s="93" t="s">
        <v>762</v>
      </c>
      <c r="E79" s="82"/>
      <c r="F79" s="93" t="s">
        <v>995</v>
      </c>
      <c r="G79" s="93" t="s">
        <v>166</v>
      </c>
      <c r="H79" s="90">
        <v>36994</v>
      </c>
      <c r="I79" s="92">
        <v>8004</v>
      </c>
      <c r="J79" s="82"/>
      <c r="K79" s="90">
        <v>10351.65516</v>
      </c>
      <c r="L79" s="91">
        <v>1.5137586189493266E-4</v>
      </c>
      <c r="M79" s="91">
        <v>8.1954761092598916E-2</v>
      </c>
      <c r="N79" s="91">
        <f>K79/'סכום נכסי הקרן'!$C$42</f>
        <v>2.0180349075436324E-2</v>
      </c>
    </row>
    <row r="80" spans="2:14" s="133" customFormat="1">
      <c r="B80" s="83" t="s">
        <v>1102</v>
      </c>
      <c r="C80" s="82" t="s">
        <v>1103</v>
      </c>
      <c r="D80" s="93" t="s">
        <v>126</v>
      </c>
      <c r="E80" s="82"/>
      <c r="F80" s="93" t="s">
        <v>995</v>
      </c>
      <c r="G80" s="93" t="s">
        <v>166</v>
      </c>
      <c r="H80" s="90">
        <v>4693</v>
      </c>
      <c r="I80" s="92">
        <v>10102.5</v>
      </c>
      <c r="J80" s="82"/>
      <c r="K80" s="90">
        <v>1657.4897100000001</v>
      </c>
      <c r="L80" s="91">
        <v>1.7357765630588429E-3</v>
      </c>
      <c r="M80" s="91">
        <v>1.3122459268290681E-2</v>
      </c>
      <c r="N80" s="91">
        <f>K80/'סכום נכסי הקרן'!$C$42</f>
        <v>3.2312437402275025E-3</v>
      </c>
    </row>
    <row r="81" spans="2:14" s="133" customFormat="1">
      <c r="B81" s="83" t="s">
        <v>1104</v>
      </c>
      <c r="C81" s="82" t="s">
        <v>1105</v>
      </c>
      <c r="D81" s="93" t="s">
        <v>126</v>
      </c>
      <c r="E81" s="82"/>
      <c r="F81" s="93" t="s">
        <v>995</v>
      </c>
      <c r="G81" s="93" t="s">
        <v>166</v>
      </c>
      <c r="H81" s="90">
        <v>3530.0000000000005</v>
      </c>
      <c r="I81" s="92">
        <v>7492</v>
      </c>
      <c r="J81" s="82"/>
      <c r="K81" s="90">
        <v>924.57871999999998</v>
      </c>
      <c r="L81" s="91">
        <v>8.2693423666098869E-5</v>
      </c>
      <c r="M81" s="91">
        <v>7.3199528904033641E-3</v>
      </c>
      <c r="N81" s="91">
        <f>K81/'סכום נכסי הקרן'!$C$42</f>
        <v>1.8024481137488065E-3</v>
      </c>
    </row>
    <row r="82" spans="2:14" s="133" customFormat="1">
      <c r="B82" s="83" t="s">
        <v>1106</v>
      </c>
      <c r="C82" s="82" t="s">
        <v>1107</v>
      </c>
      <c r="D82" s="93" t="s">
        <v>28</v>
      </c>
      <c r="E82" s="82"/>
      <c r="F82" s="93" t="s">
        <v>995</v>
      </c>
      <c r="G82" s="93" t="s">
        <v>168</v>
      </c>
      <c r="H82" s="90">
        <v>3600</v>
      </c>
      <c r="I82" s="92">
        <v>19001</v>
      </c>
      <c r="J82" s="82"/>
      <c r="K82" s="90">
        <v>2726.4990899999998</v>
      </c>
      <c r="L82" s="91">
        <v>3.9644651771290002E-3</v>
      </c>
      <c r="M82" s="91">
        <v>2.158587956093954E-2</v>
      </c>
      <c r="N82" s="91">
        <f>K82/'סכום נכסי הקרן'!$C$42</f>
        <v>5.3152565980626697E-3</v>
      </c>
    </row>
    <row r="83" spans="2:14" s="133" customFormat="1">
      <c r="B83" s="83" t="s">
        <v>1108</v>
      </c>
      <c r="C83" s="82" t="s">
        <v>1109</v>
      </c>
      <c r="D83" s="93" t="s">
        <v>126</v>
      </c>
      <c r="E83" s="82"/>
      <c r="F83" s="93" t="s">
        <v>995</v>
      </c>
      <c r="G83" s="93" t="s">
        <v>166</v>
      </c>
      <c r="H83" s="90">
        <v>5085</v>
      </c>
      <c r="I83" s="92">
        <v>10498</v>
      </c>
      <c r="J83" s="82"/>
      <c r="K83" s="90">
        <v>1866.2462600000001</v>
      </c>
      <c r="L83" s="91">
        <v>1.2621188853938965E-4</v>
      </c>
      <c r="M83" s="91">
        <v>1.4775199136198451E-2</v>
      </c>
      <c r="N83" s="91">
        <f>K83/'סכום נכסי הקרן'!$C$42</f>
        <v>3.6382105475321401E-3</v>
      </c>
    </row>
    <row r="84" spans="2:14" s="133" customFormat="1">
      <c r="B84" s="83" t="s">
        <v>1110</v>
      </c>
      <c r="C84" s="82" t="s">
        <v>1111</v>
      </c>
      <c r="D84" s="93" t="s">
        <v>762</v>
      </c>
      <c r="E84" s="82"/>
      <c r="F84" s="93" t="s">
        <v>995</v>
      </c>
      <c r="G84" s="93" t="s">
        <v>166</v>
      </c>
      <c r="H84" s="90">
        <v>7431</v>
      </c>
      <c r="I84" s="92">
        <v>3720</v>
      </c>
      <c r="J84" s="82"/>
      <c r="K84" s="90">
        <v>966.41046999999992</v>
      </c>
      <c r="L84" s="91">
        <v>2.4046690615543892E-5</v>
      </c>
      <c r="M84" s="91">
        <v>7.6511377129603129E-3</v>
      </c>
      <c r="N84" s="91">
        <f>K84/'סכום נכסי הקרן'!$C$42</f>
        <v>1.8839982914149241E-3</v>
      </c>
    </row>
    <row r="85" spans="2:14" s="133" customFormat="1">
      <c r="B85" s="83" t="s">
        <v>1112</v>
      </c>
      <c r="C85" s="82" t="s">
        <v>1113</v>
      </c>
      <c r="D85" s="93" t="s">
        <v>28</v>
      </c>
      <c r="E85" s="82"/>
      <c r="F85" s="93" t="s">
        <v>995</v>
      </c>
      <c r="G85" s="93" t="s">
        <v>168</v>
      </c>
      <c r="H85" s="90">
        <v>3141</v>
      </c>
      <c r="I85" s="92">
        <v>21599</v>
      </c>
      <c r="J85" s="82"/>
      <c r="K85" s="90">
        <v>2704.1325699999998</v>
      </c>
      <c r="L85" s="91">
        <v>1.9892324324050459E-3</v>
      </c>
      <c r="M85" s="91">
        <v>2.1408802294092793E-2</v>
      </c>
      <c r="N85" s="91">
        <f>K85/'סכום נכסי הקרן'!$C$42</f>
        <v>5.2716535052020367E-3</v>
      </c>
    </row>
    <row r="86" spans="2:14" s="133" customFormat="1">
      <c r="B86" s="135"/>
      <c r="C86" s="135"/>
    </row>
    <row r="87" spans="2:14">
      <c r="D87" s="1"/>
      <c r="E87" s="1"/>
      <c r="F87" s="1"/>
      <c r="G87" s="1"/>
    </row>
    <row r="88" spans="2:14">
      <c r="D88" s="1"/>
      <c r="E88" s="1"/>
      <c r="F88" s="1"/>
      <c r="G88" s="1"/>
    </row>
    <row r="89" spans="2:14">
      <c r="B89" s="95" t="s">
        <v>250</v>
      </c>
      <c r="D89" s="1"/>
      <c r="E89" s="1"/>
      <c r="F89" s="1"/>
      <c r="G89" s="1"/>
    </row>
    <row r="90" spans="2:14">
      <c r="B90" s="95" t="s">
        <v>115</v>
      </c>
      <c r="D90" s="1"/>
      <c r="E90" s="1"/>
      <c r="F90" s="1"/>
      <c r="G90" s="1"/>
    </row>
    <row r="91" spans="2:14">
      <c r="B91" s="95" t="s">
        <v>235</v>
      </c>
      <c r="D91" s="1"/>
      <c r="E91" s="1"/>
      <c r="F91" s="1"/>
      <c r="G91" s="1"/>
    </row>
    <row r="92" spans="2:14">
      <c r="B92" s="95" t="s">
        <v>245</v>
      </c>
      <c r="D92" s="1"/>
      <c r="E92" s="1"/>
      <c r="F92" s="1"/>
      <c r="G92" s="1"/>
    </row>
    <row r="93" spans="2:14">
      <c r="B93" s="95" t="s">
        <v>243</v>
      </c>
      <c r="D93" s="1"/>
      <c r="E93" s="1"/>
      <c r="F93" s="1"/>
      <c r="G93" s="1"/>
    </row>
    <row r="94" spans="2:14">
      <c r="D94" s="1"/>
      <c r="E94" s="1"/>
      <c r="F94" s="1"/>
      <c r="G94" s="1"/>
    </row>
    <row r="95" spans="2:14">
      <c r="D95" s="1"/>
      <c r="E95" s="1"/>
      <c r="F95" s="1"/>
      <c r="G95" s="1"/>
    </row>
    <row r="96" spans="2:14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3"/>
      <c r="D250" s="1"/>
      <c r="E250" s="1"/>
      <c r="F250" s="1"/>
      <c r="G250" s="1"/>
    </row>
    <row r="251" spans="2:7">
      <c r="B251" s="43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5" type="noConversion"/>
  <dataValidations count="1">
    <dataValidation allowBlank="1" showInputMessage="1" showErrorMessage="1" sqref="J9:J1048576 C5:C1048576 J1:J7 AH44:XFD48 A1:B1048576 K1:XFD43 K49:XFD1048576 K44:AF48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C14" sqref="C14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6.5703125" style="1" bestFit="1" customWidth="1"/>
    <col min="8" max="8" width="7.85546875" style="1" bestFit="1" customWidth="1"/>
    <col min="9" max="9" width="12" style="1" bestFit="1" customWidth="1"/>
    <col min="10" max="10" width="11.28515625" style="1" bestFit="1" customWidth="1"/>
    <col min="11" max="11" width="10.7109375" style="1" bestFit="1" customWidth="1"/>
    <col min="12" max="12" width="10.140625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6" t="s">
        <v>182</v>
      </c>
      <c r="C1" s="76" t="s" vm="1">
        <v>251</v>
      </c>
    </row>
    <row r="2" spans="2:65">
      <c r="B2" s="56" t="s">
        <v>181</v>
      </c>
      <c r="C2" s="76" t="s">
        <v>252</v>
      </c>
    </row>
    <row r="3" spans="2:65">
      <c r="B3" s="56" t="s">
        <v>183</v>
      </c>
      <c r="C3" s="76" t="s">
        <v>253</v>
      </c>
    </row>
    <row r="4" spans="2:65">
      <c r="B4" s="56" t="s">
        <v>184</v>
      </c>
      <c r="C4" s="76">
        <v>8802</v>
      </c>
    </row>
    <row r="6" spans="2:65" ht="26.25" customHeight="1">
      <c r="B6" s="185" t="s">
        <v>212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7"/>
    </row>
    <row r="7" spans="2:65" ht="26.25" customHeight="1">
      <c r="B7" s="185" t="s">
        <v>94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7"/>
      <c r="BM7" s="3"/>
    </row>
    <row r="8" spans="2:65" s="3" customFormat="1" ht="78.75">
      <c r="B8" s="22" t="s">
        <v>118</v>
      </c>
      <c r="C8" s="30" t="s">
        <v>44</v>
      </c>
      <c r="D8" s="30" t="s">
        <v>122</v>
      </c>
      <c r="E8" s="30" t="s">
        <v>120</v>
      </c>
      <c r="F8" s="30" t="s">
        <v>63</v>
      </c>
      <c r="G8" s="30" t="s">
        <v>15</v>
      </c>
      <c r="H8" s="30" t="s">
        <v>64</v>
      </c>
      <c r="I8" s="30" t="s">
        <v>104</v>
      </c>
      <c r="J8" s="30" t="s">
        <v>237</v>
      </c>
      <c r="K8" s="30" t="s">
        <v>236</v>
      </c>
      <c r="L8" s="30" t="s">
        <v>60</v>
      </c>
      <c r="M8" s="30" t="s">
        <v>57</v>
      </c>
      <c r="N8" s="30" t="s">
        <v>185</v>
      </c>
      <c r="O8" s="20" t="s">
        <v>187</v>
      </c>
      <c r="P8" s="1"/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32" t="s">
        <v>246</v>
      </c>
      <c r="K9" s="32"/>
      <c r="L9" s="32" t="s">
        <v>240</v>
      </c>
      <c r="M9" s="32" t="s">
        <v>20</v>
      </c>
      <c r="N9" s="32" t="s">
        <v>20</v>
      </c>
      <c r="O9" s="33" t="s">
        <v>20</v>
      </c>
      <c r="BG9" s="1"/>
      <c r="BH9" s="1"/>
      <c r="BI9" s="1"/>
      <c r="BM9" s="4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20" t="s">
        <v>12</v>
      </c>
      <c r="O10" s="20" t="s">
        <v>13</v>
      </c>
      <c r="P10" s="5"/>
      <c r="BG10" s="1"/>
      <c r="BH10" s="3"/>
      <c r="BI10" s="1"/>
    </row>
    <row r="11" spans="2:65" s="4" customFormat="1" ht="18" customHeight="1">
      <c r="B11" s="122" t="s">
        <v>32</v>
      </c>
      <c r="C11" s="117"/>
      <c r="D11" s="117"/>
      <c r="E11" s="117"/>
      <c r="F11" s="117"/>
      <c r="G11" s="117"/>
      <c r="H11" s="117"/>
      <c r="I11" s="117"/>
      <c r="J11" s="118"/>
      <c r="K11" s="120"/>
      <c r="L11" s="118">
        <v>17219.42482</v>
      </c>
      <c r="M11" s="117"/>
      <c r="N11" s="121">
        <v>1</v>
      </c>
      <c r="O11" s="121">
        <f>L11/'סכום נכסי הקרן'!$C$42</f>
        <v>3.3568931574207532E-2</v>
      </c>
      <c r="P11" s="5"/>
      <c r="BG11" s="1"/>
      <c r="BH11" s="3"/>
      <c r="BI11" s="1"/>
      <c r="BM11" s="1"/>
    </row>
    <row r="12" spans="2:65" s="4" customFormat="1" ht="18" customHeight="1">
      <c r="B12" s="122" t="s">
        <v>232</v>
      </c>
      <c r="C12" s="117"/>
      <c r="D12" s="117"/>
      <c r="E12" s="117"/>
      <c r="F12" s="117"/>
      <c r="G12" s="117"/>
      <c r="H12" s="117"/>
      <c r="I12" s="117"/>
      <c r="J12" s="118"/>
      <c r="K12" s="120"/>
      <c r="L12" s="118">
        <v>17219.42482</v>
      </c>
      <c r="M12" s="117"/>
      <c r="N12" s="121">
        <v>1</v>
      </c>
      <c r="O12" s="121">
        <f>L12/'סכום נכסי הקרן'!$C$42</f>
        <v>3.3568931574207532E-2</v>
      </c>
      <c r="P12" s="5"/>
      <c r="BG12" s="1"/>
      <c r="BH12" s="3"/>
      <c r="BI12" s="1"/>
      <c r="BM12" s="1"/>
    </row>
    <row r="13" spans="2:65">
      <c r="B13" s="106" t="s">
        <v>1114</v>
      </c>
      <c r="C13" s="80"/>
      <c r="D13" s="80"/>
      <c r="E13" s="80"/>
      <c r="F13" s="80"/>
      <c r="G13" s="80"/>
      <c r="H13" s="80"/>
      <c r="I13" s="80"/>
      <c r="J13" s="87"/>
      <c r="K13" s="89"/>
      <c r="L13" s="87">
        <v>17219.42482</v>
      </c>
      <c r="M13" s="80"/>
      <c r="N13" s="88">
        <v>1</v>
      </c>
      <c r="O13" s="88">
        <f>L13/'סכום נכסי הקרן'!$C$42</f>
        <v>3.3568931574207532E-2</v>
      </c>
      <c r="P13" s="133"/>
      <c r="Q13" s="133"/>
      <c r="R13" s="133"/>
      <c r="S13" s="133"/>
      <c r="BH13" s="3"/>
    </row>
    <row r="14" spans="2:65" ht="20.25">
      <c r="B14" s="97" t="s">
        <v>1115</v>
      </c>
      <c r="C14" s="82" t="s">
        <v>1116</v>
      </c>
      <c r="D14" s="93" t="s">
        <v>28</v>
      </c>
      <c r="E14" s="82"/>
      <c r="F14" s="93" t="s">
        <v>995</v>
      </c>
      <c r="G14" s="82" t="s">
        <v>559</v>
      </c>
      <c r="H14" s="82" t="s">
        <v>1117</v>
      </c>
      <c r="I14" s="93" t="s">
        <v>166</v>
      </c>
      <c r="J14" s="90">
        <v>12329.89</v>
      </c>
      <c r="K14" s="92">
        <v>10908</v>
      </c>
      <c r="L14" s="90">
        <v>4701.92562</v>
      </c>
      <c r="M14" s="91">
        <v>1.3384862033821822E-3</v>
      </c>
      <c r="N14" s="91">
        <v>0.27305938898370241</v>
      </c>
      <c r="O14" s="91">
        <f>L14/'סכום נכסי הקרן'!$C$42</f>
        <v>9.1663119444888239E-3</v>
      </c>
      <c r="P14" s="133"/>
      <c r="Q14" s="133"/>
      <c r="R14" s="133"/>
      <c r="S14" s="133"/>
      <c r="BH14" s="4"/>
    </row>
    <row r="15" spans="2:65">
      <c r="B15" s="97" t="s">
        <v>1118</v>
      </c>
      <c r="C15" s="82" t="s">
        <v>1119</v>
      </c>
      <c r="D15" s="93" t="s">
        <v>28</v>
      </c>
      <c r="E15" s="82"/>
      <c r="F15" s="93" t="s">
        <v>995</v>
      </c>
      <c r="G15" s="82" t="s">
        <v>1120</v>
      </c>
      <c r="H15" s="82" t="s">
        <v>1121</v>
      </c>
      <c r="I15" s="93" t="s">
        <v>166</v>
      </c>
      <c r="J15" s="90">
        <v>102734.66</v>
      </c>
      <c r="K15" s="92">
        <v>1232</v>
      </c>
      <c r="L15" s="90">
        <v>4424.8557699999992</v>
      </c>
      <c r="M15" s="91">
        <v>1.5063449859497257E-4</v>
      </c>
      <c r="N15" s="91">
        <v>0.25696884862615282</v>
      </c>
      <c r="O15" s="91">
        <f>L15/'סכום נכסי הקרן'!$C$42</f>
        <v>8.6261696962342174E-3</v>
      </c>
      <c r="P15" s="133"/>
      <c r="Q15" s="133"/>
      <c r="R15" s="133"/>
      <c r="S15" s="133"/>
    </row>
    <row r="16" spans="2:65">
      <c r="B16" s="97" t="s">
        <v>1122</v>
      </c>
      <c r="C16" s="82" t="s">
        <v>1123</v>
      </c>
      <c r="D16" s="93" t="s">
        <v>28</v>
      </c>
      <c r="E16" s="82"/>
      <c r="F16" s="93" t="s">
        <v>981</v>
      </c>
      <c r="G16" s="82" t="s">
        <v>1124</v>
      </c>
      <c r="H16" s="82"/>
      <c r="I16" s="93" t="s">
        <v>168</v>
      </c>
      <c r="J16" s="90">
        <v>275</v>
      </c>
      <c r="K16" s="92">
        <v>164772</v>
      </c>
      <c r="L16" s="90">
        <v>1806.1029599999999</v>
      </c>
      <c r="M16" s="91">
        <v>1.3124375416577383E-3</v>
      </c>
      <c r="N16" s="91">
        <v>0.10488753131302327</v>
      </c>
      <c r="O16" s="91">
        <f>L16/'סכום נכסי הקרן'!$C$42</f>
        <v>3.5209623616344276E-3</v>
      </c>
      <c r="P16" s="133"/>
      <c r="Q16" s="133"/>
      <c r="R16" s="133"/>
      <c r="S16" s="133"/>
    </row>
    <row r="17" spans="2:59">
      <c r="B17" s="97" t="s">
        <v>1125</v>
      </c>
      <c r="C17" s="82" t="s">
        <v>1126</v>
      </c>
      <c r="D17" s="93" t="s">
        <v>140</v>
      </c>
      <c r="E17" s="82"/>
      <c r="F17" s="93" t="s">
        <v>981</v>
      </c>
      <c r="G17" s="82" t="s">
        <v>1124</v>
      </c>
      <c r="H17" s="82"/>
      <c r="I17" s="93" t="s">
        <v>168</v>
      </c>
      <c r="J17" s="90">
        <v>2911</v>
      </c>
      <c r="K17" s="92">
        <v>3785</v>
      </c>
      <c r="L17" s="90">
        <v>439.17184000000003</v>
      </c>
      <c r="M17" s="91">
        <v>1.0545223818259136E-4</v>
      </c>
      <c r="N17" s="91">
        <v>2.5504443068848106E-2</v>
      </c>
      <c r="O17" s="91">
        <f>L17/'סכום נכסי הקרן'!$C$42</f>
        <v>8.5615690421643356E-4</v>
      </c>
      <c r="P17" s="133"/>
      <c r="Q17" s="133"/>
      <c r="R17" s="133"/>
      <c r="S17" s="133"/>
    </row>
    <row r="18" spans="2:59">
      <c r="B18" s="97" t="s">
        <v>1127</v>
      </c>
      <c r="C18" s="82" t="s">
        <v>1128</v>
      </c>
      <c r="D18" s="93" t="s">
        <v>140</v>
      </c>
      <c r="E18" s="82"/>
      <c r="F18" s="93" t="s">
        <v>981</v>
      </c>
      <c r="G18" s="82" t="s">
        <v>1124</v>
      </c>
      <c r="H18" s="82"/>
      <c r="I18" s="93" t="s">
        <v>168</v>
      </c>
      <c r="J18" s="90">
        <v>2442</v>
      </c>
      <c r="K18" s="92">
        <v>2314</v>
      </c>
      <c r="L18" s="90">
        <v>225.23474999999999</v>
      </c>
      <c r="M18" s="91">
        <v>2.1629809672396633E-5</v>
      </c>
      <c r="N18" s="91">
        <v>1.3080271400145407E-2</v>
      </c>
      <c r="O18" s="91">
        <f>L18/'סכום נכסי הקרן'!$C$42</f>
        <v>4.3909073560354493E-4</v>
      </c>
      <c r="P18" s="133"/>
      <c r="Q18" s="133"/>
      <c r="R18" s="133"/>
      <c r="S18" s="133"/>
    </row>
    <row r="19" spans="2:59" ht="20.25">
      <c r="B19" s="97" t="s">
        <v>1129</v>
      </c>
      <c r="C19" s="82" t="s">
        <v>1130</v>
      </c>
      <c r="D19" s="93" t="s">
        <v>28</v>
      </c>
      <c r="E19" s="82"/>
      <c r="F19" s="93" t="s">
        <v>981</v>
      </c>
      <c r="G19" s="82" t="s">
        <v>1124</v>
      </c>
      <c r="H19" s="82"/>
      <c r="I19" s="93" t="s">
        <v>166</v>
      </c>
      <c r="J19" s="90">
        <v>1084.8599999999999</v>
      </c>
      <c r="K19" s="92">
        <v>11764</v>
      </c>
      <c r="L19" s="90">
        <v>446.16976</v>
      </c>
      <c r="M19" s="91">
        <v>1.7470378288398644E-4</v>
      </c>
      <c r="N19" s="91">
        <v>2.5910839918519415E-2</v>
      </c>
      <c r="O19" s="91">
        <f>L19/'סכום נכסי הקרן'!$C$42</f>
        <v>8.6979921225502333E-4</v>
      </c>
      <c r="P19" s="133"/>
      <c r="Q19" s="133"/>
      <c r="R19" s="133"/>
      <c r="S19" s="133"/>
      <c r="BG19" s="4"/>
    </row>
    <row r="20" spans="2:59">
      <c r="B20" s="97" t="s">
        <v>1131</v>
      </c>
      <c r="C20" s="82" t="s">
        <v>1132</v>
      </c>
      <c r="D20" s="93" t="s">
        <v>28</v>
      </c>
      <c r="E20" s="82"/>
      <c r="F20" s="93" t="s">
        <v>981</v>
      </c>
      <c r="G20" s="82" t="s">
        <v>1124</v>
      </c>
      <c r="H20" s="82"/>
      <c r="I20" s="93" t="s">
        <v>168</v>
      </c>
      <c r="J20" s="90">
        <v>331</v>
      </c>
      <c r="K20" s="92">
        <v>120355</v>
      </c>
      <c r="L20" s="90">
        <v>1587.8831200000002</v>
      </c>
      <c r="M20" s="91">
        <v>2.5286461505457893E-4</v>
      </c>
      <c r="N20" s="91">
        <v>9.2214643438943866E-2</v>
      </c>
      <c r="O20" s="91">
        <f>L20/'סכום נכסי הקרן'!$C$42</f>
        <v>3.0955470557418522E-3</v>
      </c>
      <c r="P20" s="133"/>
      <c r="Q20" s="133"/>
      <c r="R20" s="133"/>
      <c r="S20" s="133"/>
      <c r="BG20" s="3"/>
    </row>
    <row r="21" spans="2:59">
      <c r="B21" s="97" t="s">
        <v>1133</v>
      </c>
      <c r="C21" s="82" t="s">
        <v>1134</v>
      </c>
      <c r="D21" s="93" t="s">
        <v>28</v>
      </c>
      <c r="E21" s="82"/>
      <c r="F21" s="93" t="s">
        <v>981</v>
      </c>
      <c r="G21" s="82" t="s">
        <v>1124</v>
      </c>
      <c r="H21" s="82"/>
      <c r="I21" s="93" t="s">
        <v>166</v>
      </c>
      <c r="J21" s="90">
        <v>3782.02</v>
      </c>
      <c r="K21" s="92">
        <v>1647.11</v>
      </c>
      <c r="L21" s="90">
        <v>217.77992999999998</v>
      </c>
      <c r="M21" s="91">
        <v>8.0402850845086708E-5</v>
      </c>
      <c r="N21" s="91">
        <v>1.2647340563144314E-2</v>
      </c>
      <c r="O21" s="91">
        <f>L21/'סכום נכסי הקרן'!$C$42</f>
        <v>4.2455770995989084E-4</v>
      </c>
      <c r="P21" s="133"/>
      <c r="Q21" s="133"/>
      <c r="R21" s="133"/>
      <c r="S21" s="133"/>
    </row>
    <row r="22" spans="2:59">
      <c r="B22" s="97" t="s">
        <v>1135</v>
      </c>
      <c r="C22" s="82" t="s">
        <v>1136</v>
      </c>
      <c r="D22" s="93" t="s">
        <v>28</v>
      </c>
      <c r="E22" s="82"/>
      <c r="F22" s="93" t="s">
        <v>981</v>
      </c>
      <c r="G22" s="82" t="s">
        <v>1124</v>
      </c>
      <c r="H22" s="82"/>
      <c r="I22" s="93" t="s">
        <v>166</v>
      </c>
      <c r="J22" s="90">
        <v>7802.9999999999991</v>
      </c>
      <c r="K22" s="92">
        <v>1645</v>
      </c>
      <c r="L22" s="90">
        <v>448.74428999999998</v>
      </c>
      <c r="M22" s="91">
        <v>2.9363569701771329E-4</v>
      </c>
      <c r="N22" s="91">
        <v>2.6060353042616901E-2</v>
      </c>
      <c r="O22" s="91">
        <f>L22/'סכום נכסי הקרן'!$C$42</f>
        <v>8.748182080872978E-4</v>
      </c>
      <c r="P22" s="133"/>
      <c r="Q22" s="133"/>
      <c r="R22" s="133"/>
      <c r="S22" s="133"/>
    </row>
    <row r="23" spans="2:59">
      <c r="B23" s="97" t="s">
        <v>1137</v>
      </c>
      <c r="C23" s="82" t="s">
        <v>1138</v>
      </c>
      <c r="D23" s="93" t="s">
        <v>28</v>
      </c>
      <c r="E23" s="82"/>
      <c r="F23" s="93" t="s">
        <v>981</v>
      </c>
      <c r="G23" s="82" t="s">
        <v>1124</v>
      </c>
      <c r="H23" s="82"/>
      <c r="I23" s="93" t="s">
        <v>166</v>
      </c>
      <c r="J23" s="90">
        <v>245</v>
      </c>
      <c r="K23" s="92">
        <v>45569.19</v>
      </c>
      <c r="L23" s="90">
        <v>390.30923999999999</v>
      </c>
      <c r="M23" s="91">
        <v>7.6490329099816322E-5</v>
      </c>
      <c r="N23" s="91">
        <v>2.2666798925052595E-2</v>
      </c>
      <c r="O23" s="91">
        <f>L23/'סכום נכסי הקרן'!$C$42</f>
        <v>7.6090022212141144E-4</v>
      </c>
      <c r="P23" s="133"/>
      <c r="Q23" s="133"/>
      <c r="R23" s="133"/>
      <c r="S23" s="133"/>
    </row>
    <row r="24" spans="2:59">
      <c r="B24" s="97" t="s">
        <v>1139</v>
      </c>
      <c r="C24" s="82" t="s">
        <v>1140</v>
      </c>
      <c r="D24" s="93" t="s">
        <v>28</v>
      </c>
      <c r="E24" s="82"/>
      <c r="F24" s="93" t="s">
        <v>981</v>
      </c>
      <c r="G24" s="82" t="s">
        <v>1124</v>
      </c>
      <c r="H24" s="82"/>
      <c r="I24" s="93" t="s">
        <v>166</v>
      </c>
      <c r="J24" s="90">
        <v>7041.0000000000009</v>
      </c>
      <c r="K24" s="92">
        <v>2134.08</v>
      </c>
      <c r="L24" s="90">
        <v>525.31094999999993</v>
      </c>
      <c r="M24" s="91">
        <v>3.4048116568464974E-5</v>
      </c>
      <c r="N24" s="91">
        <v>3.0506881355866329E-2</v>
      </c>
      <c r="O24" s="91">
        <f>L24/'סכום נכסי הקרן'!$C$42</f>
        <v>1.0240834127775442E-3</v>
      </c>
      <c r="P24" s="133"/>
      <c r="Q24" s="133"/>
      <c r="R24" s="133"/>
      <c r="S24" s="133"/>
    </row>
    <row r="25" spans="2:59">
      <c r="B25" s="97" t="s">
        <v>1141</v>
      </c>
      <c r="C25" s="82" t="s">
        <v>1142</v>
      </c>
      <c r="D25" s="93" t="s">
        <v>28</v>
      </c>
      <c r="E25" s="82"/>
      <c r="F25" s="93" t="s">
        <v>981</v>
      </c>
      <c r="G25" s="82" t="s">
        <v>1124</v>
      </c>
      <c r="H25" s="82"/>
      <c r="I25" s="93" t="s">
        <v>176</v>
      </c>
      <c r="J25" s="90">
        <v>3310</v>
      </c>
      <c r="K25" s="92">
        <v>9711.4500000000007</v>
      </c>
      <c r="L25" s="90">
        <v>1004.2064499999999</v>
      </c>
      <c r="M25" s="91">
        <v>3.3944185800063289E-4</v>
      </c>
      <c r="N25" s="91">
        <v>5.8318234232402191E-2</v>
      </c>
      <c r="O25" s="91">
        <f>L25/'סכום נכסי הקרן'!$C$42</f>
        <v>1.9576808144761162E-3</v>
      </c>
      <c r="P25" s="133"/>
      <c r="Q25" s="133"/>
      <c r="R25" s="133"/>
      <c r="S25" s="133"/>
    </row>
    <row r="26" spans="2:59">
      <c r="B26" s="97" t="s">
        <v>1143</v>
      </c>
      <c r="C26" s="82" t="s">
        <v>1144</v>
      </c>
      <c r="D26" s="93" t="s">
        <v>140</v>
      </c>
      <c r="E26" s="82"/>
      <c r="F26" s="93" t="s">
        <v>981</v>
      </c>
      <c r="G26" s="82" t="s">
        <v>1124</v>
      </c>
      <c r="H26" s="82"/>
      <c r="I26" s="93" t="s">
        <v>166</v>
      </c>
      <c r="J26" s="90">
        <v>2626.9999999999986</v>
      </c>
      <c r="K26" s="92">
        <v>10907.35</v>
      </c>
      <c r="L26" s="90">
        <v>1001.7301400000002</v>
      </c>
      <c r="M26" s="91">
        <v>3.1145334552869966E-5</v>
      </c>
      <c r="N26" s="91">
        <v>5.8174425131582309E-2</v>
      </c>
      <c r="O26" s="91">
        <f>L26/'סכום נכסי הקרן'!$C$42</f>
        <v>1.9528532966109455E-3</v>
      </c>
      <c r="P26" s="133"/>
      <c r="Q26" s="133"/>
      <c r="R26" s="133"/>
      <c r="S26" s="133"/>
    </row>
    <row r="27" spans="2:59">
      <c r="B27" s="81"/>
      <c r="C27" s="82"/>
      <c r="D27" s="82"/>
      <c r="E27" s="82"/>
      <c r="F27" s="82"/>
      <c r="G27" s="82"/>
      <c r="H27" s="82"/>
      <c r="I27" s="82"/>
      <c r="J27" s="90"/>
      <c r="K27" s="92"/>
      <c r="L27" s="82"/>
      <c r="M27" s="82"/>
      <c r="N27" s="91"/>
      <c r="O27" s="82"/>
      <c r="P27" s="133"/>
      <c r="Q27" s="133"/>
      <c r="R27" s="133"/>
      <c r="S27" s="133"/>
    </row>
    <row r="28" spans="2:59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133"/>
      <c r="Q28" s="133"/>
      <c r="R28" s="133"/>
      <c r="S28" s="133"/>
    </row>
    <row r="29" spans="2:59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133"/>
      <c r="Q29" s="133"/>
      <c r="R29" s="133"/>
      <c r="S29" s="133"/>
    </row>
    <row r="30" spans="2:59">
      <c r="B30" s="95" t="s">
        <v>250</v>
      </c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133"/>
      <c r="Q30" s="133"/>
      <c r="R30" s="133"/>
      <c r="S30" s="133"/>
    </row>
    <row r="31" spans="2:59">
      <c r="B31" s="95" t="s">
        <v>115</v>
      </c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133"/>
      <c r="Q31" s="133"/>
      <c r="R31" s="133"/>
      <c r="S31" s="133"/>
    </row>
    <row r="32" spans="2:59">
      <c r="B32" s="95" t="s">
        <v>235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133"/>
      <c r="Q32" s="133"/>
      <c r="R32" s="133"/>
      <c r="S32" s="133"/>
    </row>
    <row r="33" spans="2:19">
      <c r="B33" s="95" t="s">
        <v>245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133"/>
      <c r="Q33" s="133"/>
      <c r="R33" s="133"/>
      <c r="S33" s="133"/>
    </row>
    <row r="34" spans="2:19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</row>
    <row r="35" spans="2:19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</row>
    <row r="36" spans="2:19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</row>
    <row r="37" spans="2:19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</row>
    <row r="38" spans="2:19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</row>
    <row r="39" spans="2:19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</row>
    <row r="40" spans="2:19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</row>
    <row r="41" spans="2:19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</row>
    <row r="42" spans="2:19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</row>
    <row r="43" spans="2:19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</row>
    <row r="44" spans="2:19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</row>
    <row r="45" spans="2:19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</row>
    <row r="46" spans="2:19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</row>
    <row r="47" spans="2:19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</row>
    <row r="48" spans="2:19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</row>
    <row r="49" spans="2:15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</row>
    <row r="50" spans="2:15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</row>
    <row r="51" spans="2:15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</row>
    <row r="52" spans="2:15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</row>
    <row r="53" spans="2:15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</row>
    <row r="54" spans="2:15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</row>
    <row r="55" spans="2:15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</row>
    <row r="56" spans="2:15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</row>
    <row r="57" spans="2:15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</row>
    <row r="58" spans="2:15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</row>
    <row r="59" spans="2:15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</row>
    <row r="60" spans="2:15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</row>
    <row r="61" spans="2:15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</row>
    <row r="62" spans="2:15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</row>
    <row r="63" spans="2:15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</row>
    <row r="64" spans="2:15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</row>
    <row r="65" spans="2:15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</row>
    <row r="66" spans="2:15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</row>
    <row r="67" spans="2:15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</row>
    <row r="68" spans="2:15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</row>
    <row r="69" spans="2:15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</row>
    <row r="70" spans="2:15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</row>
    <row r="71" spans="2:15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</row>
    <row r="72" spans="2:15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</row>
    <row r="73" spans="2:15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</row>
    <row r="74" spans="2:15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</row>
    <row r="75" spans="2:15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</row>
    <row r="76" spans="2:15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</row>
    <row r="77" spans="2:15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</row>
    <row r="78" spans="2:15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</row>
    <row r="79" spans="2:15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</row>
    <row r="80" spans="2:15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</row>
    <row r="81" spans="2:15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</row>
    <row r="82" spans="2:15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</row>
    <row r="83" spans="2:15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</row>
    <row r="84" spans="2:15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</row>
    <row r="85" spans="2:15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</row>
    <row r="86" spans="2:15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</row>
    <row r="87" spans="2:15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</row>
    <row r="88" spans="2:15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</row>
    <row r="89" spans="2:15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</row>
    <row r="90" spans="2:15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</row>
    <row r="91" spans="2:15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</row>
    <row r="92" spans="2:15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</row>
    <row r="93" spans="2:15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</row>
    <row r="94" spans="2:15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</row>
    <row r="95" spans="2:15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</row>
    <row r="96" spans="2:15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</row>
    <row r="97" spans="2:15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</row>
    <row r="98" spans="2:15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</row>
    <row r="99" spans="2:15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</row>
    <row r="100" spans="2:15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</row>
    <row r="101" spans="2:15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</row>
    <row r="102" spans="2:15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</row>
    <row r="103" spans="2:15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</row>
    <row r="104" spans="2:15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</row>
    <row r="105" spans="2:15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</row>
    <row r="106" spans="2:15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</row>
    <row r="107" spans="2:15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</row>
    <row r="108" spans="2:15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</row>
    <row r="109" spans="2:15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</row>
    <row r="110" spans="2:15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</row>
    <row r="111" spans="2:15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</row>
    <row r="112" spans="2:15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</row>
    <row r="113" spans="2:15"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</row>
    <row r="114" spans="2:15"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</row>
    <row r="115" spans="2:15"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</row>
    <row r="116" spans="2:15"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</row>
    <row r="117" spans="2:15"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</row>
    <row r="118" spans="2:15"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</row>
    <row r="119" spans="2:15"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</row>
    <row r="120" spans="2:15"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</row>
    <row r="121" spans="2:15"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</row>
    <row r="122" spans="2:15"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</row>
    <row r="123" spans="2:15"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</row>
    <row r="124" spans="2:15"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</row>
    <row r="125" spans="2:15"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</row>
    <row r="126" spans="2:15"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</row>
    <row r="127" spans="2:15">
      <c r="C127" s="1"/>
      <c r="D127" s="1"/>
      <c r="E127" s="1"/>
    </row>
    <row r="128" spans="2:1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43"/>
      <c r="C307" s="1"/>
      <c r="D307" s="1"/>
      <c r="E307" s="1"/>
    </row>
    <row r="308" spans="2:5">
      <c r="B308" s="43"/>
      <c r="C308" s="1"/>
      <c r="D308" s="1"/>
      <c r="E308" s="1"/>
    </row>
    <row r="309" spans="2:5">
      <c r="B309" s="3"/>
      <c r="C309" s="1"/>
      <c r="D309" s="1"/>
      <c r="E309" s="1"/>
    </row>
  </sheetData>
  <sheetProtection sheet="1" objects="1" scenarios="1"/>
  <mergeCells count="2">
    <mergeCell ref="B6:O6"/>
    <mergeCell ref="B7:O7"/>
  </mergeCells>
  <phoneticPr fontId="5" type="noConversion"/>
  <dataValidations count="1">
    <dataValidation allowBlank="1" showInputMessage="1" showErrorMessage="1" sqref="C5:C1048576 A1:B1048576 D1:XFD19 AH20:XFD23 D20:AF23 D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L13" sqref="L13"/>
    </sheetView>
  </sheetViews>
  <sheetFormatPr defaultColWidth="9.140625" defaultRowHeight="18"/>
  <cols>
    <col min="1" max="1" width="6.28515625" style="1" customWidth="1"/>
    <col min="2" max="2" width="23.42578125" style="2" bestFit="1" customWidth="1"/>
    <col min="3" max="3" width="41.7109375" style="2" bestFit="1" customWidth="1"/>
    <col min="4" max="4" width="6.42578125" style="2" bestFit="1" customWidth="1"/>
    <col min="5" max="5" width="8.42578125" style="2" bestFit="1" customWidth="1"/>
    <col min="6" max="7" width="9" style="1" bestFit="1" customWidth="1"/>
    <col min="8" max="8" width="7.28515625" style="1" bestFit="1" customWidth="1"/>
    <col min="9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182</v>
      </c>
      <c r="C1" s="76" t="s" vm="1">
        <v>251</v>
      </c>
    </row>
    <row r="2" spans="2:60">
      <c r="B2" s="56" t="s">
        <v>181</v>
      </c>
      <c r="C2" s="76" t="s">
        <v>252</v>
      </c>
    </row>
    <row r="3" spans="2:60">
      <c r="B3" s="56" t="s">
        <v>183</v>
      </c>
      <c r="C3" s="76" t="s">
        <v>253</v>
      </c>
    </row>
    <row r="4" spans="2:60">
      <c r="B4" s="56" t="s">
        <v>184</v>
      </c>
      <c r="C4" s="76">
        <v>8802</v>
      </c>
    </row>
    <row r="6" spans="2:60" ht="26.25" customHeight="1">
      <c r="B6" s="185" t="s">
        <v>212</v>
      </c>
      <c r="C6" s="186"/>
      <c r="D6" s="186"/>
      <c r="E6" s="186"/>
      <c r="F6" s="186"/>
      <c r="G6" s="186"/>
      <c r="H6" s="186"/>
      <c r="I6" s="186"/>
      <c r="J6" s="186"/>
      <c r="K6" s="186"/>
      <c r="L6" s="187"/>
    </row>
    <row r="7" spans="2:60" ht="26.25" customHeight="1">
      <c r="B7" s="185" t="s">
        <v>95</v>
      </c>
      <c r="C7" s="186"/>
      <c r="D7" s="186"/>
      <c r="E7" s="186"/>
      <c r="F7" s="186"/>
      <c r="G7" s="186"/>
      <c r="H7" s="186"/>
      <c r="I7" s="186"/>
      <c r="J7" s="186"/>
      <c r="K7" s="186"/>
      <c r="L7" s="187"/>
      <c r="BH7" s="3"/>
    </row>
    <row r="8" spans="2:60" s="3" customFormat="1" ht="78.75">
      <c r="B8" s="22" t="s">
        <v>119</v>
      </c>
      <c r="C8" s="30" t="s">
        <v>44</v>
      </c>
      <c r="D8" s="30" t="s">
        <v>122</v>
      </c>
      <c r="E8" s="30" t="s">
        <v>63</v>
      </c>
      <c r="F8" s="30" t="s">
        <v>104</v>
      </c>
      <c r="G8" s="30" t="s">
        <v>237</v>
      </c>
      <c r="H8" s="30" t="s">
        <v>236</v>
      </c>
      <c r="I8" s="30" t="s">
        <v>60</v>
      </c>
      <c r="J8" s="30" t="s">
        <v>57</v>
      </c>
      <c r="K8" s="30" t="s">
        <v>185</v>
      </c>
      <c r="L8" s="30" t="s">
        <v>187</v>
      </c>
      <c r="BD8" s="1"/>
      <c r="BE8" s="1"/>
    </row>
    <row r="9" spans="2:60" s="3" customFormat="1" ht="25.5">
      <c r="B9" s="15"/>
      <c r="C9" s="16"/>
      <c r="D9" s="16"/>
      <c r="E9" s="16"/>
      <c r="F9" s="16"/>
      <c r="G9" s="16" t="s">
        <v>246</v>
      </c>
      <c r="H9" s="16"/>
      <c r="I9" s="16" t="s">
        <v>240</v>
      </c>
      <c r="J9" s="16" t="s">
        <v>20</v>
      </c>
      <c r="K9" s="32" t="s">
        <v>20</v>
      </c>
      <c r="L9" s="17" t="s">
        <v>20</v>
      </c>
      <c r="BC9" s="1"/>
      <c r="BD9" s="1"/>
      <c r="BE9" s="1"/>
      <c r="BG9" s="4"/>
    </row>
    <row r="10" spans="2:6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C10" s="1"/>
      <c r="BD10" s="3"/>
      <c r="BE10" s="1"/>
    </row>
    <row r="11" spans="2:60" s="4" customFormat="1" ht="18" customHeight="1">
      <c r="B11" s="116" t="s">
        <v>47</v>
      </c>
      <c r="C11" s="117"/>
      <c r="D11" s="117"/>
      <c r="E11" s="117"/>
      <c r="F11" s="117"/>
      <c r="G11" s="118"/>
      <c r="H11" s="120"/>
      <c r="I11" s="118">
        <v>1.5635999999999999</v>
      </c>
      <c r="J11" s="117"/>
      <c r="K11" s="121">
        <v>1</v>
      </c>
      <c r="L11" s="121">
        <f>I11/'סכום נכסי הקרן'!$C$42</f>
        <v>3.0482075887033544E-6</v>
      </c>
      <c r="BC11" s="1"/>
      <c r="BD11" s="3"/>
      <c r="BE11" s="1"/>
      <c r="BG11" s="1"/>
    </row>
    <row r="12" spans="2:60" s="4" customFormat="1" ht="18" customHeight="1">
      <c r="B12" s="116" t="s">
        <v>26</v>
      </c>
      <c r="C12" s="117"/>
      <c r="D12" s="117"/>
      <c r="E12" s="117"/>
      <c r="F12" s="117"/>
      <c r="G12" s="118"/>
      <c r="H12" s="120"/>
      <c r="I12" s="118">
        <v>1.5635999999999999</v>
      </c>
      <c r="J12" s="117"/>
      <c r="K12" s="121">
        <v>1</v>
      </c>
      <c r="L12" s="121">
        <f>I12/'סכום נכסי הקרן'!$C$42</f>
        <v>3.0482075887033544E-6</v>
      </c>
      <c r="BC12" s="1"/>
      <c r="BD12" s="3"/>
      <c r="BE12" s="1"/>
      <c r="BG12" s="1"/>
    </row>
    <row r="13" spans="2:60">
      <c r="B13" s="116" t="s">
        <v>1145</v>
      </c>
      <c r="C13" s="117"/>
      <c r="D13" s="117"/>
      <c r="E13" s="117"/>
      <c r="F13" s="117"/>
      <c r="G13" s="118"/>
      <c r="H13" s="120"/>
      <c r="I13" s="118">
        <v>1.5635999999999999</v>
      </c>
      <c r="J13" s="117"/>
      <c r="K13" s="121">
        <v>1</v>
      </c>
      <c r="L13" s="121">
        <f>I13/'סכום נכסי הקרן'!$C$42</f>
        <v>3.0482075887033544E-6</v>
      </c>
      <c r="BD13" s="3"/>
    </row>
    <row r="14" spans="2:60" ht="20.25">
      <c r="B14" s="114" t="s">
        <v>1146</v>
      </c>
      <c r="C14" s="82" t="s">
        <v>1147</v>
      </c>
      <c r="D14" s="93" t="s">
        <v>123</v>
      </c>
      <c r="E14" s="93" t="s">
        <v>328</v>
      </c>
      <c r="F14" s="93" t="s">
        <v>167</v>
      </c>
      <c r="G14" s="90">
        <v>1200</v>
      </c>
      <c r="H14" s="92">
        <v>130.30000000000001</v>
      </c>
      <c r="I14" s="90">
        <v>1.5635999999999999</v>
      </c>
      <c r="J14" s="91">
        <v>2.139083188945218E-4</v>
      </c>
      <c r="K14" s="91">
        <v>1</v>
      </c>
      <c r="L14" s="91">
        <f>I14/'סכום נכסי הקרן'!$C$42</f>
        <v>3.0482075887033544E-6</v>
      </c>
      <c r="BD14" s="4"/>
    </row>
    <row r="15" spans="2:60">
      <c r="B15" s="81"/>
      <c r="C15" s="82"/>
      <c r="D15" s="82"/>
      <c r="E15" s="82"/>
      <c r="F15" s="82"/>
      <c r="G15" s="90"/>
      <c r="H15" s="92"/>
      <c r="I15" s="82"/>
      <c r="J15" s="82"/>
      <c r="K15" s="91"/>
      <c r="L15" s="82"/>
    </row>
    <row r="16" spans="2:60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</row>
    <row r="17" spans="2:56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</row>
    <row r="18" spans="2:56">
      <c r="B18" s="95" t="s">
        <v>250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</row>
    <row r="19" spans="2:56" ht="20.25">
      <c r="B19" s="95" t="s">
        <v>115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BC19" s="4"/>
    </row>
    <row r="20" spans="2:56">
      <c r="B20" s="95" t="s">
        <v>235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BD20" s="3"/>
    </row>
    <row r="21" spans="2:56">
      <c r="B21" s="95" t="s">
        <v>245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</row>
    <row r="22" spans="2:56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</row>
    <row r="23" spans="2:56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</row>
    <row r="24" spans="2:56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</row>
    <row r="25" spans="2:56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</row>
    <row r="26" spans="2:56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</row>
    <row r="27" spans="2:56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</row>
    <row r="28" spans="2:56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</row>
    <row r="29" spans="2:56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</row>
    <row r="30" spans="2:56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</row>
    <row r="31" spans="2:56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</row>
    <row r="32" spans="2:56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</row>
    <row r="33" spans="2:12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</row>
    <row r="34" spans="2:12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</row>
    <row r="35" spans="2:12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</row>
    <row r="36" spans="2:12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</row>
    <row r="37" spans="2:12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</row>
    <row r="38" spans="2:12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</row>
    <row r="39" spans="2:12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</row>
    <row r="40" spans="2:12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</row>
    <row r="41" spans="2:12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</row>
    <row r="42" spans="2:12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</row>
    <row r="43" spans="2:12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</row>
    <row r="44" spans="2:12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</row>
    <row r="45" spans="2:12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</row>
    <row r="46" spans="2:12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</row>
    <row r="47" spans="2:1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</row>
    <row r="48" spans="2:1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</row>
    <row r="49" spans="2:1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</row>
    <row r="50" spans="2:1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</row>
    <row r="51" spans="2:12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</row>
    <row r="52" spans="2:12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</row>
    <row r="53" spans="2:12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</row>
    <row r="54" spans="2:12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</row>
    <row r="55" spans="2:12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</row>
    <row r="56" spans="2:12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</row>
    <row r="57" spans="2:12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</row>
    <row r="58" spans="2:12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</row>
    <row r="59" spans="2:12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</row>
    <row r="60" spans="2:12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</row>
    <row r="61" spans="2:12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</row>
    <row r="62" spans="2:12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</row>
    <row r="63" spans="2:12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</row>
    <row r="64" spans="2:12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</row>
    <row r="65" spans="2:12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</row>
    <row r="66" spans="2:12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</row>
    <row r="67" spans="2:12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</row>
    <row r="68" spans="2:12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</row>
    <row r="69" spans="2:12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</row>
    <row r="70" spans="2:12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</row>
    <row r="71" spans="2:12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</row>
    <row r="72" spans="2:12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</row>
    <row r="73" spans="2:12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</row>
    <row r="74" spans="2:12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</row>
    <row r="75" spans="2:12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</row>
    <row r="76" spans="2:12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</row>
    <row r="77" spans="2:12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</row>
    <row r="78" spans="2:12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</row>
    <row r="79" spans="2:12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</row>
    <row r="80" spans="2:12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</row>
    <row r="81" spans="2:12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</row>
    <row r="82" spans="2:12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</row>
    <row r="83" spans="2:12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</row>
    <row r="84" spans="2:12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</row>
    <row r="85" spans="2:12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</row>
    <row r="86" spans="2:12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</row>
    <row r="87" spans="2:12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</row>
    <row r="88" spans="2:12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</row>
    <row r="89" spans="2:12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</row>
    <row r="90" spans="2:12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</row>
    <row r="91" spans="2:12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</row>
    <row r="92" spans="2:12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</row>
    <row r="93" spans="2:12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</row>
    <row r="94" spans="2:12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</row>
    <row r="95" spans="2:12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</row>
    <row r="96" spans="2:12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</row>
    <row r="97" spans="2:12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</row>
    <row r="98" spans="2:12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</row>
    <row r="99" spans="2:12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</row>
    <row r="100" spans="2:12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</row>
    <row r="101" spans="2:12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</row>
    <row r="102" spans="2:12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</row>
    <row r="103" spans="2:12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</row>
    <row r="104" spans="2:12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</row>
    <row r="105" spans="2:12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</row>
    <row r="106" spans="2:12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</row>
    <row r="107" spans="2:12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</row>
    <row r="108" spans="2:12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</row>
    <row r="109" spans="2:12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</row>
    <row r="110" spans="2:12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</row>
    <row r="111" spans="2:12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</row>
    <row r="112" spans="2:12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</row>
    <row r="113" spans="2:12"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</row>
    <row r="114" spans="2:12"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</row>
    <row r="115" spans="2:12">
      <c r="D115" s="1"/>
      <c r="E115" s="1"/>
    </row>
    <row r="116" spans="2:12">
      <c r="D116" s="1"/>
      <c r="E116" s="1"/>
    </row>
    <row r="117" spans="2:12">
      <c r="D117" s="1"/>
      <c r="E117" s="1"/>
    </row>
    <row r="118" spans="2:12">
      <c r="D118" s="1"/>
      <c r="E118" s="1"/>
    </row>
    <row r="119" spans="2:12">
      <c r="D119" s="1"/>
      <c r="E119" s="1"/>
    </row>
    <row r="120" spans="2:12">
      <c r="D120" s="1"/>
      <c r="E120" s="1"/>
    </row>
    <row r="121" spans="2:12">
      <c r="D121" s="1"/>
      <c r="E121" s="1"/>
    </row>
    <row r="122" spans="2:12">
      <c r="D122" s="1"/>
      <c r="E122" s="1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19 D24:XFD1048576 D20:AF23 AH20:XFD23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6" t="s">
        <v>182</v>
      </c>
      <c r="C1" s="76" t="s" vm="1">
        <v>251</v>
      </c>
    </row>
    <row r="2" spans="2:61">
      <c r="B2" s="56" t="s">
        <v>181</v>
      </c>
      <c r="C2" s="76" t="s">
        <v>252</v>
      </c>
    </row>
    <row r="3" spans="2:61">
      <c r="B3" s="56" t="s">
        <v>183</v>
      </c>
      <c r="C3" s="76" t="s">
        <v>253</v>
      </c>
    </row>
    <row r="4" spans="2:61">
      <c r="B4" s="56" t="s">
        <v>184</v>
      </c>
      <c r="C4" s="76">
        <v>8802</v>
      </c>
    </row>
    <row r="6" spans="2:61" ht="26.25" customHeight="1">
      <c r="B6" s="185" t="s">
        <v>212</v>
      </c>
      <c r="C6" s="186"/>
      <c r="D6" s="186"/>
      <c r="E6" s="186"/>
      <c r="F6" s="186"/>
      <c r="G6" s="186"/>
      <c r="H6" s="186"/>
      <c r="I6" s="186"/>
      <c r="J6" s="186"/>
      <c r="K6" s="186"/>
      <c r="L6" s="187"/>
    </row>
    <row r="7" spans="2:61" ht="26.25" customHeight="1">
      <c r="B7" s="185" t="s">
        <v>96</v>
      </c>
      <c r="C7" s="186"/>
      <c r="D7" s="186"/>
      <c r="E7" s="186"/>
      <c r="F7" s="186"/>
      <c r="G7" s="186"/>
      <c r="H7" s="186"/>
      <c r="I7" s="186"/>
      <c r="J7" s="186"/>
      <c r="K7" s="186"/>
      <c r="L7" s="187"/>
      <c r="BI7" s="3"/>
    </row>
    <row r="8" spans="2:61" s="3" customFormat="1" ht="78.75">
      <c r="B8" s="22" t="s">
        <v>119</v>
      </c>
      <c r="C8" s="30" t="s">
        <v>44</v>
      </c>
      <c r="D8" s="30" t="s">
        <v>122</v>
      </c>
      <c r="E8" s="30" t="s">
        <v>63</v>
      </c>
      <c r="F8" s="30" t="s">
        <v>104</v>
      </c>
      <c r="G8" s="30" t="s">
        <v>237</v>
      </c>
      <c r="H8" s="30" t="s">
        <v>236</v>
      </c>
      <c r="I8" s="30" t="s">
        <v>60</v>
      </c>
      <c r="J8" s="30" t="s">
        <v>57</v>
      </c>
      <c r="K8" s="30" t="s">
        <v>185</v>
      </c>
      <c r="L8" s="31" t="s">
        <v>187</v>
      </c>
      <c r="M8" s="1"/>
      <c r="BE8" s="1"/>
      <c r="BF8" s="1"/>
    </row>
    <row r="9" spans="2:61" s="3" customFormat="1" ht="20.25">
      <c r="B9" s="15"/>
      <c r="C9" s="30"/>
      <c r="D9" s="30"/>
      <c r="E9" s="30"/>
      <c r="F9" s="30"/>
      <c r="G9" s="16" t="s">
        <v>246</v>
      </c>
      <c r="H9" s="16"/>
      <c r="I9" s="16" t="s">
        <v>240</v>
      </c>
      <c r="J9" s="16" t="s">
        <v>20</v>
      </c>
      <c r="K9" s="32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D10" s="1"/>
      <c r="BE10" s="3"/>
      <c r="BF10" s="1"/>
    </row>
    <row r="11" spans="2:61" s="4" customFormat="1" ht="18" customHeight="1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BD11" s="1"/>
      <c r="BE11" s="3"/>
      <c r="BF11" s="1"/>
      <c r="BH11" s="1"/>
    </row>
    <row r="12" spans="2:61">
      <c r="B12" s="95" t="s">
        <v>250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BE12" s="3"/>
    </row>
    <row r="13" spans="2:61" ht="20.25">
      <c r="B13" s="95" t="s">
        <v>115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BE13" s="4"/>
    </row>
    <row r="14" spans="2:61">
      <c r="B14" s="95" t="s">
        <v>235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</row>
    <row r="15" spans="2:61">
      <c r="B15" s="95" t="s">
        <v>245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</row>
    <row r="16" spans="2:61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</row>
    <row r="17" spans="2:56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</row>
    <row r="18" spans="2:56" ht="20.25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BD18" s="4"/>
    </row>
    <row r="19" spans="2:56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</row>
    <row r="20" spans="2:56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</row>
    <row r="21" spans="2:56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BD21" s="3"/>
    </row>
    <row r="22" spans="2:56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</row>
    <row r="23" spans="2:56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</row>
    <row r="24" spans="2:56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</row>
    <row r="25" spans="2:56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</row>
    <row r="26" spans="2:56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</row>
    <row r="27" spans="2:56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</row>
    <row r="28" spans="2:56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</row>
    <row r="29" spans="2:56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</row>
    <row r="30" spans="2:56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</row>
    <row r="31" spans="2:56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</row>
    <row r="32" spans="2:56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</row>
    <row r="33" spans="2:12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</row>
    <row r="34" spans="2:12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</row>
    <row r="35" spans="2:12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</row>
    <row r="36" spans="2:12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</row>
    <row r="37" spans="2:12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</row>
    <row r="38" spans="2:12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</row>
    <row r="39" spans="2:12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</row>
    <row r="40" spans="2:12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</row>
    <row r="41" spans="2:12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</row>
    <row r="42" spans="2:12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</row>
    <row r="43" spans="2:12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</row>
    <row r="44" spans="2:12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</row>
    <row r="45" spans="2:12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</row>
    <row r="46" spans="2:12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</row>
    <row r="47" spans="2:1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</row>
    <row r="48" spans="2:1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</row>
    <row r="49" spans="2:1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</row>
    <row r="50" spans="2:1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</row>
    <row r="51" spans="2:12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</row>
    <row r="52" spans="2:12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</row>
    <row r="53" spans="2:12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</row>
    <row r="54" spans="2:12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</row>
    <row r="55" spans="2:12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</row>
    <row r="56" spans="2:12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</row>
    <row r="57" spans="2:12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</row>
    <row r="58" spans="2:12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</row>
    <row r="59" spans="2:12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</row>
    <row r="60" spans="2:12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</row>
    <row r="61" spans="2:12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</row>
    <row r="62" spans="2:12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</row>
    <row r="63" spans="2:12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</row>
    <row r="64" spans="2:12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</row>
    <row r="65" spans="2:12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</row>
    <row r="66" spans="2:12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</row>
    <row r="67" spans="2:12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</row>
    <row r="68" spans="2:12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</row>
    <row r="69" spans="2:12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</row>
    <row r="70" spans="2:12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</row>
    <row r="71" spans="2:12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</row>
    <row r="72" spans="2:12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</row>
    <row r="73" spans="2:12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</row>
    <row r="74" spans="2:12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</row>
    <row r="75" spans="2:12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</row>
    <row r="76" spans="2:12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</row>
    <row r="77" spans="2:12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</row>
    <row r="78" spans="2:12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</row>
    <row r="79" spans="2:12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</row>
    <row r="80" spans="2:12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</row>
    <row r="81" spans="2:12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</row>
    <row r="82" spans="2:12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</row>
    <row r="83" spans="2:12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</row>
    <row r="84" spans="2:12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</row>
    <row r="85" spans="2:12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</row>
    <row r="86" spans="2:12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</row>
    <row r="87" spans="2:12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</row>
    <row r="88" spans="2:12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</row>
    <row r="89" spans="2:12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</row>
    <row r="90" spans="2:12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</row>
    <row r="91" spans="2:12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</row>
    <row r="92" spans="2:12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</row>
    <row r="93" spans="2:12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</row>
    <row r="94" spans="2:12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</row>
    <row r="95" spans="2:12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</row>
    <row r="96" spans="2:12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</row>
    <row r="97" spans="2:12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</row>
    <row r="98" spans="2:12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</row>
    <row r="99" spans="2:12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</row>
    <row r="100" spans="2:12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</row>
    <row r="101" spans="2:12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</row>
    <row r="102" spans="2:12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</row>
    <row r="103" spans="2:12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</row>
    <row r="104" spans="2:12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</row>
    <row r="105" spans="2:12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</row>
    <row r="106" spans="2:12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</row>
    <row r="107" spans="2:12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</row>
    <row r="108" spans="2:12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</row>
    <row r="109" spans="2:12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</row>
    <row r="110" spans="2:12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/>
  </sheetViews>
  <sheetFormatPr defaultColWidth="9.140625" defaultRowHeight="18"/>
  <cols>
    <col min="1" max="1" width="6.28515625" style="2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7.7109375" style="1" bestFit="1" customWidth="1"/>
    <col min="11" max="11" width="8.28515625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6" t="s">
        <v>182</v>
      </c>
      <c r="C1" s="76" t="s" vm="1">
        <v>251</v>
      </c>
    </row>
    <row r="2" spans="1:60">
      <c r="B2" s="56" t="s">
        <v>181</v>
      </c>
      <c r="C2" s="76" t="s">
        <v>252</v>
      </c>
    </row>
    <row r="3" spans="1:60">
      <c r="B3" s="56" t="s">
        <v>183</v>
      </c>
      <c r="C3" s="76" t="s">
        <v>253</v>
      </c>
    </row>
    <row r="4" spans="1:60">
      <c r="B4" s="56" t="s">
        <v>184</v>
      </c>
      <c r="C4" s="76">
        <v>8802</v>
      </c>
    </row>
    <row r="6" spans="1:60" ht="26.25" customHeight="1">
      <c r="B6" s="185" t="s">
        <v>212</v>
      </c>
      <c r="C6" s="186"/>
      <c r="D6" s="186"/>
      <c r="E6" s="186"/>
      <c r="F6" s="186"/>
      <c r="G6" s="186"/>
      <c r="H6" s="186"/>
      <c r="I6" s="186"/>
      <c r="J6" s="186"/>
      <c r="K6" s="187"/>
      <c r="BD6" s="1" t="s">
        <v>123</v>
      </c>
      <c r="BF6" s="1" t="s">
        <v>190</v>
      </c>
      <c r="BH6" s="3" t="s">
        <v>167</v>
      </c>
    </row>
    <row r="7" spans="1:60" ht="26.25" customHeight="1">
      <c r="B7" s="185" t="s">
        <v>97</v>
      </c>
      <c r="C7" s="186"/>
      <c r="D7" s="186"/>
      <c r="E7" s="186"/>
      <c r="F7" s="186"/>
      <c r="G7" s="186"/>
      <c r="H7" s="186"/>
      <c r="I7" s="186"/>
      <c r="J7" s="186"/>
      <c r="K7" s="187"/>
      <c r="BD7" s="3" t="s">
        <v>125</v>
      </c>
      <c r="BF7" s="1" t="s">
        <v>145</v>
      </c>
      <c r="BH7" s="3" t="s">
        <v>166</v>
      </c>
    </row>
    <row r="8" spans="1:60" s="3" customFormat="1" ht="78.75">
      <c r="A8" s="2"/>
      <c r="B8" s="22" t="s">
        <v>119</v>
      </c>
      <c r="C8" s="30" t="s">
        <v>44</v>
      </c>
      <c r="D8" s="30" t="s">
        <v>122</v>
      </c>
      <c r="E8" s="30" t="s">
        <v>63</v>
      </c>
      <c r="F8" s="30" t="s">
        <v>104</v>
      </c>
      <c r="G8" s="30" t="s">
        <v>237</v>
      </c>
      <c r="H8" s="30" t="s">
        <v>236</v>
      </c>
      <c r="I8" s="30" t="s">
        <v>60</v>
      </c>
      <c r="J8" s="30" t="s">
        <v>185</v>
      </c>
      <c r="K8" s="30" t="s">
        <v>187</v>
      </c>
      <c r="BC8" s="1" t="s">
        <v>138</v>
      </c>
      <c r="BD8" s="1" t="s">
        <v>139</v>
      </c>
      <c r="BE8" s="1" t="s">
        <v>146</v>
      </c>
      <c r="BG8" s="4" t="s">
        <v>168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246</v>
      </c>
      <c r="H9" s="16"/>
      <c r="I9" s="16" t="s">
        <v>240</v>
      </c>
      <c r="J9" s="32" t="s">
        <v>20</v>
      </c>
      <c r="K9" s="57" t="s">
        <v>20</v>
      </c>
      <c r="BC9" s="1" t="s">
        <v>135</v>
      </c>
      <c r="BE9" s="1" t="s">
        <v>147</v>
      </c>
      <c r="BG9" s="4" t="s">
        <v>169</v>
      </c>
    </row>
    <row r="10" spans="1:60" s="4" customFormat="1" ht="18" customHeight="1">
      <c r="A10" s="2"/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58" t="s">
        <v>6</v>
      </c>
      <c r="J10" s="58" t="s">
        <v>7</v>
      </c>
      <c r="K10" s="58" t="s">
        <v>8</v>
      </c>
      <c r="L10" s="3"/>
      <c r="M10" s="3"/>
      <c r="N10" s="3"/>
      <c r="O10" s="3"/>
      <c r="BC10" s="1" t="s">
        <v>131</v>
      </c>
      <c r="BD10" s="3"/>
      <c r="BE10" s="1" t="s">
        <v>191</v>
      </c>
      <c r="BG10" s="1" t="s">
        <v>175</v>
      </c>
    </row>
    <row r="11" spans="1:60" s="4" customFormat="1" ht="18" customHeight="1">
      <c r="A11" s="2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3"/>
      <c r="M11" s="3"/>
      <c r="N11" s="3"/>
      <c r="O11" s="3"/>
      <c r="BC11" s="1" t="s">
        <v>130</v>
      </c>
      <c r="BD11" s="3"/>
      <c r="BE11" s="1" t="s">
        <v>148</v>
      </c>
      <c r="BG11" s="1" t="s">
        <v>170</v>
      </c>
    </row>
    <row r="12" spans="1:60" ht="20.25">
      <c r="B12" s="95" t="s">
        <v>250</v>
      </c>
      <c r="C12" s="97"/>
      <c r="D12" s="97"/>
      <c r="E12" s="97"/>
      <c r="F12" s="97"/>
      <c r="G12" s="97"/>
      <c r="H12" s="97"/>
      <c r="I12" s="97"/>
      <c r="J12" s="97"/>
      <c r="K12" s="97"/>
      <c r="P12" s="1"/>
      <c r="BC12" s="1" t="s">
        <v>128</v>
      </c>
      <c r="BD12" s="4"/>
      <c r="BE12" s="1" t="s">
        <v>149</v>
      </c>
      <c r="BG12" s="1" t="s">
        <v>171</v>
      </c>
    </row>
    <row r="13" spans="1:60">
      <c r="B13" s="95" t="s">
        <v>115</v>
      </c>
      <c r="C13" s="97"/>
      <c r="D13" s="97"/>
      <c r="E13" s="97"/>
      <c r="F13" s="97"/>
      <c r="G13" s="97"/>
      <c r="H13" s="97"/>
      <c r="I13" s="97"/>
      <c r="J13" s="97"/>
      <c r="K13" s="97"/>
      <c r="P13" s="1"/>
      <c r="BC13" s="1" t="s">
        <v>132</v>
      </c>
      <c r="BE13" s="1" t="s">
        <v>150</v>
      </c>
      <c r="BG13" s="1" t="s">
        <v>172</v>
      </c>
    </row>
    <row r="14" spans="1:60">
      <c r="B14" s="95" t="s">
        <v>235</v>
      </c>
      <c r="C14" s="97"/>
      <c r="D14" s="97"/>
      <c r="E14" s="97"/>
      <c r="F14" s="97"/>
      <c r="G14" s="97"/>
      <c r="H14" s="97"/>
      <c r="I14" s="97"/>
      <c r="J14" s="97"/>
      <c r="K14" s="97"/>
      <c r="P14" s="1"/>
      <c r="BC14" s="1" t="s">
        <v>129</v>
      </c>
      <c r="BE14" s="1" t="s">
        <v>151</v>
      </c>
      <c r="BG14" s="1" t="s">
        <v>174</v>
      </c>
    </row>
    <row r="15" spans="1:60">
      <c r="B15" s="95" t="s">
        <v>245</v>
      </c>
      <c r="C15" s="97"/>
      <c r="D15" s="97"/>
      <c r="E15" s="97"/>
      <c r="F15" s="97"/>
      <c r="G15" s="97"/>
      <c r="H15" s="97"/>
      <c r="I15" s="97"/>
      <c r="J15" s="97"/>
      <c r="K15" s="97"/>
      <c r="P15" s="1"/>
      <c r="BC15" s="1" t="s">
        <v>140</v>
      </c>
      <c r="BE15" s="1" t="s">
        <v>192</v>
      </c>
      <c r="BG15" s="1" t="s">
        <v>176</v>
      </c>
    </row>
    <row r="16" spans="1:60" ht="20.25">
      <c r="B16" s="97"/>
      <c r="C16" s="97"/>
      <c r="D16" s="97"/>
      <c r="E16" s="97"/>
      <c r="F16" s="97"/>
      <c r="G16" s="97"/>
      <c r="H16" s="97"/>
      <c r="I16" s="97"/>
      <c r="J16" s="97"/>
      <c r="K16" s="97"/>
      <c r="P16" s="1"/>
      <c r="BC16" s="4" t="s">
        <v>126</v>
      </c>
      <c r="BD16" s="1" t="s">
        <v>141</v>
      </c>
      <c r="BE16" s="1" t="s">
        <v>152</v>
      </c>
      <c r="BG16" s="1" t="s">
        <v>177</v>
      </c>
    </row>
    <row r="17" spans="2:60">
      <c r="B17" s="97"/>
      <c r="C17" s="97"/>
      <c r="D17" s="97"/>
      <c r="E17" s="97"/>
      <c r="F17" s="97"/>
      <c r="G17" s="97"/>
      <c r="H17" s="97"/>
      <c r="I17" s="97"/>
      <c r="J17" s="97"/>
      <c r="K17" s="97"/>
      <c r="P17" s="1"/>
      <c r="BC17" s="1" t="s">
        <v>136</v>
      </c>
      <c r="BE17" s="1" t="s">
        <v>153</v>
      </c>
      <c r="BG17" s="1" t="s">
        <v>178</v>
      </c>
    </row>
    <row r="18" spans="2:60">
      <c r="B18" s="97"/>
      <c r="C18" s="97"/>
      <c r="D18" s="97"/>
      <c r="E18" s="97"/>
      <c r="F18" s="97"/>
      <c r="G18" s="97"/>
      <c r="H18" s="97"/>
      <c r="I18" s="97"/>
      <c r="J18" s="97"/>
      <c r="K18" s="97"/>
      <c r="BD18" s="1" t="s">
        <v>124</v>
      </c>
      <c r="BF18" s="1" t="s">
        <v>154</v>
      </c>
      <c r="BH18" s="1" t="s">
        <v>28</v>
      </c>
    </row>
    <row r="19" spans="2:60">
      <c r="B19" s="97"/>
      <c r="C19" s="97"/>
      <c r="D19" s="97"/>
      <c r="E19" s="97"/>
      <c r="F19" s="97"/>
      <c r="G19" s="97"/>
      <c r="H19" s="97"/>
      <c r="I19" s="97"/>
      <c r="J19" s="97"/>
      <c r="K19" s="97"/>
      <c r="BD19" s="1" t="s">
        <v>137</v>
      </c>
      <c r="BF19" s="1" t="s">
        <v>155</v>
      </c>
    </row>
    <row r="20" spans="2:60">
      <c r="B20" s="97"/>
      <c r="C20" s="97"/>
      <c r="D20" s="97"/>
      <c r="E20" s="97"/>
      <c r="F20" s="97"/>
      <c r="G20" s="97"/>
      <c r="H20" s="97"/>
      <c r="I20" s="97"/>
      <c r="J20" s="97"/>
      <c r="K20" s="97"/>
      <c r="BD20" s="1" t="s">
        <v>142</v>
      </c>
      <c r="BF20" s="1" t="s">
        <v>156</v>
      </c>
    </row>
    <row r="21" spans="2:60">
      <c r="B21" s="97"/>
      <c r="C21" s="97"/>
      <c r="D21" s="97"/>
      <c r="E21" s="97"/>
      <c r="F21" s="97"/>
      <c r="G21" s="97"/>
      <c r="H21" s="97"/>
      <c r="I21" s="97"/>
      <c r="J21" s="97"/>
      <c r="K21" s="97"/>
      <c r="BD21" s="1" t="s">
        <v>127</v>
      </c>
      <c r="BE21" s="1" t="s">
        <v>143</v>
      </c>
      <c r="BF21" s="1" t="s">
        <v>157</v>
      </c>
    </row>
    <row r="22" spans="2:60">
      <c r="B22" s="97"/>
      <c r="C22" s="97"/>
      <c r="D22" s="97"/>
      <c r="E22" s="97"/>
      <c r="F22" s="97"/>
      <c r="G22" s="97"/>
      <c r="H22" s="97"/>
      <c r="I22" s="97"/>
      <c r="J22" s="97"/>
      <c r="K22" s="97"/>
      <c r="BD22" s="1" t="s">
        <v>133</v>
      </c>
      <c r="BF22" s="1" t="s">
        <v>158</v>
      </c>
    </row>
    <row r="23" spans="2:60">
      <c r="B23" s="97"/>
      <c r="C23" s="97"/>
      <c r="D23" s="97"/>
      <c r="E23" s="97"/>
      <c r="F23" s="97"/>
      <c r="G23" s="97"/>
      <c r="H23" s="97"/>
      <c r="I23" s="97"/>
      <c r="J23" s="97"/>
      <c r="K23" s="97"/>
      <c r="BD23" s="1" t="s">
        <v>28</v>
      </c>
      <c r="BE23" s="1" t="s">
        <v>134</v>
      </c>
      <c r="BF23" s="1" t="s">
        <v>193</v>
      </c>
    </row>
    <row r="24" spans="2:60">
      <c r="B24" s="97"/>
      <c r="C24" s="97"/>
      <c r="D24" s="97"/>
      <c r="E24" s="97"/>
      <c r="F24" s="97"/>
      <c r="G24" s="97"/>
      <c r="H24" s="97"/>
      <c r="I24" s="97"/>
      <c r="J24" s="97"/>
      <c r="K24" s="97"/>
      <c r="BF24" s="1" t="s">
        <v>196</v>
      </c>
    </row>
    <row r="25" spans="2:60">
      <c r="B25" s="97"/>
      <c r="C25" s="97"/>
      <c r="D25" s="97"/>
      <c r="E25" s="97"/>
      <c r="F25" s="97"/>
      <c r="G25" s="97"/>
      <c r="H25" s="97"/>
      <c r="I25" s="97"/>
      <c r="J25" s="97"/>
      <c r="K25" s="97"/>
      <c r="BF25" s="1" t="s">
        <v>159</v>
      </c>
    </row>
    <row r="26" spans="2:60">
      <c r="B26" s="97"/>
      <c r="C26" s="97"/>
      <c r="D26" s="97"/>
      <c r="E26" s="97"/>
      <c r="F26" s="97"/>
      <c r="G26" s="97"/>
      <c r="H26" s="97"/>
      <c r="I26" s="97"/>
      <c r="J26" s="97"/>
      <c r="K26" s="97"/>
      <c r="BF26" s="1" t="s">
        <v>160</v>
      </c>
    </row>
    <row r="27" spans="2:60">
      <c r="B27" s="97"/>
      <c r="C27" s="97"/>
      <c r="D27" s="97"/>
      <c r="E27" s="97"/>
      <c r="F27" s="97"/>
      <c r="G27" s="97"/>
      <c r="H27" s="97"/>
      <c r="I27" s="97"/>
      <c r="J27" s="97"/>
      <c r="K27" s="97"/>
      <c r="BF27" s="1" t="s">
        <v>195</v>
      </c>
    </row>
    <row r="28" spans="2:60">
      <c r="B28" s="97"/>
      <c r="C28" s="97"/>
      <c r="D28" s="97"/>
      <c r="E28" s="97"/>
      <c r="F28" s="97"/>
      <c r="G28" s="97"/>
      <c r="H28" s="97"/>
      <c r="I28" s="97"/>
      <c r="J28" s="97"/>
      <c r="K28" s="97"/>
      <c r="BF28" s="1" t="s">
        <v>161</v>
      </c>
    </row>
    <row r="29" spans="2:60">
      <c r="B29" s="97"/>
      <c r="C29" s="97"/>
      <c r="D29" s="97"/>
      <c r="E29" s="97"/>
      <c r="F29" s="97"/>
      <c r="G29" s="97"/>
      <c r="H29" s="97"/>
      <c r="I29" s="97"/>
      <c r="J29" s="97"/>
      <c r="K29" s="97"/>
      <c r="BF29" s="1" t="s">
        <v>162</v>
      </c>
    </row>
    <row r="30" spans="2:60">
      <c r="B30" s="97"/>
      <c r="C30" s="97"/>
      <c r="D30" s="97"/>
      <c r="E30" s="97"/>
      <c r="F30" s="97"/>
      <c r="G30" s="97"/>
      <c r="H30" s="97"/>
      <c r="I30" s="97"/>
      <c r="J30" s="97"/>
      <c r="K30" s="97"/>
      <c r="BF30" s="1" t="s">
        <v>194</v>
      </c>
    </row>
    <row r="31" spans="2:60">
      <c r="B31" s="97"/>
      <c r="C31" s="97"/>
      <c r="D31" s="97"/>
      <c r="E31" s="97"/>
      <c r="F31" s="97"/>
      <c r="G31" s="97"/>
      <c r="H31" s="97"/>
      <c r="I31" s="97"/>
      <c r="J31" s="97"/>
      <c r="K31" s="97"/>
      <c r="BF31" s="1" t="s">
        <v>28</v>
      </c>
    </row>
    <row r="32" spans="2:60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2:1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2:1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2:1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2:1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2:1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2:1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>
      <c r="B53" s="97"/>
      <c r="C53" s="97"/>
      <c r="D53" s="97"/>
      <c r="E53" s="97"/>
      <c r="F53" s="97"/>
      <c r="G53" s="97"/>
      <c r="H53" s="97"/>
      <c r="I53" s="97"/>
      <c r="J53" s="97"/>
      <c r="K53" s="97"/>
    </row>
    <row r="54" spans="2:11">
      <c r="B54" s="97"/>
      <c r="C54" s="97"/>
      <c r="D54" s="97"/>
      <c r="E54" s="97"/>
      <c r="F54" s="97"/>
      <c r="G54" s="97"/>
      <c r="H54" s="97"/>
      <c r="I54" s="97"/>
      <c r="J54" s="97"/>
      <c r="K54" s="97"/>
    </row>
    <row r="55" spans="2:11"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 spans="2:11"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 spans="2:11"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2:11"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 spans="2:11"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 spans="2:11"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 spans="2:11"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2:11"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 spans="2:11"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 spans="2:11"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spans="2:11"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2:11">
      <c r="B66" s="97"/>
      <c r="C66" s="97"/>
      <c r="D66" s="97"/>
      <c r="E66" s="97"/>
      <c r="F66" s="97"/>
      <c r="G66" s="97"/>
      <c r="H66" s="97"/>
      <c r="I66" s="97"/>
      <c r="J66" s="97"/>
      <c r="K66" s="97"/>
    </row>
    <row r="67" spans="2:11">
      <c r="B67" s="97"/>
      <c r="C67" s="97"/>
      <c r="D67" s="97"/>
      <c r="E67" s="97"/>
      <c r="F67" s="97"/>
      <c r="G67" s="97"/>
      <c r="H67" s="97"/>
      <c r="I67" s="97"/>
      <c r="J67" s="97"/>
      <c r="K67" s="97"/>
    </row>
    <row r="68" spans="2:11">
      <c r="B68" s="97"/>
      <c r="C68" s="97"/>
      <c r="D68" s="97"/>
      <c r="E68" s="97"/>
      <c r="F68" s="97"/>
      <c r="G68" s="97"/>
      <c r="H68" s="97"/>
      <c r="I68" s="97"/>
      <c r="J68" s="97"/>
      <c r="K68" s="97"/>
    </row>
    <row r="69" spans="2:11">
      <c r="B69" s="97"/>
      <c r="C69" s="97"/>
      <c r="D69" s="97"/>
      <c r="E69" s="97"/>
      <c r="F69" s="97"/>
      <c r="G69" s="97"/>
      <c r="H69" s="97"/>
      <c r="I69" s="97"/>
      <c r="J69" s="97"/>
      <c r="K69" s="97"/>
    </row>
    <row r="70" spans="2:11">
      <c r="B70" s="97"/>
      <c r="C70" s="97"/>
      <c r="D70" s="97"/>
      <c r="E70" s="97"/>
      <c r="F70" s="97"/>
      <c r="G70" s="97"/>
      <c r="H70" s="97"/>
      <c r="I70" s="97"/>
      <c r="J70" s="97"/>
      <c r="K70" s="97"/>
    </row>
    <row r="71" spans="2:11">
      <c r="B71" s="97"/>
      <c r="C71" s="97"/>
      <c r="D71" s="97"/>
      <c r="E71" s="97"/>
      <c r="F71" s="97"/>
      <c r="G71" s="97"/>
      <c r="H71" s="97"/>
      <c r="I71" s="97"/>
      <c r="J71" s="97"/>
      <c r="K71" s="97"/>
    </row>
    <row r="72" spans="2:11">
      <c r="B72" s="97"/>
      <c r="C72" s="97"/>
      <c r="D72" s="97"/>
      <c r="E72" s="97"/>
      <c r="F72" s="97"/>
      <c r="G72" s="97"/>
      <c r="H72" s="97"/>
      <c r="I72" s="97"/>
      <c r="J72" s="97"/>
      <c r="K72" s="97"/>
    </row>
    <row r="73" spans="2:11">
      <c r="B73" s="97"/>
      <c r="C73" s="97"/>
      <c r="D73" s="97"/>
      <c r="E73" s="97"/>
      <c r="F73" s="97"/>
      <c r="G73" s="97"/>
      <c r="H73" s="97"/>
      <c r="I73" s="97"/>
      <c r="J73" s="97"/>
      <c r="K73" s="97"/>
    </row>
    <row r="74" spans="2:11"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spans="2:1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2:1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2:1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2:1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2:1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2:1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 spans="2:11">
      <c r="B86" s="97"/>
      <c r="C86" s="97"/>
      <c r="D86" s="97"/>
      <c r="E86" s="97"/>
      <c r="F86" s="97"/>
      <c r="G86" s="97"/>
      <c r="H86" s="97"/>
      <c r="I86" s="97"/>
      <c r="J86" s="97"/>
      <c r="K86" s="97"/>
    </row>
    <row r="87" spans="2:11">
      <c r="B87" s="97"/>
      <c r="C87" s="97"/>
      <c r="D87" s="97"/>
      <c r="E87" s="97"/>
      <c r="F87" s="97"/>
      <c r="G87" s="97"/>
      <c r="H87" s="97"/>
      <c r="I87" s="97"/>
      <c r="J87" s="97"/>
      <c r="K87" s="97"/>
    </row>
    <row r="88" spans="2:11">
      <c r="B88" s="97"/>
      <c r="C88" s="97"/>
      <c r="D88" s="97"/>
      <c r="E88" s="97"/>
      <c r="F88" s="97"/>
      <c r="G88" s="97"/>
      <c r="H88" s="97"/>
      <c r="I88" s="97"/>
      <c r="J88" s="97"/>
      <c r="K88" s="97"/>
    </row>
    <row r="89" spans="2:11">
      <c r="B89" s="97"/>
      <c r="C89" s="97"/>
      <c r="D89" s="97"/>
      <c r="E89" s="97"/>
      <c r="F89" s="97"/>
      <c r="G89" s="97"/>
      <c r="H89" s="97"/>
      <c r="I89" s="97"/>
      <c r="J89" s="97"/>
      <c r="K89" s="97"/>
    </row>
    <row r="90" spans="2:11">
      <c r="B90" s="97"/>
      <c r="C90" s="97"/>
      <c r="D90" s="97"/>
      <c r="E90" s="97"/>
      <c r="F90" s="97"/>
      <c r="G90" s="97"/>
      <c r="H90" s="97"/>
      <c r="I90" s="97"/>
      <c r="J90" s="97"/>
      <c r="K90" s="97"/>
    </row>
    <row r="91" spans="2:11">
      <c r="B91" s="97"/>
      <c r="C91" s="97"/>
      <c r="D91" s="97"/>
      <c r="E91" s="97"/>
      <c r="F91" s="97"/>
      <c r="G91" s="97"/>
      <c r="H91" s="97"/>
      <c r="I91" s="97"/>
      <c r="J91" s="97"/>
      <c r="K91" s="97"/>
    </row>
    <row r="92" spans="2:11">
      <c r="B92" s="97"/>
      <c r="C92" s="97"/>
      <c r="D92" s="97"/>
      <c r="E92" s="97"/>
      <c r="F92" s="97"/>
      <c r="G92" s="97"/>
      <c r="H92" s="97"/>
      <c r="I92" s="97"/>
      <c r="J92" s="97"/>
      <c r="K92" s="97"/>
    </row>
    <row r="93" spans="2:11">
      <c r="B93" s="97"/>
      <c r="C93" s="97"/>
      <c r="D93" s="97"/>
      <c r="E93" s="97"/>
      <c r="F93" s="97"/>
      <c r="G93" s="97"/>
      <c r="H93" s="97"/>
      <c r="I93" s="97"/>
      <c r="J93" s="97"/>
      <c r="K93" s="97"/>
    </row>
    <row r="94" spans="2:11">
      <c r="B94" s="97"/>
      <c r="C94" s="97"/>
      <c r="D94" s="97"/>
      <c r="E94" s="97"/>
      <c r="F94" s="97"/>
      <c r="G94" s="97"/>
      <c r="H94" s="97"/>
      <c r="I94" s="97"/>
      <c r="J94" s="97"/>
      <c r="K94" s="97"/>
    </row>
    <row r="95" spans="2:11">
      <c r="B95" s="97"/>
      <c r="C95" s="97"/>
      <c r="D95" s="97"/>
      <c r="E95" s="97"/>
      <c r="F95" s="97"/>
      <c r="G95" s="97"/>
      <c r="H95" s="97"/>
      <c r="I95" s="97"/>
      <c r="J95" s="97"/>
      <c r="K95" s="97"/>
    </row>
    <row r="96" spans="2:11">
      <c r="B96" s="97"/>
      <c r="C96" s="97"/>
      <c r="D96" s="97"/>
      <c r="E96" s="97"/>
      <c r="F96" s="97"/>
      <c r="G96" s="97"/>
      <c r="H96" s="97"/>
      <c r="I96" s="97"/>
      <c r="J96" s="97"/>
      <c r="K96" s="97"/>
    </row>
    <row r="97" spans="2:11">
      <c r="B97" s="97"/>
      <c r="C97" s="97"/>
      <c r="D97" s="97"/>
      <c r="E97" s="97"/>
      <c r="F97" s="97"/>
      <c r="G97" s="97"/>
      <c r="H97" s="97"/>
      <c r="I97" s="97"/>
      <c r="J97" s="97"/>
      <c r="K97" s="97"/>
    </row>
    <row r="98" spans="2:11">
      <c r="B98" s="97"/>
      <c r="C98" s="97"/>
      <c r="D98" s="97"/>
      <c r="E98" s="97"/>
      <c r="F98" s="97"/>
      <c r="G98" s="97"/>
      <c r="H98" s="97"/>
      <c r="I98" s="97"/>
      <c r="J98" s="97"/>
      <c r="K98" s="97"/>
    </row>
    <row r="99" spans="2:11">
      <c r="B99" s="97"/>
      <c r="C99" s="97"/>
      <c r="D99" s="97"/>
      <c r="E99" s="97"/>
      <c r="F99" s="97"/>
      <c r="G99" s="97"/>
      <c r="H99" s="97"/>
      <c r="I99" s="97"/>
      <c r="J99" s="97"/>
      <c r="K99" s="97"/>
    </row>
    <row r="100" spans="2:11">
      <c r="B100" s="97"/>
      <c r="C100" s="97"/>
      <c r="D100" s="97"/>
      <c r="E100" s="97"/>
      <c r="F100" s="97"/>
      <c r="G100" s="97"/>
      <c r="H100" s="97"/>
      <c r="I100" s="97"/>
      <c r="J100" s="97"/>
      <c r="K100" s="97"/>
    </row>
    <row r="101" spans="2:11">
      <c r="B101" s="97"/>
      <c r="C101" s="97"/>
      <c r="D101" s="97"/>
      <c r="E101" s="97"/>
      <c r="F101" s="97"/>
      <c r="G101" s="97"/>
      <c r="H101" s="97"/>
      <c r="I101" s="97"/>
      <c r="J101" s="97"/>
      <c r="K101" s="97"/>
    </row>
    <row r="102" spans="2:11">
      <c r="B102" s="97"/>
      <c r="C102" s="97"/>
      <c r="D102" s="97"/>
      <c r="E102" s="97"/>
      <c r="F102" s="97"/>
      <c r="G102" s="97"/>
      <c r="H102" s="97"/>
      <c r="I102" s="97"/>
      <c r="J102" s="97"/>
      <c r="K102" s="97"/>
    </row>
    <row r="103" spans="2:11">
      <c r="B103" s="97"/>
      <c r="C103" s="97"/>
      <c r="D103" s="97"/>
      <c r="E103" s="97"/>
      <c r="F103" s="97"/>
      <c r="G103" s="97"/>
      <c r="H103" s="97"/>
      <c r="I103" s="97"/>
      <c r="J103" s="97"/>
      <c r="K103" s="97"/>
    </row>
    <row r="104" spans="2:11">
      <c r="B104" s="97"/>
      <c r="C104" s="97"/>
      <c r="D104" s="97"/>
      <c r="E104" s="97"/>
      <c r="F104" s="97"/>
      <c r="G104" s="97"/>
      <c r="H104" s="97"/>
      <c r="I104" s="97"/>
      <c r="J104" s="97"/>
      <c r="K104" s="97"/>
    </row>
    <row r="105" spans="2:11">
      <c r="B105" s="97"/>
      <c r="C105" s="97"/>
      <c r="D105" s="97"/>
      <c r="E105" s="97"/>
      <c r="F105" s="97"/>
      <c r="G105" s="97"/>
      <c r="H105" s="97"/>
      <c r="I105" s="97"/>
      <c r="J105" s="97"/>
      <c r="K105" s="97"/>
    </row>
    <row r="106" spans="2:11">
      <c r="B106" s="97"/>
      <c r="C106" s="97"/>
      <c r="D106" s="97"/>
      <c r="E106" s="97"/>
      <c r="F106" s="97"/>
      <c r="G106" s="97"/>
      <c r="H106" s="97"/>
      <c r="I106" s="97"/>
      <c r="J106" s="97"/>
      <c r="K106" s="97"/>
    </row>
    <row r="107" spans="2:11">
      <c r="B107" s="97"/>
      <c r="C107" s="97"/>
      <c r="D107" s="97"/>
      <c r="E107" s="97"/>
      <c r="F107" s="97"/>
      <c r="G107" s="97"/>
      <c r="H107" s="97"/>
      <c r="I107" s="97"/>
      <c r="J107" s="97"/>
      <c r="K107" s="97"/>
    </row>
    <row r="108" spans="2:11">
      <c r="B108" s="97"/>
      <c r="C108" s="97"/>
      <c r="D108" s="97"/>
      <c r="E108" s="97"/>
      <c r="F108" s="97"/>
      <c r="G108" s="97"/>
      <c r="H108" s="97"/>
      <c r="I108" s="97"/>
      <c r="J108" s="97"/>
      <c r="K108" s="97"/>
    </row>
    <row r="109" spans="2:11">
      <c r="B109" s="97"/>
      <c r="C109" s="97"/>
      <c r="D109" s="97"/>
      <c r="E109" s="97"/>
      <c r="F109" s="97"/>
      <c r="G109" s="97"/>
      <c r="H109" s="97"/>
      <c r="I109" s="97"/>
      <c r="J109" s="97"/>
      <c r="K109" s="97"/>
    </row>
    <row r="110" spans="2:11">
      <c r="B110" s="97"/>
      <c r="C110" s="97"/>
      <c r="D110" s="97"/>
      <c r="E110" s="97"/>
      <c r="F110" s="97"/>
      <c r="G110" s="97"/>
      <c r="H110" s="97"/>
      <c r="I110" s="97"/>
      <c r="J110" s="97"/>
      <c r="K110" s="97"/>
    </row>
    <row r="111" spans="2:11">
      <c r="C111" s="3"/>
      <c r="D111" s="3"/>
      <c r="E111" s="3"/>
      <c r="F111" s="3"/>
      <c r="G111" s="3"/>
      <c r="H111" s="3"/>
    </row>
    <row r="112" spans="2:11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6" t="s">
        <v>182</v>
      </c>
      <c r="C1" s="76" t="s" vm="1">
        <v>251</v>
      </c>
    </row>
    <row r="2" spans="2:81">
      <c r="B2" s="56" t="s">
        <v>181</v>
      </c>
      <c r="C2" s="76" t="s">
        <v>252</v>
      </c>
    </row>
    <row r="3" spans="2:81">
      <c r="B3" s="56" t="s">
        <v>183</v>
      </c>
      <c r="C3" s="76" t="s">
        <v>253</v>
      </c>
      <c r="E3" s="2"/>
    </row>
    <row r="4" spans="2:81">
      <c r="B4" s="56" t="s">
        <v>184</v>
      </c>
      <c r="C4" s="76">
        <v>8802</v>
      </c>
    </row>
    <row r="6" spans="2:81" ht="26.25" customHeight="1">
      <c r="B6" s="185" t="s">
        <v>212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7"/>
    </row>
    <row r="7" spans="2:81" ht="26.25" customHeight="1">
      <c r="B7" s="185" t="s">
        <v>98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7"/>
    </row>
    <row r="8" spans="2:81" s="3" customFormat="1" ht="47.25">
      <c r="B8" s="22" t="s">
        <v>119</v>
      </c>
      <c r="C8" s="30" t="s">
        <v>44</v>
      </c>
      <c r="D8" s="13" t="s">
        <v>49</v>
      </c>
      <c r="E8" s="30" t="s">
        <v>15</v>
      </c>
      <c r="F8" s="30" t="s">
        <v>64</v>
      </c>
      <c r="G8" s="30" t="s">
        <v>105</v>
      </c>
      <c r="H8" s="30" t="s">
        <v>18</v>
      </c>
      <c r="I8" s="30" t="s">
        <v>104</v>
      </c>
      <c r="J8" s="30" t="s">
        <v>17</v>
      </c>
      <c r="K8" s="30" t="s">
        <v>19</v>
      </c>
      <c r="L8" s="30" t="s">
        <v>237</v>
      </c>
      <c r="M8" s="30" t="s">
        <v>236</v>
      </c>
      <c r="N8" s="30" t="s">
        <v>60</v>
      </c>
      <c r="O8" s="30" t="s">
        <v>57</v>
      </c>
      <c r="P8" s="30" t="s">
        <v>185</v>
      </c>
      <c r="Q8" s="31" t="s">
        <v>187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246</v>
      </c>
      <c r="M9" s="32"/>
      <c r="N9" s="32" t="s">
        <v>240</v>
      </c>
      <c r="O9" s="32" t="s">
        <v>20</v>
      </c>
      <c r="P9" s="32" t="s">
        <v>20</v>
      </c>
      <c r="Q9" s="33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116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5" t="s">
        <v>250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2:81">
      <c r="B13" s="95" t="s">
        <v>115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2:81">
      <c r="B14" s="95" t="s">
        <v>235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2:81">
      <c r="B15" s="95" t="s">
        <v>245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2:81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2:17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2:17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2:17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2:17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2:17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2:17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2:17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2:17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2:17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2:17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2:17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2:17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2:17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2:17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2:17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2:17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2:17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2:17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2:17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2:17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2:17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2:17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2:17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2:17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2:17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2:17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2:17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2:17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2:17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2:17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2:17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2:17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2:17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2:17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2:17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2:17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2:17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2:17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2:17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2:17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2:17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2:17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2:17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2:17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2:17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2:17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2:17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2:17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2:17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2:17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2:17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2:17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2:17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2:17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2:17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2:17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2:17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2:17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2:17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2:17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2:17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2:17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2:17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2:17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2:17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2:17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2:17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2:17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2:17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2:17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2:17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2:17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2:17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2:17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2:17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2:17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2:17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2:17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2:17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2:17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2:17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2:17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2:17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2:17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2:17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2:17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2:17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2:17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2:17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2:17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2:17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2:17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2:17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2:17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</sheetData>
  <sheetProtection sheet="1" objects="1" scenarios="1"/>
  <mergeCells count="2">
    <mergeCell ref="B6:Q6"/>
    <mergeCell ref="B7:Q7"/>
  </mergeCells>
  <phoneticPr fontId="5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135"/>
  <sheetViews>
    <sheetView rightToLeft="1" workbookViewId="0">
      <selection activeCell="C15" sqref="C15"/>
    </sheetView>
  </sheetViews>
  <sheetFormatPr defaultColWidth="9.140625" defaultRowHeight="18"/>
  <cols>
    <col min="1" max="1" width="3" style="1" customWidth="1"/>
    <col min="2" max="2" width="32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4.28515625" style="1" bestFit="1" customWidth="1"/>
    <col min="12" max="12" width="9.5703125" style="1" bestFit="1" customWidth="1"/>
    <col min="13" max="13" width="11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6" t="s">
        <v>182</v>
      </c>
      <c r="C1" s="76" t="s" vm="1">
        <v>251</v>
      </c>
    </row>
    <row r="2" spans="2:72">
      <c r="B2" s="56" t="s">
        <v>181</v>
      </c>
      <c r="C2" s="76" t="s">
        <v>252</v>
      </c>
    </row>
    <row r="3" spans="2:72">
      <c r="B3" s="56" t="s">
        <v>183</v>
      </c>
      <c r="C3" s="76" t="s">
        <v>253</v>
      </c>
    </row>
    <row r="4" spans="2:72">
      <c r="B4" s="56" t="s">
        <v>184</v>
      </c>
      <c r="C4" s="76">
        <v>8802</v>
      </c>
    </row>
    <row r="6" spans="2:72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7"/>
    </row>
    <row r="7" spans="2:72" ht="26.25" customHeight="1">
      <c r="B7" s="185" t="s">
        <v>89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7"/>
    </row>
    <row r="8" spans="2:72" s="3" customFormat="1" ht="78.75">
      <c r="B8" s="22" t="s">
        <v>119</v>
      </c>
      <c r="C8" s="30" t="s">
        <v>44</v>
      </c>
      <c r="D8" s="30" t="s">
        <v>15</v>
      </c>
      <c r="E8" s="30" t="s">
        <v>64</v>
      </c>
      <c r="F8" s="30" t="s">
        <v>105</v>
      </c>
      <c r="G8" s="30" t="s">
        <v>18</v>
      </c>
      <c r="H8" s="30" t="s">
        <v>104</v>
      </c>
      <c r="I8" s="30" t="s">
        <v>17</v>
      </c>
      <c r="J8" s="30" t="s">
        <v>19</v>
      </c>
      <c r="K8" s="30" t="s">
        <v>237</v>
      </c>
      <c r="L8" s="30" t="s">
        <v>236</v>
      </c>
      <c r="M8" s="30" t="s">
        <v>113</v>
      </c>
      <c r="N8" s="30" t="s">
        <v>57</v>
      </c>
      <c r="O8" s="30" t="s">
        <v>185</v>
      </c>
      <c r="P8" s="31" t="s">
        <v>187</v>
      </c>
    </row>
    <row r="9" spans="2:72" s="3" customFormat="1" ht="25.5" customHeight="1">
      <c r="B9" s="15"/>
      <c r="C9" s="32"/>
      <c r="D9" s="32"/>
      <c r="E9" s="32"/>
      <c r="F9" s="32" t="s">
        <v>22</v>
      </c>
      <c r="G9" s="32" t="s">
        <v>21</v>
      </c>
      <c r="H9" s="32"/>
      <c r="I9" s="32" t="s">
        <v>20</v>
      </c>
      <c r="J9" s="32" t="s">
        <v>20</v>
      </c>
      <c r="K9" s="32" t="s">
        <v>246</v>
      </c>
      <c r="L9" s="32"/>
      <c r="M9" s="32" t="s">
        <v>240</v>
      </c>
      <c r="N9" s="32" t="s">
        <v>20</v>
      </c>
      <c r="O9" s="32" t="s">
        <v>20</v>
      </c>
      <c r="P9" s="33" t="s">
        <v>20</v>
      </c>
    </row>
    <row r="10" spans="2:7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20" t="s">
        <v>13</v>
      </c>
      <c r="P10" s="20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116" t="s">
        <v>27</v>
      </c>
      <c r="C11" s="117"/>
      <c r="D11" s="117"/>
      <c r="E11" s="117"/>
      <c r="F11" s="117"/>
      <c r="G11" s="118">
        <v>10.316292444411015</v>
      </c>
      <c r="H11" s="117"/>
      <c r="I11" s="117"/>
      <c r="J11" s="119">
        <v>4.8500718919425319E-2</v>
      </c>
      <c r="K11" s="118"/>
      <c r="L11" s="117"/>
      <c r="M11" s="118">
        <v>150630.19746999996</v>
      </c>
      <c r="N11" s="117"/>
      <c r="O11" s="121">
        <v>1</v>
      </c>
      <c r="P11" s="121">
        <f>M11/'סכום נכסי הקרן'!$C$42</f>
        <v>0.2936506210130076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s="133" customFormat="1" ht="21.75" customHeight="1">
      <c r="B12" s="116" t="s">
        <v>233</v>
      </c>
      <c r="C12" s="117"/>
      <c r="D12" s="117"/>
      <c r="E12" s="117"/>
      <c r="F12" s="117"/>
      <c r="G12" s="118">
        <v>10.316292444411012</v>
      </c>
      <c r="H12" s="117"/>
      <c r="I12" s="117"/>
      <c r="J12" s="119">
        <v>4.8500718919425312E-2</v>
      </c>
      <c r="K12" s="118"/>
      <c r="L12" s="117"/>
      <c r="M12" s="118">
        <v>150630.19746999998</v>
      </c>
      <c r="N12" s="117"/>
      <c r="O12" s="121">
        <v>1.0000000000000002</v>
      </c>
      <c r="P12" s="121">
        <f>M12/'סכום נכסי הקרן'!$C$42</f>
        <v>0.29365062101300765</v>
      </c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</row>
    <row r="13" spans="2:72" s="133" customFormat="1">
      <c r="B13" s="116" t="s">
        <v>69</v>
      </c>
      <c r="C13" s="117"/>
      <c r="D13" s="117"/>
      <c r="E13" s="117"/>
      <c r="F13" s="117"/>
      <c r="G13" s="118">
        <v>10.316292444411012</v>
      </c>
      <c r="H13" s="117"/>
      <c r="I13" s="117"/>
      <c r="J13" s="119">
        <v>4.8500718919425312E-2</v>
      </c>
      <c r="K13" s="118"/>
      <c r="L13" s="117"/>
      <c r="M13" s="118">
        <v>150630.19746999998</v>
      </c>
      <c r="N13" s="117"/>
      <c r="O13" s="121">
        <v>1.0000000000000002</v>
      </c>
      <c r="P13" s="121">
        <f>M13/'סכום נכסי הקרן'!$C$42</f>
        <v>0.29365062101300765</v>
      </c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</row>
    <row r="14" spans="2:72" s="133" customFormat="1">
      <c r="B14" s="114" t="s">
        <v>1148</v>
      </c>
      <c r="C14" s="82" t="s">
        <v>1149</v>
      </c>
      <c r="D14" s="82" t="s">
        <v>256</v>
      </c>
      <c r="E14" s="82"/>
      <c r="F14" s="139">
        <v>40909</v>
      </c>
      <c r="G14" s="90">
        <v>7.57</v>
      </c>
      <c r="H14" s="93" t="s">
        <v>167</v>
      </c>
      <c r="I14" s="94">
        <v>4.8000000000000001E-2</v>
      </c>
      <c r="J14" s="94">
        <v>4.8600000000000004E-2</v>
      </c>
      <c r="K14" s="90">
        <v>27000</v>
      </c>
      <c r="L14" s="108">
        <v>105.2244</v>
      </c>
      <c r="M14" s="90">
        <v>28.398289999999999</v>
      </c>
      <c r="N14" s="82"/>
      <c r="O14" s="91">
        <v>1.8852985972919476E-4</v>
      </c>
      <c r="P14" s="91">
        <f>M14/'סכום נכסי הקרן'!$C$42</f>
        <v>5.536191038897326E-5</v>
      </c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</row>
    <row r="15" spans="2:72" s="133" customFormat="1">
      <c r="B15" s="114" t="s">
        <v>1150</v>
      </c>
      <c r="C15" s="82">
        <v>8790</v>
      </c>
      <c r="D15" s="82" t="s">
        <v>256</v>
      </c>
      <c r="E15" s="82"/>
      <c r="F15" s="139">
        <v>41030</v>
      </c>
      <c r="G15" s="90">
        <v>7.8999999999999986</v>
      </c>
      <c r="H15" s="93" t="s">
        <v>167</v>
      </c>
      <c r="I15" s="94">
        <v>4.8000000000000001E-2</v>
      </c>
      <c r="J15" s="94">
        <v>4.8600000000000004E-2</v>
      </c>
      <c r="K15" s="90">
        <v>358000</v>
      </c>
      <c r="L15" s="108">
        <v>103.1541</v>
      </c>
      <c r="M15" s="90">
        <v>369.17448999999999</v>
      </c>
      <c r="N15" s="82"/>
      <c r="O15" s="91">
        <v>2.4508664012972969E-3</v>
      </c>
      <c r="P15" s="91">
        <f>M15/'סכום נכסי הקרן'!$C$42</f>
        <v>7.1969844076086634E-4</v>
      </c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</row>
    <row r="16" spans="2:72" s="133" customFormat="1">
      <c r="B16" s="114" t="s">
        <v>1151</v>
      </c>
      <c r="C16" s="82" t="s">
        <v>1152</v>
      </c>
      <c r="D16" s="82" t="s">
        <v>256</v>
      </c>
      <c r="E16" s="82"/>
      <c r="F16" s="139">
        <v>42218</v>
      </c>
      <c r="G16" s="90">
        <v>9.69</v>
      </c>
      <c r="H16" s="93" t="s">
        <v>167</v>
      </c>
      <c r="I16" s="94">
        <v>4.8000000000000001E-2</v>
      </c>
      <c r="J16" s="94">
        <v>4.8499999999999995E-2</v>
      </c>
      <c r="K16" s="90">
        <v>2000</v>
      </c>
      <c r="L16" s="108">
        <v>101.9706</v>
      </c>
      <c r="M16" s="90">
        <v>2.0394000000000001</v>
      </c>
      <c r="N16" s="82"/>
      <c r="O16" s="91">
        <v>1.353911788110199E-5</v>
      </c>
      <c r="P16" s="91">
        <f>M16/'סכום נכסי הקרן'!$C$42</f>
        <v>3.9757703737539153E-6</v>
      </c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</row>
    <row r="17" spans="2:39" s="133" customFormat="1">
      <c r="B17" s="114" t="s">
        <v>1153</v>
      </c>
      <c r="C17" s="82" t="s">
        <v>1154</v>
      </c>
      <c r="D17" s="82" t="s">
        <v>256</v>
      </c>
      <c r="E17" s="82"/>
      <c r="F17" s="139">
        <v>42309</v>
      </c>
      <c r="G17" s="90">
        <v>9.93</v>
      </c>
      <c r="H17" s="93" t="s">
        <v>167</v>
      </c>
      <c r="I17" s="94">
        <v>4.8000000000000001E-2</v>
      </c>
      <c r="J17" s="94">
        <v>4.8499999999999995E-2</v>
      </c>
      <c r="K17" s="90">
        <v>107000</v>
      </c>
      <c r="L17" s="108">
        <v>100.875</v>
      </c>
      <c r="M17" s="90">
        <v>107.93628</v>
      </c>
      <c r="N17" s="82"/>
      <c r="O17" s="91">
        <v>7.1656468498952186E-4</v>
      </c>
      <c r="P17" s="91">
        <f>M17/'סכום נכסי הקרן'!$C$42</f>
        <v>2.1041966474316328E-4</v>
      </c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</row>
    <row r="18" spans="2:39" s="133" customFormat="1">
      <c r="B18" s="114" t="s">
        <v>1155</v>
      </c>
      <c r="C18" s="82" t="s">
        <v>1156</v>
      </c>
      <c r="D18" s="82" t="s">
        <v>256</v>
      </c>
      <c r="E18" s="82"/>
      <c r="F18" s="139">
        <v>42339</v>
      </c>
      <c r="G18" s="90">
        <v>10.02</v>
      </c>
      <c r="H18" s="93" t="s">
        <v>167</v>
      </c>
      <c r="I18" s="94">
        <v>4.8000000000000001E-2</v>
      </c>
      <c r="J18" s="94">
        <v>4.8499999999999995E-2</v>
      </c>
      <c r="K18" s="90">
        <v>149000</v>
      </c>
      <c r="L18" s="108">
        <v>100.3839</v>
      </c>
      <c r="M18" s="90">
        <v>149.57198</v>
      </c>
      <c r="N18" s="82"/>
      <c r="O18" s="91">
        <v>9.929747322397907E-4</v>
      </c>
      <c r="P18" s="91">
        <f>M18/'סכום נכסי הקרן'!$C$42</f>
        <v>2.9158764677243948E-4</v>
      </c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</row>
    <row r="19" spans="2:39" s="133" customFormat="1">
      <c r="B19" s="114" t="s">
        <v>1157</v>
      </c>
      <c r="C19" s="82" t="s">
        <v>1158</v>
      </c>
      <c r="D19" s="82" t="s">
        <v>256</v>
      </c>
      <c r="E19" s="82"/>
      <c r="F19" s="107">
        <v>42370</v>
      </c>
      <c r="G19" s="90">
        <v>9.86</v>
      </c>
      <c r="H19" s="93" t="s">
        <v>167</v>
      </c>
      <c r="I19" s="94">
        <v>4.8000000000000001E-2</v>
      </c>
      <c r="J19" s="94">
        <v>4.8499999999999995E-2</v>
      </c>
      <c r="K19" s="90">
        <v>420000</v>
      </c>
      <c r="L19" s="108">
        <v>102.79259999999999</v>
      </c>
      <c r="M19" s="90">
        <v>431.72903000000002</v>
      </c>
      <c r="N19" s="82"/>
      <c r="O19" s="91">
        <v>2.8661519220671851E-3</v>
      </c>
      <c r="P19" s="91">
        <f>M19/'סכום נכסי הקרן'!$C$42</f>
        <v>8.4164729183265434E-4</v>
      </c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</row>
    <row r="20" spans="2:39" s="133" customFormat="1">
      <c r="B20" s="114" t="s">
        <v>1159</v>
      </c>
      <c r="C20" s="82" t="s">
        <v>1160</v>
      </c>
      <c r="D20" s="82" t="s">
        <v>256</v>
      </c>
      <c r="E20" s="82"/>
      <c r="F20" s="107">
        <v>42461</v>
      </c>
      <c r="G20" s="90">
        <v>10.11</v>
      </c>
      <c r="H20" s="93" t="s">
        <v>167</v>
      </c>
      <c r="I20" s="94">
        <v>4.8000000000000001E-2</v>
      </c>
      <c r="J20" s="94">
        <v>4.8499999999999995E-2</v>
      </c>
      <c r="K20" s="90">
        <v>697000</v>
      </c>
      <c r="L20" s="108">
        <v>102.5106</v>
      </c>
      <c r="M20" s="90">
        <v>714.49893000000009</v>
      </c>
      <c r="N20" s="82"/>
      <c r="O20" s="91">
        <v>4.7433976851972339E-3</v>
      </c>
      <c r="P20" s="91">
        <f>M20/'סכום נכסי הקרן'!$C$42</f>
        <v>1.3929016759698307E-3</v>
      </c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</row>
    <row r="21" spans="2:39" s="133" customFormat="1">
      <c r="B21" s="114" t="s">
        <v>1161</v>
      </c>
      <c r="C21" s="82" t="s">
        <v>1162</v>
      </c>
      <c r="D21" s="82" t="s">
        <v>256</v>
      </c>
      <c r="E21" s="82"/>
      <c r="F21" s="107">
        <v>42491</v>
      </c>
      <c r="G21" s="90">
        <v>10.199999999999999</v>
      </c>
      <c r="H21" s="93" t="s">
        <v>167</v>
      </c>
      <c r="I21" s="94">
        <v>4.8000000000000001E-2</v>
      </c>
      <c r="J21" s="94">
        <v>4.8499999999999995E-2</v>
      </c>
      <c r="K21" s="90">
        <v>1553000</v>
      </c>
      <c r="L21" s="108">
        <v>102.3143</v>
      </c>
      <c r="M21" s="90">
        <v>1588.9405800000002</v>
      </c>
      <c r="N21" s="82"/>
      <c r="O21" s="91">
        <v>1.0548619112820717E-2</v>
      </c>
      <c r="P21" s="91">
        <f>M21/'סכום נכסי הקרן'!$C$42</f>
        <v>3.0976085533094846E-3</v>
      </c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</row>
    <row r="22" spans="2:39" s="133" customFormat="1">
      <c r="B22" s="114" t="s">
        <v>1163</v>
      </c>
      <c r="C22" s="82" t="s">
        <v>1164</v>
      </c>
      <c r="D22" s="82" t="s">
        <v>256</v>
      </c>
      <c r="E22" s="82"/>
      <c r="F22" s="107">
        <v>42522</v>
      </c>
      <c r="G22" s="90">
        <v>10.28</v>
      </c>
      <c r="H22" s="93" t="s">
        <v>167</v>
      </c>
      <c r="I22" s="94">
        <v>4.8000000000000001E-2</v>
      </c>
      <c r="J22" s="94">
        <v>4.8499999999999995E-2</v>
      </c>
      <c r="K22" s="90">
        <v>1853000</v>
      </c>
      <c r="L22" s="108">
        <v>101.4967</v>
      </c>
      <c r="M22" s="90">
        <v>1880.7336200000002</v>
      </c>
      <c r="N22" s="82"/>
      <c r="O22" s="91">
        <v>1.2485767472850681E-2</v>
      </c>
      <c r="P22" s="91">
        <f>M22/'סכום נכסי הקרן'!$C$42</f>
        <v>3.6664533722266129E-3</v>
      </c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</row>
    <row r="23" spans="2:39" s="133" customFormat="1">
      <c r="B23" s="114" t="s">
        <v>1165</v>
      </c>
      <c r="C23" s="82" t="s">
        <v>1166</v>
      </c>
      <c r="D23" s="82" t="s">
        <v>256</v>
      </c>
      <c r="E23" s="82"/>
      <c r="F23" s="107">
        <v>42552</v>
      </c>
      <c r="G23" s="90">
        <v>10.119999999999999</v>
      </c>
      <c r="H23" s="93" t="s">
        <v>167</v>
      </c>
      <c r="I23" s="94">
        <v>4.8000000000000001E-2</v>
      </c>
      <c r="J23" s="94">
        <v>4.8499999999999995E-2</v>
      </c>
      <c r="K23" s="90">
        <v>2617000</v>
      </c>
      <c r="L23" s="108">
        <v>103.20780000000001</v>
      </c>
      <c r="M23" s="90">
        <v>2700.9654399999999</v>
      </c>
      <c r="N23" s="82"/>
      <c r="O23" s="91">
        <v>1.7931102032432332E-2</v>
      </c>
      <c r="P23" s="91">
        <f>M23/'סכום נכסי הקרן'!$C$42</f>
        <v>5.2654792472713579E-3</v>
      </c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</row>
    <row r="24" spans="2:39" s="133" customFormat="1">
      <c r="B24" s="114" t="s">
        <v>1167</v>
      </c>
      <c r="C24" s="82" t="s">
        <v>1168</v>
      </c>
      <c r="D24" s="82" t="s">
        <v>256</v>
      </c>
      <c r="E24" s="82"/>
      <c r="F24" s="107">
        <v>42583</v>
      </c>
      <c r="G24" s="90">
        <v>10.200000000000001</v>
      </c>
      <c r="H24" s="93" t="s">
        <v>167</v>
      </c>
      <c r="I24" s="94">
        <v>4.8000000000000001E-2</v>
      </c>
      <c r="J24" s="94">
        <v>4.8500000000000008E-2</v>
      </c>
      <c r="K24" s="90">
        <v>44539000</v>
      </c>
      <c r="L24" s="108">
        <v>102.50279999999999</v>
      </c>
      <c r="M24" s="90">
        <v>45653.734369999998</v>
      </c>
      <c r="N24" s="82"/>
      <c r="O24" s="91">
        <v>0.30308487366281622</v>
      </c>
      <c r="P24" s="91">
        <f>M24/'סכום נכסי הקרן'!$C$42</f>
        <v>8.9001061370734949E-2</v>
      </c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</row>
    <row r="25" spans="2:39" s="133" customFormat="1">
      <c r="B25" s="114" t="s">
        <v>1169</v>
      </c>
      <c r="C25" s="82" t="s">
        <v>1170</v>
      </c>
      <c r="D25" s="82" t="s">
        <v>256</v>
      </c>
      <c r="E25" s="82"/>
      <c r="F25" s="107">
        <v>42614</v>
      </c>
      <c r="G25" s="90">
        <v>10.29</v>
      </c>
      <c r="H25" s="93" t="s">
        <v>167</v>
      </c>
      <c r="I25" s="94">
        <v>4.8000000000000001E-2</v>
      </c>
      <c r="J25" s="94">
        <v>4.8499999999999995E-2</v>
      </c>
      <c r="K25" s="90">
        <v>43237000</v>
      </c>
      <c r="L25" s="108">
        <v>101.6752</v>
      </c>
      <c r="M25" s="90">
        <v>43961.299599999998</v>
      </c>
      <c r="N25" s="82"/>
      <c r="O25" s="91">
        <v>0.291849179901364</v>
      </c>
      <c r="P25" s="91">
        <f>M25/'סכום נכסי הקרן'!$C$42</f>
        <v>8.5701692920172517E-2</v>
      </c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</row>
    <row r="26" spans="2:39" s="133" customFormat="1">
      <c r="B26" s="114" t="s">
        <v>1171</v>
      </c>
      <c r="C26" s="82" t="s">
        <v>1172</v>
      </c>
      <c r="D26" s="82" t="s">
        <v>256</v>
      </c>
      <c r="E26" s="82"/>
      <c r="F26" s="107">
        <v>42644</v>
      </c>
      <c r="G26" s="90">
        <v>10.37</v>
      </c>
      <c r="H26" s="93" t="s">
        <v>167</v>
      </c>
      <c r="I26" s="94">
        <v>4.8000000000000001E-2</v>
      </c>
      <c r="J26" s="94">
        <v>4.8499999999999995E-2</v>
      </c>
      <c r="K26" s="90">
        <v>9908000</v>
      </c>
      <c r="L26" s="108">
        <v>101.58029999999999</v>
      </c>
      <c r="M26" s="90">
        <v>10064.571300000001</v>
      </c>
      <c r="N26" s="82"/>
      <c r="O26" s="91">
        <v>6.6816425053180306E-2</v>
      </c>
      <c r="P26" s="91">
        <f>M26/'סכום נכסי הקרן'!$C$42</f>
        <v>1.9620684710735477E-2</v>
      </c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</row>
    <row r="27" spans="2:39" s="133" customFormat="1">
      <c r="B27" s="114" t="s">
        <v>1173</v>
      </c>
      <c r="C27" s="82" t="s">
        <v>1174</v>
      </c>
      <c r="D27" s="82" t="s">
        <v>256</v>
      </c>
      <c r="E27" s="82"/>
      <c r="F27" s="107">
        <v>42675</v>
      </c>
      <c r="G27" s="90">
        <v>10.450000000000001</v>
      </c>
      <c r="H27" s="93" t="s">
        <v>167</v>
      </c>
      <c r="I27" s="94">
        <v>4.8000000000000001E-2</v>
      </c>
      <c r="J27" s="94">
        <v>4.8500000000000008E-2</v>
      </c>
      <c r="K27" s="90">
        <v>2395000</v>
      </c>
      <c r="L27" s="108">
        <v>101.28149999999999</v>
      </c>
      <c r="M27" s="90">
        <v>2425.6923199999997</v>
      </c>
      <c r="N27" s="82"/>
      <c r="O27" s="91">
        <v>1.6103625705483848E-2</v>
      </c>
      <c r="P27" s="91">
        <f>M27/'סכום נכסי הקרן'!$C$42</f>
        <v>4.728839688976365E-3</v>
      </c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</row>
    <row r="28" spans="2:39" s="133" customFormat="1">
      <c r="B28" s="114" t="s">
        <v>1175</v>
      </c>
      <c r="C28" s="82" t="s">
        <v>1176</v>
      </c>
      <c r="D28" s="82" t="s">
        <v>256</v>
      </c>
      <c r="E28" s="82"/>
      <c r="F28" s="107">
        <v>42705</v>
      </c>
      <c r="G28" s="90">
        <v>10.54</v>
      </c>
      <c r="H28" s="93" t="s">
        <v>167</v>
      </c>
      <c r="I28" s="94">
        <v>4.8000000000000001E-2</v>
      </c>
      <c r="J28" s="94">
        <v>4.8499999999999995E-2</v>
      </c>
      <c r="K28" s="90">
        <v>6147000</v>
      </c>
      <c r="L28" s="108">
        <v>100.67870000000001</v>
      </c>
      <c r="M28" s="90">
        <v>6188.7183800000003</v>
      </c>
      <c r="N28" s="82"/>
      <c r="O28" s="91">
        <v>4.1085509306542381E-2</v>
      </c>
      <c r="P28" s="91">
        <f>M28/'סכום נכסי הקרן'!$C$42</f>
        <v>1.2064785322501876E-2</v>
      </c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</row>
    <row r="29" spans="2:39" s="133" customFormat="1">
      <c r="B29" s="114" t="s">
        <v>1177</v>
      </c>
      <c r="C29" s="82" t="s">
        <v>1178</v>
      </c>
      <c r="D29" s="82" t="s">
        <v>256</v>
      </c>
      <c r="E29" s="82"/>
      <c r="F29" s="107">
        <v>42736</v>
      </c>
      <c r="G29" s="90">
        <v>10.37</v>
      </c>
      <c r="H29" s="93" t="s">
        <v>167</v>
      </c>
      <c r="I29" s="94">
        <v>4.8000000000000001E-2</v>
      </c>
      <c r="J29" s="94">
        <v>4.8500000000000008E-2</v>
      </c>
      <c r="K29" s="90">
        <v>7912000</v>
      </c>
      <c r="L29" s="108">
        <v>103.10380000000001</v>
      </c>
      <c r="M29" s="90">
        <v>8157.5719000000008</v>
      </c>
      <c r="N29" s="82"/>
      <c r="O29" s="91">
        <v>5.4156284974828446E-2</v>
      </c>
      <c r="P29" s="91">
        <f>M29/'סכום נכסי הקרן'!$C$42</f>
        <v>1.5903026714615787E-2</v>
      </c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</row>
    <row r="30" spans="2:39" s="133" customFormat="1">
      <c r="B30" s="114" t="s">
        <v>1179</v>
      </c>
      <c r="C30" s="82" t="s">
        <v>1180</v>
      </c>
      <c r="D30" s="82" t="s">
        <v>256</v>
      </c>
      <c r="E30" s="82"/>
      <c r="F30" s="107">
        <v>42767</v>
      </c>
      <c r="G30" s="90">
        <v>10.46</v>
      </c>
      <c r="H30" s="93" t="s">
        <v>167</v>
      </c>
      <c r="I30" s="94">
        <v>4.8000000000000001E-2</v>
      </c>
      <c r="J30" s="94">
        <v>4.8499999999999995E-2</v>
      </c>
      <c r="K30" s="90">
        <v>4733000</v>
      </c>
      <c r="L30" s="108">
        <v>102.6969</v>
      </c>
      <c r="M30" s="90">
        <v>4860.6464999999998</v>
      </c>
      <c r="N30" s="82"/>
      <c r="O30" s="91">
        <v>3.2268738816252723E-2</v>
      </c>
      <c r="P30" s="91">
        <f>M30/'סכום נכסי הקרן'!$C$42</f>
        <v>9.475735192699156E-3</v>
      </c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</row>
    <row r="31" spans="2:39" s="133" customFormat="1">
      <c r="B31" s="114" t="s">
        <v>1181</v>
      </c>
      <c r="C31" s="82" t="s">
        <v>1182</v>
      </c>
      <c r="D31" s="82" t="s">
        <v>256</v>
      </c>
      <c r="E31" s="82"/>
      <c r="F31" s="107">
        <v>42795</v>
      </c>
      <c r="G31" s="90">
        <v>10.54</v>
      </c>
      <c r="H31" s="93" t="s">
        <v>167</v>
      </c>
      <c r="I31" s="94">
        <v>4.8000000000000001E-2</v>
      </c>
      <c r="J31" s="94">
        <v>4.8499999999999995E-2</v>
      </c>
      <c r="K31" s="90">
        <v>6588000</v>
      </c>
      <c r="L31" s="108">
        <v>102.4967</v>
      </c>
      <c r="M31" s="90">
        <v>6752.4856200000004</v>
      </c>
      <c r="N31" s="82"/>
      <c r="O31" s="91">
        <v>4.4828233205661497E-2</v>
      </c>
      <c r="P31" s="91">
        <f>M31/'סכום נכסי הקרן'!$C$42</f>
        <v>1.3163838519758428E-2</v>
      </c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</row>
    <row r="32" spans="2:39" s="133" customFormat="1">
      <c r="B32" s="114" t="s">
        <v>1183</v>
      </c>
      <c r="C32" s="82" t="s">
        <v>1184</v>
      </c>
      <c r="D32" s="82" t="s">
        <v>256</v>
      </c>
      <c r="E32" s="82"/>
      <c r="F32" s="107">
        <v>42826</v>
      </c>
      <c r="G32" s="90">
        <v>10.619999999999997</v>
      </c>
      <c r="H32" s="93" t="s">
        <v>167</v>
      </c>
      <c r="I32" s="94">
        <v>4.8000000000000001E-2</v>
      </c>
      <c r="J32" s="94">
        <v>4.8499999999999995E-2</v>
      </c>
      <c r="K32" s="90">
        <v>4451000</v>
      </c>
      <c r="L32" s="108">
        <v>102.09229999999999</v>
      </c>
      <c r="M32" s="90">
        <v>4544.1282300000003</v>
      </c>
      <c r="N32" s="82"/>
      <c r="O32" s="91">
        <v>3.0167445215658201E-2</v>
      </c>
      <c r="P32" s="91">
        <f>M32/'סכום נכסי הקרן'!$C$42</f>
        <v>8.8586890219539156E-3</v>
      </c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</row>
    <row r="33" spans="2:39" s="133" customFormat="1">
      <c r="B33" s="114" t="s">
        <v>1185</v>
      </c>
      <c r="C33" s="82" t="s">
        <v>1186</v>
      </c>
      <c r="D33" s="82" t="s">
        <v>256</v>
      </c>
      <c r="E33" s="82"/>
      <c r="F33" s="107">
        <v>42856</v>
      </c>
      <c r="G33" s="90">
        <v>10.709999999999999</v>
      </c>
      <c r="H33" s="93" t="s">
        <v>167</v>
      </c>
      <c r="I33" s="94">
        <v>4.8000000000000001E-2</v>
      </c>
      <c r="J33" s="94">
        <v>4.8499999999999995E-2</v>
      </c>
      <c r="K33" s="90">
        <v>3564000</v>
      </c>
      <c r="L33" s="108">
        <v>101.38460000000001</v>
      </c>
      <c r="M33" s="90">
        <v>3613.3477400000002</v>
      </c>
      <c r="N33" s="82"/>
      <c r="O33" s="91">
        <v>2.3988202901477622E-2</v>
      </c>
      <c r="P33" s="91">
        <f>M33/'סכום נכסי הקרן'!$C$42</f>
        <v>7.0441506790049346E-3</v>
      </c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</row>
    <row r="34" spans="2:39" s="133" customFormat="1">
      <c r="B34" s="114" t="s">
        <v>1187</v>
      </c>
      <c r="C34" s="82" t="s">
        <v>1188</v>
      </c>
      <c r="D34" s="82" t="s">
        <v>256</v>
      </c>
      <c r="E34" s="82"/>
      <c r="F34" s="107">
        <v>42887</v>
      </c>
      <c r="G34" s="90">
        <v>10.790000000000001</v>
      </c>
      <c r="H34" s="93" t="s">
        <v>167</v>
      </c>
      <c r="I34" s="94">
        <v>4.8000000000000001E-2</v>
      </c>
      <c r="J34" s="94">
        <v>4.8499999999999995E-2</v>
      </c>
      <c r="K34" s="90">
        <v>5704000</v>
      </c>
      <c r="L34" s="108">
        <v>100.78319999999999</v>
      </c>
      <c r="M34" s="90">
        <v>5748.6764999999996</v>
      </c>
      <c r="N34" s="82"/>
      <c r="O34" s="91">
        <v>3.8164170243120916E-2</v>
      </c>
      <c r="P34" s="91">
        <f>M34/'סכום נכסי הקרן'!$C$42</f>
        <v>1.1206932292338602E-2</v>
      </c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</row>
    <row r="35" spans="2:39" s="133" customFormat="1">
      <c r="B35" s="114" t="s">
        <v>1189</v>
      </c>
      <c r="C35" s="82" t="s">
        <v>1190</v>
      </c>
      <c r="D35" s="82" t="s">
        <v>256</v>
      </c>
      <c r="E35" s="82"/>
      <c r="F35" s="139">
        <v>40969</v>
      </c>
      <c r="G35" s="90">
        <v>7.7299999999999995</v>
      </c>
      <c r="H35" s="93" t="s">
        <v>167</v>
      </c>
      <c r="I35" s="94">
        <v>4.8000000000000001E-2</v>
      </c>
      <c r="J35" s="94">
        <v>4.8599999999999997E-2</v>
      </c>
      <c r="K35" s="90">
        <v>657000</v>
      </c>
      <c r="L35" s="108">
        <v>104.3732</v>
      </c>
      <c r="M35" s="90">
        <v>685.33696999999995</v>
      </c>
      <c r="N35" s="82"/>
      <c r="O35" s="91">
        <v>4.5497979921090793E-3</v>
      </c>
      <c r="P35" s="91">
        <f>M35/'סכום נכסי הקרן'!$C$42</f>
        <v>1.3360510058665663E-3</v>
      </c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</row>
    <row r="36" spans="2:39" s="133" customFormat="1">
      <c r="B36" s="81"/>
      <c r="C36" s="82"/>
      <c r="D36" s="82"/>
      <c r="E36" s="82"/>
      <c r="F36" s="82"/>
      <c r="G36" s="82"/>
      <c r="H36" s="82"/>
      <c r="I36" s="82"/>
      <c r="J36" s="82"/>
      <c r="K36" s="90"/>
      <c r="L36" s="82"/>
      <c r="M36" s="82"/>
      <c r="N36" s="82"/>
      <c r="O36" s="91"/>
      <c r="P36" s="82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</row>
    <row r="37" spans="2:39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</row>
    <row r="38" spans="2:39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</row>
    <row r="39" spans="2:39">
      <c r="B39" s="95" t="s">
        <v>250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</row>
    <row r="40" spans="2:39">
      <c r="B40" s="95" t="s">
        <v>115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</row>
    <row r="41" spans="2:39">
      <c r="B41" s="95" t="s">
        <v>235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</row>
    <row r="42" spans="2:39">
      <c r="B42" s="95" t="s">
        <v>245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</row>
    <row r="43" spans="2:39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</row>
    <row r="44" spans="2:39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</row>
    <row r="45" spans="2:39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</row>
    <row r="46" spans="2:39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</row>
    <row r="47" spans="2:39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</row>
    <row r="48" spans="2:39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</row>
    <row r="49" spans="2:16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</row>
    <row r="50" spans="2:16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</row>
    <row r="51" spans="2:16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</row>
    <row r="52" spans="2:16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</row>
    <row r="53" spans="2:16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</row>
    <row r="54" spans="2:16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</row>
    <row r="55" spans="2:16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</row>
    <row r="56" spans="2:16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</row>
    <row r="57" spans="2:16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</row>
    <row r="58" spans="2:16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</row>
    <row r="59" spans="2:16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</row>
    <row r="60" spans="2:16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</row>
    <row r="61" spans="2:16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</row>
    <row r="62" spans="2:16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</row>
    <row r="63" spans="2:16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</row>
    <row r="64" spans="2:16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</row>
    <row r="65" spans="2:16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</row>
    <row r="66" spans="2:16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</row>
    <row r="67" spans="2:16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</row>
    <row r="68" spans="2:16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</row>
    <row r="69" spans="2:16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</row>
    <row r="70" spans="2:16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</row>
    <row r="71" spans="2:16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</row>
    <row r="72" spans="2:16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</row>
    <row r="73" spans="2:16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</row>
    <row r="74" spans="2:16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</row>
    <row r="75" spans="2:16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</row>
    <row r="76" spans="2:16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</row>
    <row r="77" spans="2:16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</row>
    <row r="78" spans="2:16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</row>
    <row r="79" spans="2:16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</row>
    <row r="80" spans="2:16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</row>
    <row r="81" spans="2:16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</row>
    <row r="82" spans="2:16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</row>
    <row r="83" spans="2:16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</row>
    <row r="84" spans="2:16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</row>
    <row r="85" spans="2:16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</row>
    <row r="86" spans="2:16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</row>
    <row r="87" spans="2:16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</row>
    <row r="88" spans="2:16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</row>
    <row r="89" spans="2:16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</row>
    <row r="90" spans="2:16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</row>
    <row r="91" spans="2:16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</row>
    <row r="92" spans="2:16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</row>
    <row r="93" spans="2:16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</row>
    <row r="94" spans="2:16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</row>
    <row r="95" spans="2:16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</row>
    <row r="96" spans="2:16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</row>
    <row r="97" spans="2:16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</row>
    <row r="98" spans="2:16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</row>
    <row r="99" spans="2:16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</row>
    <row r="100" spans="2:16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</row>
    <row r="101" spans="2:16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</row>
    <row r="102" spans="2:16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</row>
    <row r="103" spans="2:16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</row>
    <row r="104" spans="2:16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</row>
    <row r="105" spans="2:16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</row>
    <row r="106" spans="2:16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</row>
    <row r="107" spans="2:16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</row>
    <row r="108" spans="2:16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</row>
    <row r="109" spans="2:16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</row>
    <row r="110" spans="2:16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</row>
    <row r="111" spans="2:16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</row>
    <row r="112" spans="2:16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</row>
    <row r="113" spans="2:16"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</row>
    <row r="114" spans="2:16"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</row>
    <row r="115" spans="2:16"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</row>
    <row r="116" spans="2:16"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</row>
    <row r="117" spans="2:16"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</row>
    <row r="118" spans="2:16"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</row>
    <row r="119" spans="2:16"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</row>
    <row r="120" spans="2:16"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</row>
    <row r="121" spans="2:16"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</row>
    <row r="122" spans="2:16"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</row>
    <row r="123" spans="2:16"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</row>
    <row r="124" spans="2:16"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</row>
    <row r="125" spans="2:16"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</row>
    <row r="126" spans="2:16"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</row>
    <row r="127" spans="2:16"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</row>
    <row r="128" spans="2:16"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</row>
    <row r="129" spans="2:16"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</row>
    <row r="130" spans="2:16"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</row>
    <row r="131" spans="2:16"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</row>
    <row r="132" spans="2:16"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</row>
    <row r="133" spans="2:16"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</row>
    <row r="134" spans="2:16"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</row>
    <row r="135" spans="2:16"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</row>
  </sheetData>
  <sheetProtection sheet="1" objects="1" scenarios="1"/>
  <mergeCells count="2">
    <mergeCell ref="B6:P6"/>
    <mergeCell ref="B7:P7"/>
  </mergeCells>
  <phoneticPr fontId="5" type="noConversion"/>
  <dataValidations count="1">
    <dataValidation allowBlank="1" showInputMessage="1" showErrorMessage="1" sqref="C5:C1048576 AH25:XFD27 D28:XFD1048576 A1:B1048576 D25:AF27 D1:XFD24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6" t="s">
        <v>182</v>
      </c>
      <c r="C1" s="76" t="s" vm="1">
        <v>251</v>
      </c>
    </row>
    <row r="2" spans="2:65">
      <c r="B2" s="56" t="s">
        <v>181</v>
      </c>
      <c r="C2" s="76" t="s">
        <v>252</v>
      </c>
    </row>
    <row r="3" spans="2:65">
      <c r="B3" s="56" t="s">
        <v>183</v>
      </c>
      <c r="C3" s="76" t="s">
        <v>253</v>
      </c>
    </row>
    <row r="4" spans="2:65">
      <c r="B4" s="56" t="s">
        <v>184</v>
      </c>
      <c r="C4" s="76">
        <v>8802</v>
      </c>
    </row>
    <row r="6" spans="2:65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7"/>
    </row>
    <row r="7" spans="2:65" ht="26.25" customHeight="1">
      <c r="B7" s="185" t="s">
        <v>90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7"/>
    </row>
    <row r="8" spans="2:65" s="3" customFormat="1" ht="78.75">
      <c r="B8" s="22" t="s">
        <v>119</v>
      </c>
      <c r="C8" s="30" t="s">
        <v>44</v>
      </c>
      <c r="D8" s="30" t="s">
        <v>121</v>
      </c>
      <c r="E8" s="30" t="s">
        <v>120</v>
      </c>
      <c r="F8" s="30" t="s">
        <v>63</v>
      </c>
      <c r="G8" s="30" t="s">
        <v>15</v>
      </c>
      <c r="H8" s="30" t="s">
        <v>64</v>
      </c>
      <c r="I8" s="30" t="s">
        <v>105</v>
      </c>
      <c r="J8" s="30" t="s">
        <v>18</v>
      </c>
      <c r="K8" s="30" t="s">
        <v>104</v>
      </c>
      <c r="L8" s="30" t="s">
        <v>17</v>
      </c>
      <c r="M8" s="70" t="s">
        <v>19</v>
      </c>
      <c r="N8" s="30" t="s">
        <v>237</v>
      </c>
      <c r="O8" s="30" t="s">
        <v>236</v>
      </c>
      <c r="P8" s="30" t="s">
        <v>113</v>
      </c>
      <c r="Q8" s="30" t="s">
        <v>57</v>
      </c>
      <c r="R8" s="30" t="s">
        <v>185</v>
      </c>
      <c r="S8" s="31" t="s">
        <v>187</v>
      </c>
      <c r="U8" s="1"/>
      <c r="BJ8" s="1"/>
    </row>
    <row r="9" spans="2:65" s="3" customFormat="1" ht="17.2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246</v>
      </c>
      <c r="O9" s="32"/>
      <c r="P9" s="32" t="s">
        <v>240</v>
      </c>
      <c r="Q9" s="32" t="s">
        <v>20</v>
      </c>
      <c r="R9" s="32" t="s">
        <v>20</v>
      </c>
      <c r="S9" s="33" t="s">
        <v>20</v>
      </c>
      <c r="BJ9" s="1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116</v>
      </c>
      <c r="R10" s="20" t="s">
        <v>117</v>
      </c>
      <c r="S10" s="20" t="s">
        <v>188</v>
      </c>
      <c r="T10" s="5"/>
      <c r="BJ10" s="1"/>
    </row>
    <row r="11" spans="2:65" s="4" customFormat="1" ht="18" customHeight="1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5"/>
      <c r="BJ11" s="1"/>
      <c r="BM11" s="1"/>
    </row>
    <row r="12" spans="2:65" ht="20.25" customHeight="1">
      <c r="B12" s="95" t="s">
        <v>250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</row>
    <row r="13" spans="2:65">
      <c r="B13" s="95" t="s">
        <v>115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</row>
    <row r="14" spans="2:65">
      <c r="B14" s="95" t="s">
        <v>235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</row>
    <row r="15" spans="2:65">
      <c r="B15" s="95" t="s">
        <v>245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</row>
    <row r="16" spans="2:65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</row>
    <row r="17" spans="2:19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</row>
    <row r="18" spans="2:19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</row>
    <row r="19" spans="2:19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</row>
    <row r="20" spans="2:19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</row>
    <row r="21" spans="2:19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</row>
    <row r="22" spans="2:19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</row>
    <row r="23" spans="2:19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</row>
    <row r="24" spans="2:19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</row>
    <row r="25" spans="2:19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</row>
    <row r="26" spans="2:19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</row>
    <row r="27" spans="2:19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</row>
    <row r="28" spans="2:19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</row>
    <row r="29" spans="2:19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</row>
    <row r="30" spans="2:19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</row>
    <row r="31" spans="2:19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</row>
    <row r="32" spans="2:19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</row>
    <row r="33" spans="2:19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</row>
    <row r="34" spans="2:19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</row>
    <row r="35" spans="2:19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</row>
    <row r="36" spans="2:19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</row>
    <row r="37" spans="2:19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</row>
    <row r="38" spans="2:19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</row>
    <row r="39" spans="2:19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</row>
    <row r="40" spans="2:19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</row>
    <row r="41" spans="2:19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</row>
    <row r="42" spans="2:19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</row>
    <row r="43" spans="2:19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</row>
    <row r="44" spans="2:19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</row>
    <row r="45" spans="2:19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</row>
    <row r="46" spans="2:19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</row>
    <row r="47" spans="2:19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</row>
    <row r="48" spans="2:19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</row>
    <row r="49" spans="2:19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</row>
    <row r="50" spans="2:19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</row>
    <row r="51" spans="2:19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</row>
    <row r="52" spans="2:19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</row>
    <row r="53" spans="2:19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</row>
    <row r="54" spans="2:19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</row>
    <row r="55" spans="2:19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</row>
    <row r="56" spans="2:19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</row>
    <row r="57" spans="2:19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</row>
    <row r="58" spans="2:19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</row>
    <row r="59" spans="2:19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</row>
    <row r="60" spans="2:19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</row>
    <row r="61" spans="2:19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</row>
    <row r="62" spans="2:19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</row>
    <row r="63" spans="2:19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</row>
    <row r="64" spans="2:19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</row>
    <row r="65" spans="2:19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</row>
    <row r="66" spans="2:19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</row>
    <row r="67" spans="2:19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</row>
    <row r="68" spans="2:19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</row>
    <row r="69" spans="2:19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</row>
    <row r="70" spans="2:19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</row>
    <row r="71" spans="2:19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</row>
    <row r="72" spans="2:19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</row>
    <row r="73" spans="2:19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</row>
    <row r="74" spans="2:19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</row>
    <row r="75" spans="2:19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</row>
    <row r="76" spans="2:19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</row>
    <row r="77" spans="2:19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</row>
    <row r="78" spans="2:19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</row>
    <row r="79" spans="2:19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</row>
    <row r="80" spans="2:19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</row>
    <row r="81" spans="2:19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</row>
    <row r="82" spans="2:19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</row>
    <row r="83" spans="2:19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</row>
    <row r="84" spans="2:19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</row>
    <row r="85" spans="2:19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</row>
    <row r="86" spans="2:19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</row>
    <row r="87" spans="2:19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</row>
    <row r="88" spans="2:19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</row>
    <row r="89" spans="2:19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</row>
    <row r="90" spans="2:19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</row>
    <row r="91" spans="2:19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</row>
    <row r="92" spans="2:19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</row>
    <row r="93" spans="2:19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</row>
    <row r="94" spans="2:19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</row>
    <row r="95" spans="2:19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</row>
    <row r="96" spans="2:19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</row>
    <row r="97" spans="2:19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</row>
    <row r="98" spans="2:19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</row>
    <row r="99" spans="2:19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</row>
    <row r="100" spans="2:19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</row>
    <row r="101" spans="2:19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</row>
    <row r="102" spans="2:19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</row>
    <row r="103" spans="2:19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</row>
    <row r="104" spans="2:19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</row>
    <row r="105" spans="2:19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</row>
    <row r="106" spans="2:19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</row>
    <row r="107" spans="2:19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</row>
    <row r="108" spans="2:19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</row>
    <row r="109" spans="2:19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</row>
    <row r="110" spans="2:19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3"/>
      <c r="D398" s="1"/>
      <c r="E398" s="1"/>
      <c r="F398" s="1"/>
    </row>
    <row r="399" spans="2:6">
      <c r="B399" s="43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5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0"/>
  <sheetViews>
    <sheetView rightToLeft="1" workbookViewId="0">
      <selection activeCell="C14" sqref="C14"/>
    </sheetView>
  </sheetViews>
  <sheetFormatPr defaultColWidth="9.140625" defaultRowHeight="18"/>
  <cols>
    <col min="1" max="1" width="6.28515625" style="1" customWidth="1"/>
    <col min="2" max="2" width="31.140625" style="2" bestFit="1" customWidth="1"/>
    <col min="3" max="3" width="41.7109375" style="2" bestFit="1" customWidth="1"/>
    <col min="4" max="4" width="9.28515625" style="2" bestFit="1" customWidth="1"/>
    <col min="5" max="5" width="11.28515625" style="2" bestFit="1" customWidth="1"/>
    <col min="6" max="6" width="10.28515625" style="1" bestFit="1" customWidth="1"/>
    <col min="7" max="7" width="4.85546875" style="1" bestFit="1" customWidth="1"/>
    <col min="8" max="8" width="7.85546875" style="1" customWidth="1"/>
    <col min="9" max="9" width="11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7.5703125" style="1" bestFit="1" customWidth="1"/>
    <col min="14" max="14" width="11.28515625" style="1" bestFit="1" customWidth="1"/>
    <col min="15" max="15" width="7.28515625" style="1" bestFit="1" customWidth="1"/>
    <col min="16" max="16" width="9" style="1" bestFit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1:81">
      <c r="B1" s="56" t="s">
        <v>182</v>
      </c>
      <c r="C1" s="76" t="s" vm="1">
        <v>251</v>
      </c>
    </row>
    <row r="2" spans="1:81">
      <c r="B2" s="56" t="s">
        <v>181</v>
      </c>
      <c r="C2" s="76" t="s">
        <v>252</v>
      </c>
    </row>
    <row r="3" spans="1:81">
      <c r="B3" s="56" t="s">
        <v>183</v>
      </c>
      <c r="C3" s="76" t="s">
        <v>253</v>
      </c>
    </row>
    <row r="4" spans="1:81">
      <c r="B4" s="56" t="s">
        <v>184</v>
      </c>
      <c r="C4" s="76">
        <v>8802</v>
      </c>
    </row>
    <row r="6" spans="1:81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7"/>
    </row>
    <row r="7" spans="1:81" ht="26.25" customHeight="1">
      <c r="B7" s="185" t="s">
        <v>91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7"/>
    </row>
    <row r="8" spans="1:81" s="3" customFormat="1" ht="78.75">
      <c r="B8" s="22" t="s">
        <v>119</v>
      </c>
      <c r="C8" s="30" t="s">
        <v>44</v>
      </c>
      <c r="D8" s="30" t="s">
        <v>121</v>
      </c>
      <c r="E8" s="30" t="s">
        <v>120</v>
      </c>
      <c r="F8" s="30" t="s">
        <v>63</v>
      </c>
      <c r="G8" s="30" t="s">
        <v>15</v>
      </c>
      <c r="H8" s="30" t="s">
        <v>64</v>
      </c>
      <c r="I8" s="30" t="s">
        <v>105</v>
      </c>
      <c r="J8" s="30" t="s">
        <v>18</v>
      </c>
      <c r="K8" s="30" t="s">
        <v>104</v>
      </c>
      <c r="L8" s="30" t="s">
        <v>17</v>
      </c>
      <c r="M8" s="70" t="s">
        <v>19</v>
      </c>
      <c r="N8" s="70" t="s">
        <v>237</v>
      </c>
      <c r="O8" s="30" t="s">
        <v>236</v>
      </c>
      <c r="P8" s="30" t="s">
        <v>113</v>
      </c>
      <c r="Q8" s="30" t="s">
        <v>57</v>
      </c>
      <c r="R8" s="30" t="s">
        <v>185</v>
      </c>
      <c r="S8" s="31" t="s">
        <v>187</v>
      </c>
      <c r="U8" s="1"/>
      <c r="BZ8" s="1"/>
    </row>
    <row r="9" spans="1:81" s="3" customFormat="1" ht="27.7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246</v>
      </c>
      <c r="O9" s="32"/>
      <c r="P9" s="32" t="s">
        <v>240</v>
      </c>
      <c r="Q9" s="32" t="s">
        <v>20</v>
      </c>
      <c r="R9" s="32" t="s">
        <v>20</v>
      </c>
      <c r="S9" s="33" t="s">
        <v>20</v>
      </c>
      <c r="BZ9" s="1"/>
    </row>
    <row r="10" spans="1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116</v>
      </c>
      <c r="R10" s="20" t="s">
        <v>117</v>
      </c>
      <c r="S10" s="20" t="s">
        <v>188</v>
      </c>
      <c r="T10" s="5"/>
      <c r="BZ10" s="1"/>
    </row>
    <row r="11" spans="1:81" s="4" customFormat="1" ht="18" customHeight="1">
      <c r="A11" s="124"/>
      <c r="B11" s="116" t="s">
        <v>50</v>
      </c>
      <c r="C11" s="117"/>
      <c r="D11" s="117"/>
      <c r="E11" s="117"/>
      <c r="F11" s="117"/>
      <c r="G11" s="117"/>
      <c r="H11" s="117"/>
      <c r="I11" s="117"/>
      <c r="J11" s="120">
        <v>8.3114427715939403</v>
      </c>
      <c r="K11" s="117"/>
      <c r="L11" s="117"/>
      <c r="M11" s="121">
        <v>2.6173809286227791E-2</v>
      </c>
      <c r="N11" s="118"/>
      <c r="O11" s="120"/>
      <c r="P11" s="118">
        <v>3825.4504200000001</v>
      </c>
      <c r="Q11" s="117"/>
      <c r="R11" s="121">
        <v>1</v>
      </c>
      <c r="S11" s="121">
        <f>P11/'סכום נכסי הקרן'!$C$42</f>
        <v>7.4576407012358886E-3</v>
      </c>
      <c r="T11" s="5"/>
      <c r="BZ11" s="1"/>
      <c r="CC11" s="1"/>
    </row>
    <row r="12" spans="1:81" ht="17.25" customHeight="1">
      <c r="A12" s="123"/>
      <c r="B12" s="116" t="s">
        <v>233</v>
      </c>
      <c r="C12" s="117"/>
      <c r="D12" s="117"/>
      <c r="E12" s="117"/>
      <c r="F12" s="117"/>
      <c r="G12" s="117"/>
      <c r="H12" s="117"/>
      <c r="I12" s="117"/>
      <c r="J12" s="120">
        <v>8.3114427715939403</v>
      </c>
      <c r="K12" s="117"/>
      <c r="L12" s="117"/>
      <c r="M12" s="121">
        <v>2.6173809286227791E-2</v>
      </c>
      <c r="N12" s="118"/>
      <c r="O12" s="120"/>
      <c r="P12" s="118">
        <v>3825.4504200000001</v>
      </c>
      <c r="Q12" s="117"/>
      <c r="R12" s="121">
        <v>1</v>
      </c>
      <c r="S12" s="121">
        <f>P12/'סכום נכסי הקרן'!$C$42</f>
        <v>7.4576407012358886E-3</v>
      </c>
    </row>
    <row r="13" spans="1:81">
      <c r="A13" s="123"/>
      <c r="B13" s="116" t="s">
        <v>58</v>
      </c>
      <c r="C13" s="117"/>
      <c r="D13" s="117"/>
      <c r="E13" s="117"/>
      <c r="F13" s="117"/>
      <c r="G13" s="117"/>
      <c r="H13" s="117"/>
      <c r="I13" s="117"/>
      <c r="J13" s="120">
        <v>9.9108415603649593</v>
      </c>
      <c r="K13" s="117"/>
      <c r="L13" s="117"/>
      <c r="M13" s="121">
        <v>2.1722939081072111E-2</v>
      </c>
      <c r="N13" s="118"/>
      <c r="O13" s="120"/>
      <c r="P13" s="118">
        <v>2194.7334699999997</v>
      </c>
      <c r="Q13" s="117"/>
      <c r="R13" s="121">
        <v>0.57371896875871664</v>
      </c>
      <c r="S13" s="121">
        <f>P13/'סכום נכסי הקרן'!$C$42</f>
        <v>4.2785899324860868E-3</v>
      </c>
    </row>
    <row r="14" spans="1:81">
      <c r="A14" s="123"/>
      <c r="B14" s="114" t="s">
        <v>1191</v>
      </c>
      <c r="C14" s="82" t="s">
        <v>1192</v>
      </c>
      <c r="D14" s="93" t="s">
        <v>1193</v>
      </c>
      <c r="E14" s="82" t="s">
        <v>1194</v>
      </c>
      <c r="F14" s="93" t="s">
        <v>357</v>
      </c>
      <c r="G14" s="82" t="s">
        <v>300</v>
      </c>
      <c r="H14" s="82" t="s">
        <v>165</v>
      </c>
      <c r="I14" s="107">
        <v>42639</v>
      </c>
      <c r="J14" s="92">
        <v>9.3000000000000007</v>
      </c>
      <c r="K14" s="93" t="s">
        <v>167</v>
      </c>
      <c r="L14" s="94">
        <v>4.9000000000000002E-2</v>
      </c>
      <c r="M14" s="91">
        <v>1.8800000000000001E-2</v>
      </c>
      <c r="N14" s="90">
        <v>295216</v>
      </c>
      <c r="O14" s="92">
        <v>159.72</v>
      </c>
      <c r="P14" s="90">
        <v>471.51896999999997</v>
      </c>
      <c r="Q14" s="91">
        <v>1.5038287503620353E-4</v>
      </c>
      <c r="R14" s="91">
        <v>0.12325841880862749</v>
      </c>
      <c r="S14" s="91">
        <f>P14/'סכום נכסי הקרן'!$C$42</f>
        <v>9.1921700087719963E-4</v>
      </c>
    </row>
    <row r="15" spans="1:81">
      <c r="A15" s="123"/>
      <c r="B15" s="114" t="s">
        <v>1195</v>
      </c>
      <c r="C15" s="82" t="s">
        <v>1196</v>
      </c>
      <c r="D15" s="93" t="s">
        <v>1193</v>
      </c>
      <c r="E15" s="82" t="s">
        <v>1194</v>
      </c>
      <c r="F15" s="93" t="s">
        <v>357</v>
      </c>
      <c r="G15" s="82" t="s">
        <v>300</v>
      </c>
      <c r="H15" s="82" t="s">
        <v>165</v>
      </c>
      <c r="I15" s="107">
        <v>42639</v>
      </c>
      <c r="J15" s="92">
        <v>11.49</v>
      </c>
      <c r="K15" s="93" t="s">
        <v>167</v>
      </c>
      <c r="L15" s="94">
        <v>4.0999999999999995E-2</v>
      </c>
      <c r="M15" s="91">
        <v>2.58E-2</v>
      </c>
      <c r="N15" s="90">
        <v>875874</v>
      </c>
      <c r="O15" s="92">
        <v>125.95</v>
      </c>
      <c r="P15" s="90">
        <v>1103.16338</v>
      </c>
      <c r="Q15" s="91">
        <v>2.5262163234761206E-4</v>
      </c>
      <c r="R15" s="91">
        <v>0.28837476868932993</v>
      </c>
      <c r="S15" s="91">
        <f>P15/'סכום נכסי הקרן'!$C$42</f>
        <v>2.1505954121870314E-3</v>
      </c>
    </row>
    <row r="16" spans="1:81">
      <c r="A16" s="123"/>
      <c r="B16" s="114" t="s">
        <v>1197</v>
      </c>
      <c r="C16" s="82" t="s">
        <v>1198</v>
      </c>
      <c r="D16" s="93" t="s">
        <v>1193</v>
      </c>
      <c r="E16" s="82" t="s">
        <v>1199</v>
      </c>
      <c r="F16" s="93" t="s">
        <v>357</v>
      </c>
      <c r="G16" s="82" t="s">
        <v>300</v>
      </c>
      <c r="H16" s="82" t="s">
        <v>163</v>
      </c>
      <c r="I16" s="107">
        <v>42796</v>
      </c>
      <c r="J16" s="92">
        <v>9.07</v>
      </c>
      <c r="K16" s="93" t="s">
        <v>167</v>
      </c>
      <c r="L16" s="94">
        <v>2.1400000000000002E-2</v>
      </c>
      <c r="M16" s="91">
        <v>1.8800000000000004E-2</v>
      </c>
      <c r="N16" s="90">
        <v>398000</v>
      </c>
      <c r="O16" s="92">
        <v>104.11</v>
      </c>
      <c r="P16" s="90">
        <v>414.3578</v>
      </c>
      <c r="Q16" s="91">
        <v>1.5328562735416682E-3</v>
      </c>
      <c r="R16" s="91">
        <v>0.1083160816393485</v>
      </c>
      <c r="S16" s="91">
        <f>P16/'סכום נכסי הקרן'!$C$42</f>
        <v>8.077824190319947E-4</v>
      </c>
    </row>
    <row r="17" spans="1:19">
      <c r="A17" s="123"/>
      <c r="B17" s="114" t="s">
        <v>1200</v>
      </c>
      <c r="C17" s="82" t="s">
        <v>1201</v>
      </c>
      <c r="D17" s="93" t="s">
        <v>1193</v>
      </c>
      <c r="E17" s="82" t="s">
        <v>356</v>
      </c>
      <c r="F17" s="93" t="s">
        <v>357</v>
      </c>
      <c r="G17" s="82" t="s">
        <v>338</v>
      </c>
      <c r="H17" s="82" t="s">
        <v>165</v>
      </c>
      <c r="I17" s="107">
        <v>42768</v>
      </c>
      <c r="J17" s="92">
        <v>2.4</v>
      </c>
      <c r="K17" s="93" t="s">
        <v>167</v>
      </c>
      <c r="L17" s="94">
        <v>6.8499999999999991E-2</v>
      </c>
      <c r="M17" s="91">
        <v>1.84E-2</v>
      </c>
      <c r="N17" s="90">
        <v>32800</v>
      </c>
      <c r="O17" s="92">
        <v>129.22999999999999</v>
      </c>
      <c r="P17" s="90">
        <v>42.387440000000005</v>
      </c>
      <c r="Q17" s="91">
        <v>6.4943936354942372E-5</v>
      </c>
      <c r="R17" s="91">
        <v>1.1080378869477023E-2</v>
      </c>
      <c r="S17" s="91">
        <f>P17/'סכום נכסי הקרן'!$C$42</f>
        <v>8.2633484442125947E-5</v>
      </c>
    </row>
    <row r="18" spans="1:19">
      <c r="A18" s="123"/>
      <c r="B18" s="114" t="s">
        <v>1202</v>
      </c>
      <c r="C18" s="82" t="s">
        <v>1203</v>
      </c>
      <c r="D18" s="93" t="s">
        <v>1193</v>
      </c>
      <c r="E18" s="82" t="s">
        <v>1204</v>
      </c>
      <c r="F18" s="93" t="s">
        <v>357</v>
      </c>
      <c r="G18" s="82" t="s">
        <v>338</v>
      </c>
      <c r="H18" s="82" t="s">
        <v>165</v>
      </c>
      <c r="I18" s="107">
        <v>42835</v>
      </c>
      <c r="J18" s="92">
        <v>5.09</v>
      </c>
      <c r="K18" s="93" t="s">
        <v>167</v>
      </c>
      <c r="L18" s="94">
        <v>5.5999999999999994E-2</v>
      </c>
      <c r="M18" s="91">
        <v>1.0899999999999998E-2</v>
      </c>
      <c r="N18" s="90">
        <v>109154.39</v>
      </c>
      <c r="O18" s="92">
        <v>149.61000000000001</v>
      </c>
      <c r="P18" s="90">
        <v>163.30588</v>
      </c>
      <c r="Q18" s="91">
        <v>1.1946922763598698E-4</v>
      </c>
      <c r="R18" s="91">
        <v>4.2689320751933831E-2</v>
      </c>
      <c r="S18" s="91">
        <f>P18/'סכום נכסי הקרן'!$C$42</f>
        <v>3.183616159477356E-4</v>
      </c>
    </row>
    <row r="19" spans="1:19">
      <c r="A19" s="123"/>
      <c r="B19" s="114"/>
      <c r="C19" s="82"/>
      <c r="D19" s="82"/>
      <c r="E19" s="82"/>
      <c r="F19" s="82"/>
      <c r="G19" s="82"/>
      <c r="H19" s="82"/>
      <c r="I19" s="82"/>
      <c r="J19" s="92"/>
      <c r="K19" s="82"/>
      <c r="L19" s="82"/>
      <c r="M19" s="91"/>
      <c r="N19" s="90"/>
      <c r="O19" s="92"/>
      <c r="P19" s="82"/>
      <c r="Q19" s="82"/>
      <c r="R19" s="91"/>
      <c r="S19" s="82"/>
    </row>
    <row r="20" spans="1:19">
      <c r="A20" s="123"/>
      <c r="B20" s="115" t="s">
        <v>59</v>
      </c>
      <c r="C20" s="80"/>
      <c r="D20" s="80"/>
      <c r="E20" s="80"/>
      <c r="F20" s="80"/>
      <c r="G20" s="80"/>
      <c r="H20" s="80"/>
      <c r="I20" s="80"/>
      <c r="J20" s="89">
        <v>6.5210385241505717</v>
      </c>
      <c r="K20" s="80"/>
      <c r="L20" s="80"/>
      <c r="M20" s="88">
        <v>3.0681447053387635E-2</v>
      </c>
      <c r="N20" s="87"/>
      <c r="O20" s="89"/>
      <c r="P20" s="87">
        <v>1313.3610799999999</v>
      </c>
      <c r="Q20" s="80"/>
      <c r="R20" s="88">
        <v>0.34332194534101423</v>
      </c>
      <c r="S20" s="88">
        <f>P20/'סכום נכסי הקרן'!$C$42</f>
        <v>2.5603717132026307E-3</v>
      </c>
    </row>
    <row r="21" spans="1:19">
      <c r="A21" s="123"/>
      <c r="B21" s="114" t="s">
        <v>1205</v>
      </c>
      <c r="C21" s="82" t="s">
        <v>1206</v>
      </c>
      <c r="D21" s="93" t="s">
        <v>1193</v>
      </c>
      <c r="E21" s="82" t="s">
        <v>1199</v>
      </c>
      <c r="F21" s="93" t="s">
        <v>357</v>
      </c>
      <c r="G21" s="82" t="s">
        <v>300</v>
      </c>
      <c r="H21" s="82" t="s">
        <v>163</v>
      </c>
      <c r="I21" s="107">
        <v>42796</v>
      </c>
      <c r="J21" s="92">
        <v>8.34</v>
      </c>
      <c r="K21" s="93" t="s">
        <v>167</v>
      </c>
      <c r="L21" s="94">
        <v>3.7400000000000003E-2</v>
      </c>
      <c r="M21" s="91">
        <v>3.3500000000000002E-2</v>
      </c>
      <c r="N21" s="90">
        <v>398000</v>
      </c>
      <c r="O21" s="92">
        <v>104.7</v>
      </c>
      <c r="P21" s="90">
        <v>416.70600999999999</v>
      </c>
      <c r="Q21" s="91">
        <v>7.7272850824567328E-4</v>
      </c>
      <c r="R21" s="91">
        <v>0.10892992046672506</v>
      </c>
      <c r="S21" s="91">
        <f>P21/'סכום נכסי הקרן'!$C$42</f>
        <v>8.1236020845503701E-4</v>
      </c>
    </row>
    <row r="22" spans="1:19">
      <c r="A22" s="123"/>
      <c r="B22" s="114" t="s">
        <v>1207</v>
      </c>
      <c r="C22" s="82" t="s">
        <v>1208</v>
      </c>
      <c r="D22" s="93" t="s">
        <v>1193</v>
      </c>
      <c r="E22" s="82" t="s">
        <v>1199</v>
      </c>
      <c r="F22" s="93" t="s">
        <v>357</v>
      </c>
      <c r="G22" s="82" t="s">
        <v>300</v>
      </c>
      <c r="H22" s="82" t="s">
        <v>163</v>
      </c>
      <c r="I22" s="107">
        <v>42796</v>
      </c>
      <c r="J22" s="92">
        <v>5.2899999999999991</v>
      </c>
      <c r="K22" s="93" t="s">
        <v>167</v>
      </c>
      <c r="L22" s="94">
        <v>2.5000000000000001E-2</v>
      </c>
      <c r="M22" s="91">
        <v>2.1299999999999999E-2</v>
      </c>
      <c r="N22" s="90">
        <v>531000</v>
      </c>
      <c r="O22" s="92">
        <v>102.84</v>
      </c>
      <c r="P22" s="90">
        <v>546.08037999999999</v>
      </c>
      <c r="Q22" s="91">
        <v>7.321148882663078E-4</v>
      </c>
      <c r="R22" s="91">
        <v>0.14274930270825467</v>
      </c>
      <c r="S22" s="91">
        <f>P22/'סכום נכסי הקרן'!$C$42</f>
        <v>1.0645730099501224E-3</v>
      </c>
    </row>
    <row r="23" spans="1:19">
      <c r="A23" s="123"/>
      <c r="B23" s="114" t="s">
        <v>1209</v>
      </c>
      <c r="C23" s="82" t="s">
        <v>1210</v>
      </c>
      <c r="D23" s="93" t="s">
        <v>1193</v>
      </c>
      <c r="E23" s="82" t="s">
        <v>1211</v>
      </c>
      <c r="F23" s="93" t="s">
        <v>328</v>
      </c>
      <c r="G23" s="82" t="s">
        <v>338</v>
      </c>
      <c r="H23" s="82" t="s">
        <v>163</v>
      </c>
      <c r="I23" s="107">
        <v>42598</v>
      </c>
      <c r="J23" s="92">
        <v>6.37</v>
      </c>
      <c r="K23" s="93" t="s">
        <v>167</v>
      </c>
      <c r="L23" s="94">
        <v>3.1E-2</v>
      </c>
      <c r="M23" s="91">
        <v>2.92E-2</v>
      </c>
      <c r="N23" s="90">
        <v>175750</v>
      </c>
      <c r="O23" s="92">
        <v>101.32</v>
      </c>
      <c r="P23" s="90">
        <v>178.06989999999999</v>
      </c>
      <c r="Q23" s="91">
        <v>4.6250000000000002E-4</v>
      </c>
      <c r="R23" s="91">
        <v>4.6548740788542223E-2</v>
      </c>
      <c r="S23" s="91">
        <f>P23/'סכום נכסי הקרן'!$C$42</f>
        <v>3.4714378389591162E-4</v>
      </c>
    </row>
    <row r="24" spans="1:19">
      <c r="A24" s="123"/>
      <c r="B24" s="114" t="s">
        <v>1212</v>
      </c>
      <c r="C24" s="82" t="s">
        <v>1213</v>
      </c>
      <c r="D24" s="93" t="s">
        <v>1193</v>
      </c>
      <c r="E24" s="82" t="s">
        <v>1214</v>
      </c>
      <c r="F24" s="93" t="s">
        <v>851</v>
      </c>
      <c r="G24" s="82" t="s">
        <v>468</v>
      </c>
      <c r="H24" s="82" t="s">
        <v>165</v>
      </c>
      <c r="I24" s="107">
        <v>42873</v>
      </c>
      <c r="J24" s="92">
        <v>6.1800000000000006</v>
      </c>
      <c r="K24" s="93" t="s">
        <v>167</v>
      </c>
      <c r="L24" s="94">
        <v>4.9500000000000002E-2</v>
      </c>
      <c r="M24" s="91">
        <v>5.5099999999999989E-2</v>
      </c>
      <c r="N24" s="90">
        <v>171000</v>
      </c>
      <c r="O24" s="92">
        <v>100.88</v>
      </c>
      <c r="P24" s="90">
        <v>172.50479000000001</v>
      </c>
      <c r="Q24" s="91">
        <v>5.3437500000000002E-4</v>
      </c>
      <c r="R24" s="91">
        <v>4.5093981377492279E-2</v>
      </c>
      <c r="S24" s="91">
        <f>P24/'סכום נכסי הקרן'!$C$42</f>
        <v>3.3629471090155963E-4</v>
      </c>
    </row>
    <row r="25" spans="1:19">
      <c r="A25" s="123"/>
      <c r="B25" s="114"/>
      <c r="C25" s="82"/>
      <c r="D25" s="82"/>
      <c r="E25" s="82"/>
      <c r="F25" s="82"/>
      <c r="G25" s="82"/>
      <c r="H25" s="82"/>
      <c r="I25" s="82"/>
      <c r="J25" s="92"/>
      <c r="K25" s="82"/>
      <c r="L25" s="82"/>
      <c r="M25" s="91"/>
      <c r="N25" s="90"/>
      <c r="O25" s="92"/>
      <c r="P25" s="82"/>
      <c r="Q25" s="82"/>
      <c r="R25" s="91"/>
      <c r="S25" s="82"/>
    </row>
    <row r="26" spans="1:19">
      <c r="A26" s="123"/>
      <c r="B26" s="115" t="s">
        <v>46</v>
      </c>
      <c r="C26" s="80"/>
      <c r="D26" s="80"/>
      <c r="E26" s="80"/>
      <c r="F26" s="80"/>
      <c r="G26" s="80"/>
      <c r="H26" s="80"/>
      <c r="I26" s="80"/>
      <c r="J26" s="89">
        <v>4.66</v>
      </c>
      <c r="K26" s="80"/>
      <c r="L26" s="80"/>
      <c r="M26" s="88">
        <v>3.8299999999999994E-2</v>
      </c>
      <c r="N26" s="87"/>
      <c r="O26" s="89"/>
      <c r="P26" s="87">
        <v>317.35586999999998</v>
      </c>
      <c r="Q26" s="80"/>
      <c r="R26" s="88">
        <v>8.2959085900268958E-2</v>
      </c>
      <c r="S26" s="88">
        <f>P26/'סכום נכסי הקרן'!$C$42</f>
        <v>6.1867905554717007E-4</v>
      </c>
    </row>
    <row r="27" spans="1:19">
      <c r="A27" s="123"/>
      <c r="B27" s="114" t="s">
        <v>1215</v>
      </c>
      <c r="C27" s="82" t="s">
        <v>1216</v>
      </c>
      <c r="D27" s="93" t="s">
        <v>1193</v>
      </c>
      <c r="E27" s="82" t="s">
        <v>565</v>
      </c>
      <c r="F27" s="93" t="s">
        <v>566</v>
      </c>
      <c r="G27" s="82" t="s">
        <v>428</v>
      </c>
      <c r="H27" s="82" t="s">
        <v>165</v>
      </c>
      <c r="I27" s="107">
        <v>42625</v>
      </c>
      <c r="J27" s="92">
        <v>4.66</v>
      </c>
      <c r="K27" s="93" t="s">
        <v>166</v>
      </c>
      <c r="L27" s="94">
        <v>4.4500000000000005E-2</v>
      </c>
      <c r="M27" s="91">
        <v>3.8299999999999994E-2</v>
      </c>
      <c r="N27" s="90">
        <v>86976</v>
      </c>
      <c r="O27" s="92">
        <v>104.37</v>
      </c>
      <c r="P27" s="90">
        <v>317.35586999999998</v>
      </c>
      <c r="Q27" s="91">
        <v>6.3426782899805043E-4</v>
      </c>
      <c r="R27" s="91">
        <v>8.2959085900268958E-2</v>
      </c>
      <c r="S27" s="91">
        <f>P27/'סכום נכסי הקרן'!$C$42</f>
        <v>6.1867905554717007E-4</v>
      </c>
    </row>
    <row r="28" spans="1:19">
      <c r="A28" s="123"/>
      <c r="B28" s="81"/>
      <c r="C28" s="82"/>
      <c r="D28" s="82"/>
      <c r="E28" s="82"/>
      <c r="F28" s="82"/>
      <c r="G28" s="82"/>
      <c r="H28" s="82"/>
      <c r="I28" s="82"/>
      <c r="J28" s="92"/>
      <c r="K28" s="82"/>
      <c r="L28" s="82"/>
      <c r="M28" s="91"/>
      <c r="N28" s="90"/>
      <c r="O28" s="92"/>
      <c r="P28" s="82"/>
      <c r="Q28" s="82"/>
      <c r="R28" s="91"/>
      <c r="S28" s="82"/>
    </row>
    <row r="29" spans="1:19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</row>
    <row r="30" spans="1:19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</row>
    <row r="31" spans="1:19">
      <c r="B31" s="95" t="s">
        <v>250</v>
      </c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</row>
    <row r="32" spans="1:19">
      <c r="B32" s="95" t="s">
        <v>115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</row>
    <row r="33" spans="2:19">
      <c r="B33" s="95" t="s">
        <v>235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</row>
    <row r="34" spans="2:19">
      <c r="B34" s="95" t="s">
        <v>245</v>
      </c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</row>
    <row r="35" spans="2:19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</row>
    <row r="36" spans="2:19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</row>
    <row r="37" spans="2:19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</row>
    <row r="38" spans="2:19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</row>
    <row r="39" spans="2:19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</row>
    <row r="40" spans="2:19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</row>
    <row r="41" spans="2:19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</row>
    <row r="42" spans="2:19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</row>
    <row r="43" spans="2:19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</row>
    <row r="44" spans="2:19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</row>
    <row r="45" spans="2:19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</row>
    <row r="46" spans="2:19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</row>
    <row r="47" spans="2:19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</row>
    <row r="48" spans="2:19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</row>
    <row r="49" spans="2:19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</row>
    <row r="50" spans="2:19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</row>
    <row r="51" spans="2:19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</row>
    <row r="52" spans="2:19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</row>
    <row r="53" spans="2:19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</row>
    <row r="54" spans="2:19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</row>
    <row r="55" spans="2:19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</row>
    <row r="56" spans="2:19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</row>
    <row r="57" spans="2:19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</row>
    <row r="58" spans="2:19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</row>
    <row r="59" spans="2:19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</row>
    <row r="60" spans="2:19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</row>
    <row r="61" spans="2:19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</row>
    <row r="62" spans="2:19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</row>
    <row r="63" spans="2:19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</row>
    <row r="64" spans="2:19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</row>
    <row r="65" spans="2:19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</row>
    <row r="66" spans="2:19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</row>
    <row r="67" spans="2:19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</row>
    <row r="68" spans="2:19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</row>
    <row r="69" spans="2:19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</row>
    <row r="70" spans="2:19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</row>
    <row r="71" spans="2:19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</row>
    <row r="72" spans="2:19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</row>
    <row r="73" spans="2:19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</row>
    <row r="74" spans="2:19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</row>
    <row r="75" spans="2:19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</row>
    <row r="76" spans="2:19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</row>
    <row r="77" spans="2:19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</row>
    <row r="78" spans="2:19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</row>
    <row r="79" spans="2:19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</row>
    <row r="80" spans="2:19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</row>
    <row r="81" spans="2:19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</row>
    <row r="82" spans="2:19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</row>
    <row r="83" spans="2:19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</row>
    <row r="84" spans="2:19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</row>
    <row r="85" spans="2:19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</row>
    <row r="86" spans="2:19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</row>
    <row r="87" spans="2:19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</row>
    <row r="88" spans="2:19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</row>
    <row r="89" spans="2:19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</row>
    <row r="90" spans="2:19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</row>
    <row r="91" spans="2:19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</row>
    <row r="92" spans="2:19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</row>
    <row r="93" spans="2:19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</row>
    <row r="94" spans="2:19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</row>
    <row r="95" spans="2:19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</row>
    <row r="96" spans="2:19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</row>
    <row r="97" spans="2:19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</row>
    <row r="98" spans="2:19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</row>
    <row r="99" spans="2:19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</row>
    <row r="100" spans="2:19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</row>
    <row r="101" spans="2:19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</row>
    <row r="102" spans="2:19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</row>
    <row r="103" spans="2:19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</row>
    <row r="104" spans="2:19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</row>
    <row r="105" spans="2:19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</row>
    <row r="106" spans="2:19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</row>
    <row r="107" spans="2:19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</row>
    <row r="108" spans="2:19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</row>
    <row r="109" spans="2:19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</row>
    <row r="110" spans="2:19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</row>
    <row r="111" spans="2:19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</row>
    <row r="112" spans="2:19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</row>
    <row r="113" spans="2:19"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</row>
    <row r="114" spans="2:19"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</row>
    <row r="115" spans="2:19"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</row>
    <row r="116" spans="2:19"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</row>
    <row r="117" spans="2:19"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</row>
    <row r="118" spans="2:19"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</row>
    <row r="119" spans="2:19"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</row>
    <row r="120" spans="2:19"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</row>
    <row r="121" spans="2:19"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</row>
    <row r="122" spans="2:19"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</row>
    <row r="123" spans="2:19"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</row>
    <row r="124" spans="2:19"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</row>
    <row r="125" spans="2:19"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</row>
    <row r="126" spans="2:19"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</row>
    <row r="127" spans="2:19"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</row>
    <row r="128" spans="2:19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3"/>
    </row>
    <row r="539" spans="2:5">
      <c r="B539" s="43"/>
    </row>
    <row r="540" spans="2:5">
      <c r="B540" s="3"/>
    </row>
  </sheetData>
  <sheetProtection sheet="1" objects="1" scenarios="1"/>
  <mergeCells count="2">
    <mergeCell ref="B6:S6"/>
    <mergeCell ref="B7:S7"/>
  </mergeCells>
  <phoneticPr fontId="5" type="noConversion"/>
  <conditionalFormatting sqref="B12:B30 B35:B127">
    <cfRule type="cellIs" dxfId="41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1"/>
  <sheetViews>
    <sheetView rightToLeft="1" workbookViewId="0">
      <selection activeCell="C16" sqref="C16"/>
    </sheetView>
  </sheetViews>
  <sheetFormatPr defaultColWidth="9.140625" defaultRowHeight="18"/>
  <cols>
    <col min="1" max="1" width="6.28515625" style="1" customWidth="1"/>
    <col min="2" max="2" width="36.140625" style="2" bestFit="1" customWidth="1"/>
    <col min="3" max="3" width="41.7109375" style="2" bestFit="1" customWidth="1"/>
    <col min="4" max="4" width="5.7109375" style="2" bestFit="1" customWidth="1"/>
    <col min="5" max="5" width="9" style="2" bestFit="1" customWidth="1"/>
    <col min="6" max="6" width="11.85546875" style="1" bestFit="1" customWidth="1"/>
    <col min="7" max="7" width="12" style="1" bestFit="1" customWidth="1"/>
    <col min="8" max="8" width="10.140625" style="1" bestFit="1" customWidth="1"/>
    <col min="9" max="9" width="7.28515625" style="1" bestFit="1" customWidth="1"/>
    <col min="10" max="10" width="8" style="1" bestFit="1" customWidth="1"/>
    <col min="11" max="11" width="6.85546875" style="1" bestFit="1" customWidth="1"/>
    <col min="12" max="12" width="9.14062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6" t="s">
        <v>182</v>
      </c>
      <c r="C1" s="76" t="s" vm="1">
        <v>251</v>
      </c>
    </row>
    <row r="2" spans="2:98">
      <c r="B2" s="56" t="s">
        <v>181</v>
      </c>
      <c r="C2" s="76" t="s">
        <v>252</v>
      </c>
    </row>
    <row r="3" spans="2:98">
      <c r="B3" s="56" t="s">
        <v>183</v>
      </c>
      <c r="C3" s="76" t="s">
        <v>253</v>
      </c>
    </row>
    <row r="4" spans="2:98">
      <c r="B4" s="56" t="s">
        <v>184</v>
      </c>
      <c r="C4" s="76">
        <v>8802</v>
      </c>
    </row>
    <row r="6" spans="2:98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7"/>
    </row>
    <row r="7" spans="2:98" ht="26.25" customHeight="1">
      <c r="B7" s="185" t="s">
        <v>92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7"/>
    </row>
    <row r="8" spans="2:98" s="3" customFormat="1" ht="63">
      <c r="B8" s="22" t="s">
        <v>119</v>
      </c>
      <c r="C8" s="30" t="s">
        <v>44</v>
      </c>
      <c r="D8" s="30" t="s">
        <v>121</v>
      </c>
      <c r="E8" s="30" t="s">
        <v>120</v>
      </c>
      <c r="F8" s="30" t="s">
        <v>63</v>
      </c>
      <c r="G8" s="30" t="s">
        <v>104</v>
      </c>
      <c r="H8" s="30" t="s">
        <v>237</v>
      </c>
      <c r="I8" s="30" t="s">
        <v>236</v>
      </c>
      <c r="J8" s="30" t="s">
        <v>113</v>
      </c>
      <c r="K8" s="30" t="s">
        <v>57</v>
      </c>
      <c r="L8" s="30" t="s">
        <v>185</v>
      </c>
      <c r="M8" s="31" t="s">
        <v>187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32"/>
      <c r="D9" s="16"/>
      <c r="E9" s="16"/>
      <c r="F9" s="32"/>
      <c r="G9" s="32"/>
      <c r="H9" s="32" t="s">
        <v>246</v>
      </c>
      <c r="I9" s="32"/>
      <c r="J9" s="32" t="s">
        <v>240</v>
      </c>
      <c r="K9" s="32" t="s">
        <v>20</v>
      </c>
      <c r="L9" s="32" t="s">
        <v>20</v>
      </c>
      <c r="M9" s="33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122" t="s">
        <v>30</v>
      </c>
      <c r="C11" s="117"/>
      <c r="D11" s="117"/>
      <c r="E11" s="117"/>
      <c r="F11" s="117"/>
      <c r="G11" s="117"/>
      <c r="H11" s="118"/>
      <c r="I11" s="118"/>
      <c r="J11" s="118">
        <f>J12</f>
        <v>244.07445999999999</v>
      </c>
      <c r="K11" s="117"/>
      <c r="L11" s="121">
        <v>1</v>
      </c>
      <c r="M11" s="121">
        <f>J11/'סכום נכסי הקרן'!$C$42</f>
        <v>4.7581838141511469E-4</v>
      </c>
      <c r="N11" s="133"/>
      <c r="O11" s="13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>
      <c r="B12" s="122" t="s">
        <v>232</v>
      </c>
      <c r="C12" s="117"/>
      <c r="D12" s="117"/>
      <c r="E12" s="117"/>
      <c r="F12" s="117"/>
      <c r="G12" s="117"/>
      <c r="H12" s="118"/>
      <c r="I12" s="118"/>
      <c r="J12" s="118">
        <f>J13</f>
        <v>244.07445999999999</v>
      </c>
      <c r="K12" s="117"/>
      <c r="L12" s="121">
        <v>0.99999590290642082</v>
      </c>
      <c r="M12" s="121">
        <f>J12/'סכום נכסי הקרן'!$C$42</f>
        <v>4.7581838141511469E-4</v>
      </c>
      <c r="N12" s="133"/>
      <c r="O12" s="133"/>
    </row>
    <row r="13" spans="2:98">
      <c r="B13" s="122" t="s">
        <v>61</v>
      </c>
      <c r="C13" s="117"/>
      <c r="D13" s="117"/>
      <c r="E13" s="117"/>
      <c r="F13" s="117"/>
      <c r="G13" s="117"/>
      <c r="H13" s="118"/>
      <c r="I13" s="118"/>
      <c r="J13" s="118">
        <f>J14</f>
        <v>244.07445999999999</v>
      </c>
      <c r="K13" s="117"/>
      <c r="L13" s="121">
        <v>0.99999590290642082</v>
      </c>
      <c r="M13" s="121">
        <f>J13/'סכום נכסי הקרן'!$C$42</f>
        <v>4.7581838141511469E-4</v>
      </c>
      <c r="N13" s="133"/>
      <c r="O13" s="133"/>
    </row>
    <row r="14" spans="2:98">
      <c r="B14" s="97" t="s">
        <v>1217</v>
      </c>
      <c r="C14" s="82">
        <v>5356</v>
      </c>
      <c r="D14" s="93" t="s">
        <v>28</v>
      </c>
      <c r="E14" s="82"/>
      <c r="F14" s="93" t="s">
        <v>534</v>
      </c>
      <c r="G14" s="93" t="s">
        <v>166</v>
      </c>
      <c r="H14" s="90">
        <v>30165</v>
      </c>
      <c r="I14" s="90">
        <v>231.44489999999999</v>
      </c>
      <c r="J14" s="90">
        <v>244.07445999999999</v>
      </c>
      <c r="K14" s="91">
        <v>1.2728947484884588E-3</v>
      </c>
      <c r="L14" s="91">
        <v>0.99999590290642082</v>
      </c>
      <c r="M14" s="91">
        <f>J14/'סכום נכסי הקרן'!$C$42</f>
        <v>4.7581838141511469E-4</v>
      </c>
      <c r="N14" s="133"/>
      <c r="O14" s="133"/>
    </row>
    <row r="15" spans="2:98">
      <c r="B15" s="81"/>
      <c r="C15" s="82"/>
      <c r="D15" s="82"/>
      <c r="E15" s="82"/>
      <c r="F15" s="82"/>
      <c r="G15" s="82"/>
      <c r="H15" s="90"/>
      <c r="I15" s="90"/>
      <c r="J15" s="82"/>
      <c r="K15" s="82"/>
      <c r="L15" s="91"/>
      <c r="M15" s="82"/>
      <c r="N15" s="133"/>
      <c r="O15" s="133"/>
    </row>
    <row r="16" spans="2:98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133"/>
      <c r="O16" s="133"/>
    </row>
    <row r="17" spans="2:15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133"/>
      <c r="O17" s="133"/>
    </row>
    <row r="18" spans="2:15">
      <c r="B18" s="95" t="s">
        <v>250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133"/>
      <c r="O18" s="133"/>
    </row>
    <row r="19" spans="2:15">
      <c r="B19" s="95" t="s">
        <v>115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133"/>
      <c r="O19" s="133"/>
    </row>
    <row r="20" spans="2:15">
      <c r="B20" s="95" t="s">
        <v>235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133"/>
      <c r="O20" s="133"/>
    </row>
    <row r="21" spans="2:15">
      <c r="B21" s="95" t="s">
        <v>245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133"/>
      <c r="O21" s="133"/>
    </row>
    <row r="22" spans="2:15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133"/>
      <c r="O22" s="133"/>
    </row>
    <row r="23" spans="2:15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133"/>
      <c r="O23" s="133"/>
    </row>
    <row r="24" spans="2:15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</row>
    <row r="25" spans="2:15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</row>
    <row r="26" spans="2:15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</row>
    <row r="27" spans="2:15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</row>
    <row r="28" spans="2:15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</row>
    <row r="29" spans="2:15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2:15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</row>
    <row r="31" spans="2:15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</row>
    <row r="32" spans="2:15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</row>
    <row r="33" spans="2:13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</row>
    <row r="34" spans="2:13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2:13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</row>
    <row r="36" spans="2:13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</row>
    <row r="37" spans="2:13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</row>
    <row r="38" spans="2:13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2:13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</row>
    <row r="40" spans="2:13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</row>
    <row r="41" spans="2:13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</row>
    <row r="42" spans="2:13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</row>
    <row r="43" spans="2:1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</row>
    <row r="44" spans="2:13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</row>
    <row r="45" spans="2:13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</row>
    <row r="46" spans="2:13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</row>
    <row r="47" spans="2:13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</row>
    <row r="48" spans="2:13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</row>
    <row r="49" spans="2:13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</row>
    <row r="50" spans="2:13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2:13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</row>
    <row r="52" spans="2:13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</row>
    <row r="53" spans="2:13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2:13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</row>
    <row r="55" spans="2:13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</row>
    <row r="56" spans="2:13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</row>
    <row r="57" spans="2:13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</row>
    <row r="58" spans="2:13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2:13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</row>
    <row r="60" spans="2:13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2:13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</row>
    <row r="62" spans="2:13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</row>
    <row r="63" spans="2:13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2:13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</row>
    <row r="65" spans="2:13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</row>
    <row r="66" spans="2:13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</row>
    <row r="67" spans="2:13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2:13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</row>
    <row r="69" spans="2:13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</row>
    <row r="70" spans="2:13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</row>
    <row r="71" spans="2:13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</row>
    <row r="72" spans="2:13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</row>
    <row r="73" spans="2:13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</row>
    <row r="74" spans="2:13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</row>
    <row r="75" spans="2:13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</row>
    <row r="76" spans="2:13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</row>
    <row r="77" spans="2:13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</row>
    <row r="78" spans="2:13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</row>
    <row r="79" spans="2:13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</row>
    <row r="80" spans="2:13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</row>
    <row r="81" spans="2:13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</row>
    <row r="82" spans="2:13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</row>
    <row r="83" spans="2:13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</row>
    <row r="84" spans="2:13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</row>
    <row r="85" spans="2:13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</row>
    <row r="86" spans="2:13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</row>
    <row r="87" spans="2:13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</row>
    <row r="88" spans="2:13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</row>
    <row r="89" spans="2:13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</row>
    <row r="90" spans="2:13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</row>
    <row r="91" spans="2:13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</row>
    <row r="92" spans="2:13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</row>
    <row r="93" spans="2:13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</row>
    <row r="94" spans="2:13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</row>
    <row r="95" spans="2:13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</row>
    <row r="96" spans="2:13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</row>
    <row r="97" spans="2:13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</row>
    <row r="98" spans="2:13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</row>
    <row r="99" spans="2:13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</row>
    <row r="100" spans="2:13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</row>
    <row r="101" spans="2:13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</row>
    <row r="102" spans="2:13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</row>
    <row r="103" spans="2:13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</row>
    <row r="104" spans="2:13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</row>
    <row r="105" spans="2:13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</row>
    <row r="106" spans="2:13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</row>
    <row r="107" spans="2:13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</row>
    <row r="108" spans="2:13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</row>
    <row r="109" spans="2:13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</row>
    <row r="110" spans="2:13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</row>
    <row r="111" spans="2:13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</row>
    <row r="112" spans="2:13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</row>
    <row r="113" spans="2:13"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</row>
    <row r="114" spans="2:13"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</row>
    <row r="115" spans="2:13">
      <c r="C115" s="1"/>
      <c r="D115" s="1"/>
      <c r="E115" s="1"/>
    </row>
    <row r="116" spans="2:13">
      <c r="C116" s="1"/>
      <c r="D116" s="1"/>
      <c r="E116" s="1"/>
    </row>
    <row r="117" spans="2:13">
      <c r="C117" s="1"/>
      <c r="D117" s="1"/>
      <c r="E117" s="1"/>
    </row>
    <row r="118" spans="2:13">
      <c r="C118" s="1"/>
      <c r="D118" s="1"/>
      <c r="E118" s="1"/>
    </row>
    <row r="119" spans="2:13">
      <c r="C119" s="1"/>
      <c r="D119" s="1"/>
      <c r="E119" s="1"/>
    </row>
    <row r="120" spans="2:13">
      <c r="C120" s="1"/>
      <c r="D120" s="1"/>
      <c r="E120" s="1"/>
    </row>
    <row r="121" spans="2:13">
      <c r="C121" s="1"/>
      <c r="D121" s="1"/>
      <c r="E121" s="1"/>
    </row>
    <row r="122" spans="2:13">
      <c r="C122" s="1"/>
      <c r="D122" s="1"/>
      <c r="E122" s="1"/>
    </row>
    <row r="123" spans="2:13">
      <c r="C123" s="1"/>
      <c r="D123" s="1"/>
      <c r="E123" s="1"/>
    </row>
    <row r="124" spans="2:13">
      <c r="C124" s="1"/>
      <c r="D124" s="1"/>
      <c r="E124" s="1"/>
    </row>
    <row r="125" spans="2:13">
      <c r="C125" s="1"/>
      <c r="D125" s="1"/>
      <c r="E125" s="1"/>
    </row>
    <row r="126" spans="2:13">
      <c r="C126" s="1"/>
      <c r="D126" s="1"/>
      <c r="E126" s="1"/>
    </row>
    <row r="127" spans="2:13">
      <c r="C127" s="1"/>
      <c r="D127" s="1"/>
      <c r="E127" s="1"/>
    </row>
    <row r="128" spans="2:13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2:5">
      <c r="C385" s="1"/>
      <c r="D385" s="1"/>
      <c r="E385" s="1"/>
    </row>
    <row r="386" spans="2:5">
      <c r="C386" s="1"/>
      <c r="D386" s="1"/>
      <c r="E386" s="1"/>
    </row>
    <row r="387" spans="2:5">
      <c r="C387" s="1"/>
      <c r="D387" s="1"/>
      <c r="E387" s="1"/>
    </row>
    <row r="388" spans="2:5">
      <c r="C388" s="1"/>
      <c r="D388" s="1"/>
      <c r="E388" s="1"/>
    </row>
    <row r="389" spans="2:5">
      <c r="C389" s="1"/>
      <c r="D389" s="1"/>
      <c r="E389" s="1"/>
    </row>
    <row r="390" spans="2:5">
      <c r="C390" s="1"/>
      <c r="D390" s="1"/>
      <c r="E390" s="1"/>
    </row>
    <row r="391" spans="2:5">
      <c r="C391" s="1"/>
      <c r="D391" s="1"/>
      <c r="E391" s="1"/>
    </row>
    <row r="392" spans="2:5">
      <c r="C392" s="1"/>
      <c r="D392" s="1"/>
      <c r="E392" s="1"/>
    </row>
    <row r="393" spans="2:5">
      <c r="C393" s="1"/>
      <c r="D393" s="1"/>
      <c r="E393" s="1"/>
    </row>
    <row r="394" spans="2:5">
      <c r="C394" s="1"/>
      <c r="D394" s="1"/>
      <c r="E394" s="1"/>
    </row>
    <row r="395" spans="2:5">
      <c r="C395" s="1"/>
      <c r="D395" s="1"/>
      <c r="E395" s="1"/>
    </row>
    <row r="396" spans="2:5">
      <c r="C396" s="1"/>
      <c r="D396" s="1"/>
      <c r="E396" s="1"/>
    </row>
    <row r="397" spans="2:5">
      <c r="C397" s="1"/>
      <c r="D397" s="1"/>
      <c r="E397" s="1"/>
    </row>
    <row r="398" spans="2:5">
      <c r="C398" s="1"/>
      <c r="D398" s="1"/>
      <c r="E398" s="1"/>
    </row>
    <row r="399" spans="2:5">
      <c r="B399" s="43"/>
      <c r="C399" s="1"/>
      <c r="D399" s="1"/>
      <c r="E399" s="1"/>
    </row>
    <row r="400" spans="2:5">
      <c r="B400" s="43"/>
      <c r="C400" s="1"/>
      <c r="D400" s="1"/>
      <c r="E400" s="1"/>
    </row>
    <row r="401" spans="2:5">
      <c r="B401" s="3"/>
      <c r="C401" s="1"/>
      <c r="D401" s="1"/>
      <c r="E401" s="1"/>
    </row>
  </sheetData>
  <sheetProtection sheet="1" objects="1" scenarios="1"/>
  <mergeCells count="2">
    <mergeCell ref="B6:M6"/>
    <mergeCell ref="B7:M7"/>
  </mergeCells>
  <phoneticPr fontId="5" type="noConversion"/>
  <dataValidations count="1">
    <dataValidation allowBlank="1" showInputMessage="1" showErrorMessage="1" sqref="AH18:XFD20 D21:XFD1048576 D18:AF20 A1:B1048576 D1:XFD17 C5:C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AR637"/>
  <sheetViews>
    <sheetView rightToLeft="1" workbookViewId="0">
      <selection activeCell="C15" sqref="C15"/>
    </sheetView>
  </sheetViews>
  <sheetFormatPr defaultColWidth="9.140625" defaultRowHeight="18"/>
  <cols>
    <col min="1" max="1" width="6.28515625" style="1" customWidth="1"/>
    <col min="2" max="2" width="35.42578125" style="2" bestFit="1" customWidth="1"/>
    <col min="3" max="3" width="41.7109375" style="2" bestFit="1" customWidth="1"/>
    <col min="4" max="4" width="12" style="1" bestFit="1" customWidth="1"/>
    <col min="5" max="5" width="11.28515625" style="1" bestFit="1" customWidth="1"/>
    <col min="6" max="6" width="10.140625" style="1" bestFit="1" customWidth="1"/>
    <col min="7" max="7" width="7.28515625" style="1" bestFit="1" customWidth="1"/>
    <col min="8" max="8" width="8" style="1" bestFit="1" customWidth="1"/>
    <col min="9" max="9" width="9" style="1" bestFit="1" customWidth="1"/>
    <col min="10" max="10" width="9.14062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5" width="5.7109375" style="1" customWidth="1"/>
    <col min="16" max="16" width="6.85546875" style="1" customWidth="1"/>
    <col min="17" max="17" width="6.42578125" style="1" customWidth="1"/>
    <col min="18" max="18" width="6.7109375" style="1" customWidth="1"/>
    <col min="19" max="19" width="7.28515625" style="1" customWidth="1"/>
    <col min="20" max="31" width="5.7109375" style="1" customWidth="1"/>
    <col min="32" max="16384" width="9.140625" style="1"/>
  </cols>
  <sheetData>
    <row r="1" spans="2:44">
      <c r="B1" s="56" t="s">
        <v>182</v>
      </c>
      <c r="C1" s="76" t="s" vm="1">
        <v>251</v>
      </c>
    </row>
    <row r="2" spans="2:44">
      <c r="B2" s="56" t="s">
        <v>181</v>
      </c>
      <c r="C2" s="76" t="s">
        <v>252</v>
      </c>
    </row>
    <row r="3" spans="2:44">
      <c r="B3" s="56" t="s">
        <v>183</v>
      </c>
      <c r="C3" s="76" t="s">
        <v>253</v>
      </c>
    </row>
    <row r="4" spans="2:44">
      <c r="B4" s="56" t="s">
        <v>184</v>
      </c>
      <c r="C4" s="76">
        <v>8802</v>
      </c>
    </row>
    <row r="6" spans="2:44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7"/>
    </row>
    <row r="7" spans="2:44" ht="26.25" customHeight="1">
      <c r="B7" s="185" t="s">
        <v>99</v>
      </c>
      <c r="C7" s="186"/>
      <c r="D7" s="186"/>
      <c r="E7" s="186"/>
      <c r="F7" s="186"/>
      <c r="G7" s="186"/>
      <c r="H7" s="186"/>
      <c r="I7" s="186"/>
      <c r="J7" s="186"/>
      <c r="K7" s="187"/>
    </row>
    <row r="8" spans="2:44" s="3" customFormat="1" ht="78.75">
      <c r="B8" s="22" t="s">
        <v>119</v>
      </c>
      <c r="C8" s="30" t="s">
        <v>44</v>
      </c>
      <c r="D8" s="30" t="s">
        <v>104</v>
      </c>
      <c r="E8" s="30" t="s">
        <v>105</v>
      </c>
      <c r="F8" s="30" t="s">
        <v>237</v>
      </c>
      <c r="G8" s="30" t="s">
        <v>236</v>
      </c>
      <c r="H8" s="30" t="s">
        <v>113</v>
      </c>
      <c r="I8" s="30" t="s">
        <v>57</v>
      </c>
      <c r="J8" s="30" t="s">
        <v>185</v>
      </c>
      <c r="K8" s="31" t="s">
        <v>187</v>
      </c>
      <c r="AR8" s="1"/>
    </row>
    <row r="9" spans="2:44" s="3" customFormat="1" ht="21" customHeight="1">
      <c r="B9" s="15"/>
      <c r="C9" s="16"/>
      <c r="D9" s="16"/>
      <c r="E9" s="32" t="s">
        <v>22</v>
      </c>
      <c r="F9" s="32" t="s">
        <v>246</v>
      </c>
      <c r="G9" s="32"/>
      <c r="H9" s="32" t="s">
        <v>240</v>
      </c>
      <c r="I9" s="32" t="s">
        <v>20</v>
      </c>
      <c r="J9" s="32" t="s">
        <v>20</v>
      </c>
      <c r="K9" s="33" t="s">
        <v>20</v>
      </c>
      <c r="AR9" s="1"/>
    </row>
    <row r="10" spans="2:44" s="4" customFormat="1" ht="18" customHeight="1">
      <c r="B10" s="18"/>
      <c r="C10" s="19" t="s">
        <v>1</v>
      </c>
      <c r="D10" s="19" t="s">
        <v>3</v>
      </c>
      <c r="E10" s="19" t="s">
        <v>4</v>
      </c>
      <c r="F10" s="19" t="s">
        <v>5</v>
      </c>
      <c r="G10" s="19" t="s">
        <v>6</v>
      </c>
      <c r="H10" s="19" t="s">
        <v>7</v>
      </c>
      <c r="I10" s="19" t="s">
        <v>8</v>
      </c>
      <c r="J10" s="19" t="s">
        <v>9</v>
      </c>
      <c r="K10" s="20" t="s">
        <v>10</v>
      </c>
      <c r="L10" s="3"/>
      <c r="M10" s="3"/>
      <c r="AR10" s="1"/>
    </row>
    <row r="11" spans="2:44" s="4" customFormat="1" ht="18" customHeight="1">
      <c r="B11" s="122" t="s">
        <v>1218</v>
      </c>
      <c r="C11" s="117"/>
      <c r="D11" s="117"/>
      <c r="E11" s="117"/>
      <c r="F11" s="118"/>
      <c r="G11" s="120"/>
      <c r="H11" s="118">
        <v>359.85859000000005</v>
      </c>
      <c r="I11" s="117"/>
      <c r="J11" s="121">
        <v>1</v>
      </c>
      <c r="K11" s="121">
        <f>H11/'סכום נכסי הקרן'!$C$42</f>
        <v>7.0153727609240807E-4</v>
      </c>
      <c r="L11" s="3"/>
      <c r="M11" s="3"/>
      <c r="AR11" s="1"/>
    </row>
    <row r="12" spans="2:44" ht="21" customHeight="1">
      <c r="B12" s="122" t="s">
        <v>1219</v>
      </c>
      <c r="C12" s="117"/>
      <c r="D12" s="117"/>
      <c r="E12" s="117"/>
      <c r="F12" s="118"/>
      <c r="G12" s="120"/>
      <c r="H12" s="118">
        <v>359.85859000000005</v>
      </c>
      <c r="I12" s="117"/>
      <c r="J12" s="121">
        <v>1</v>
      </c>
      <c r="K12" s="121">
        <f>H12/'סכום נכסי הקרן'!$C$42</f>
        <v>7.0153727609240807E-4</v>
      </c>
    </row>
    <row r="13" spans="2:44">
      <c r="B13" s="122" t="s">
        <v>231</v>
      </c>
      <c r="C13" s="117"/>
      <c r="D13" s="117"/>
      <c r="E13" s="117"/>
      <c r="F13" s="118"/>
      <c r="G13" s="120"/>
      <c r="H13" s="118">
        <v>359.85859000000005</v>
      </c>
      <c r="I13" s="117"/>
      <c r="J13" s="121">
        <v>1</v>
      </c>
      <c r="K13" s="121">
        <f>H13/'סכום נכסי הקרן'!$C$42</f>
        <v>7.0153727609240807E-4</v>
      </c>
    </row>
    <row r="14" spans="2:44">
      <c r="B14" s="97" t="s">
        <v>1220</v>
      </c>
      <c r="C14" s="82">
        <v>5291</v>
      </c>
      <c r="D14" s="93" t="s">
        <v>166</v>
      </c>
      <c r="E14" s="107">
        <v>42908</v>
      </c>
      <c r="F14" s="90">
        <v>25112.639999999999</v>
      </c>
      <c r="G14" s="92">
        <v>100</v>
      </c>
      <c r="H14" s="90">
        <v>87.793789999999987</v>
      </c>
      <c r="I14" s="91">
        <v>1.472076182684319E-4</v>
      </c>
      <c r="J14" s="91">
        <v>0.24396747066674154</v>
      </c>
      <c r="K14" s="91">
        <f>H14/'סכום נכסי הקרן'!$C$42</f>
        <v>1.7115227482670034E-4</v>
      </c>
    </row>
    <row r="15" spans="2:44">
      <c r="B15" s="97" t="s">
        <v>1221</v>
      </c>
      <c r="C15" s="82">
        <v>5290</v>
      </c>
      <c r="D15" s="93" t="s">
        <v>166</v>
      </c>
      <c r="E15" s="107">
        <v>42779</v>
      </c>
      <c r="F15" s="90">
        <v>30254.25</v>
      </c>
      <c r="G15" s="92">
        <v>102.0545</v>
      </c>
      <c r="H15" s="90">
        <v>107.94189999999999</v>
      </c>
      <c r="I15" s="91">
        <v>3.9336968645142284E-5</v>
      </c>
      <c r="J15" s="91">
        <v>0.29995643566546509</v>
      </c>
      <c r="K15" s="91">
        <f>H15/'סכום נכסי הקרן'!$C$42</f>
        <v>2.1043062082313802E-4</v>
      </c>
    </row>
    <row r="16" spans="2:44">
      <c r="B16" s="97" t="s">
        <v>1222</v>
      </c>
      <c r="C16" s="82">
        <v>5297</v>
      </c>
      <c r="D16" s="93" t="s">
        <v>166</v>
      </c>
      <c r="E16" s="107">
        <v>42916</v>
      </c>
      <c r="F16" s="90">
        <v>46945.91</v>
      </c>
      <c r="G16" s="92">
        <v>100</v>
      </c>
      <c r="H16" s="90">
        <v>164.12289999999999</v>
      </c>
      <c r="I16" s="91">
        <v>0</v>
      </c>
      <c r="J16" s="91">
        <v>0.45607609366779311</v>
      </c>
      <c r="K16" s="91">
        <f>H16/'סכום נכסי הקרן'!$C$42</f>
        <v>3.1995438044256954E-4</v>
      </c>
    </row>
    <row r="17" spans="2:11">
      <c r="B17" s="81"/>
      <c r="C17" s="82"/>
      <c r="D17" s="82"/>
      <c r="E17" s="82"/>
      <c r="F17" s="90"/>
      <c r="G17" s="92"/>
      <c r="H17" s="82"/>
      <c r="I17" s="82"/>
      <c r="J17" s="91"/>
      <c r="K17" s="82"/>
    </row>
    <row r="18" spans="2:11">
      <c r="B18" s="97"/>
      <c r="C18" s="97"/>
      <c r="D18" s="97"/>
      <c r="E18" s="97"/>
      <c r="F18" s="97"/>
      <c r="G18" s="97"/>
      <c r="H18" s="97"/>
      <c r="I18" s="97"/>
      <c r="J18" s="97"/>
      <c r="K18" s="97"/>
    </row>
    <row r="19" spans="2:11">
      <c r="B19" s="97"/>
      <c r="C19" s="97"/>
      <c r="D19" s="97"/>
      <c r="E19" s="97"/>
      <c r="F19" s="97"/>
      <c r="G19" s="97"/>
      <c r="H19" s="97"/>
      <c r="I19" s="97"/>
      <c r="J19" s="97"/>
      <c r="K19" s="97"/>
    </row>
    <row r="20" spans="2:11">
      <c r="B20" s="95" t="s">
        <v>250</v>
      </c>
      <c r="C20" s="97"/>
      <c r="D20" s="97"/>
      <c r="E20" s="97"/>
      <c r="F20" s="97"/>
      <c r="G20" s="97"/>
      <c r="H20" s="97"/>
      <c r="I20" s="97"/>
      <c r="J20" s="97"/>
      <c r="K20" s="97"/>
    </row>
    <row r="21" spans="2:11">
      <c r="B21" s="95" t="s">
        <v>115</v>
      </c>
      <c r="C21" s="97"/>
      <c r="D21" s="97"/>
      <c r="E21" s="97"/>
      <c r="F21" s="97"/>
      <c r="G21" s="97"/>
      <c r="H21" s="97"/>
      <c r="I21" s="97"/>
      <c r="J21" s="97"/>
      <c r="K21" s="97"/>
    </row>
    <row r="22" spans="2:11" ht="16.5" customHeight="1">
      <c r="B22" s="95" t="s">
        <v>235</v>
      </c>
      <c r="C22" s="97"/>
      <c r="D22" s="97"/>
      <c r="E22" s="97"/>
      <c r="F22" s="97"/>
      <c r="G22" s="97"/>
      <c r="H22" s="97"/>
      <c r="I22" s="97"/>
      <c r="J22" s="97"/>
      <c r="K22" s="97"/>
    </row>
    <row r="23" spans="2:11" ht="16.5" customHeight="1">
      <c r="B23" s="95" t="s">
        <v>245</v>
      </c>
      <c r="C23" s="97"/>
      <c r="D23" s="97"/>
      <c r="E23" s="97"/>
      <c r="F23" s="97"/>
      <c r="G23" s="97"/>
      <c r="H23" s="97"/>
      <c r="I23" s="97"/>
      <c r="J23" s="97"/>
      <c r="K23" s="97"/>
    </row>
    <row r="24" spans="2:11" ht="16.5" customHeight="1"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spans="2:11"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spans="2:11"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spans="2:11"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spans="2:1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1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1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2:1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2:1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2:1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2:1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2:1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2:1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2:1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>
      <c r="B53" s="97"/>
      <c r="C53" s="97"/>
      <c r="D53" s="97"/>
      <c r="E53" s="97"/>
      <c r="F53" s="97"/>
      <c r="G53" s="97"/>
      <c r="H53" s="97"/>
      <c r="I53" s="97"/>
      <c r="J53" s="97"/>
      <c r="K53" s="97"/>
    </row>
    <row r="54" spans="2:11">
      <c r="B54" s="97"/>
      <c r="C54" s="97"/>
      <c r="D54" s="97"/>
      <c r="E54" s="97"/>
      <c r="F54" s="97"/>
      <c r="G54" s="97"/>
      <c r="H54" s="97"/>
      <c r="I54" s="97"/>
      <c r="J54" s="97"/>
      <c r="K54" s="97"/>
    </row>
    <row r="55" spans="2:11"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 spans="2:11"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 spans="2:11"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2:11"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 spans="2:11"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 spans="2:11"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 spans="2:11"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2:11"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 spans="2:11"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 spans="2:11"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spans="2:11"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2:11">
      <c r="B66" s="97"/>
      <c r="C66" s="97"/>
      <c r="D66" s="97"/>
      <c r="E66" s="97"/>
      <c r="F66" s="97"/>
      <c r="G66" s="97"/>
      <c r="H66" s="97"/>
      <c r="I66" s="97"/>
      <c r="J66" s="97"/>
      <c r="K66" s="97"/>
    </row>
    <row r="67" spans="2:11">
      <c r="B67" s="97"/>
      <c r="C67" s="97"/>
      <c r="D67" s="97"/>
      <c r="E67" s="97"/>
      <c r="F67" s="97"/>
      <c r="G67" s="97"/>
      <c r="H67" s="97"/>
      <c r="I67" s="97"/>
      <c r="J67" s="97"/>
      <c r="K67" s="97"/>
    </row>
    <row r="68" spans="2:11">
      <c r="B68" s="97"/>
      <c r="C68" s="97"/>
      <c r="D68" s="97"/>
      <c r="E68" s="97"/>
      <c r="F68" s="97"/>
      <c r="G68" s="97"/>
      <c r="H68" s="97"/>
      <c r="I68" s="97"/>
      <c r="J68" s="97"/>
      <c r="K68" s="97"/>
    </row>
    <row r="69" spans="2:11">
      <c r="B69" s="97"/>
      <c r="C69" s="97"/>
      <c r="D69" s="97"/>
      <c r="E69" s="97"/>
      <c r="F69" s="97"/>
      <c r="G69" s="97"/>
      <c r="H69" s="97"/>
      <c r="I69" s="97"/>
      <c r="J69" s="97"/>
      <c r="K69" s="97"/>
    </row>
    <row r="70" spans="2:11">
      <c r="B70" s="97"/>
      <c r="C70" s="97"/>
      <c r="D70" s="97"/>
      <c r="E70" s="97"/>
      <c r="F70" s="97"/>
      <c r="G70" s="97"/>
      <c r="H70" s="97"/>
      <c r="I70" s="97"/>
      <c r="J70" s="97"/>
      <c r="K70" s="97"/>
    </row>
    <row r="71" spans="2:11">
      <c r="B71" s="97"/>
      <c r="C71" s="97"/>
      <c r="D71" s="97"/>
      <c r="E71" s="97"/>
      <c r="F71" s="97"/>
      <c r="G71" s="97"/>
      <c r="H71" s="97"/>
      <c r="I71" s="97"/>
      <c r="J71" s="97"/>
      <c r="K71" s="97"/>
    </row>
    <row r="72" spans="2:11">
      <c r="B72" s="97"/>
      <c r="C72" s="97"/>
      <c r="D72" s="97"/>
      <c r="E72" s="97"/>
      <c r="F72" s="97"/>
      <c r="G72" s="97"/>
      <c r="H72" s="97"/>
      <c r="I72" s="97"/>
      <c r="J72" s="97"/>
      <c r="K72" s="97"/>
    </row>
    <row r="73" spans="2:11">
      <c r="B73" s="97"/>
      <c r="C73" s="97"/>
      <c r="D73" s="97"/>
      <c r="E73" s="97"/>
      <c r="F73" s="97"/>
      <c r="G73" s="97"/>
      <c r="H73" s="97"/>
      <c r="I73" s="97"/>
      <c r="J73" s="97"/>
      <c r="K73" s="97"/>
    </row>
    <row r="74" spans="2:11"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spans="2:1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2:1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2:1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2:1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2:1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2:1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 spans="2:11">
      <c r="B86" s="97"/>
      <c r="C86" s="97"/>
      <c r="D86" s="97"/>
      <c r="E86" s="97"/>
      <c r="F86" s="97"/>
      <c r="G86" s="97"/>
      <c r="H86" s="97"/>
      <c r="I86" s="97"/>
      <c r="J86" s="97"/>
      <c r="K86" s="97"/>
    </row>
    <row r="87" spans="2:11">
      <c r="B87" s="97"/>
      <c r="C87" s="97"/>
      <c r="D87" s="97"/>
      <c r="E87" s="97"/>
      <c r="F87" s="97"/>
      <c r="G87" s="97"/>
      <c r="H87" s="97"/>
      <c r="I87" s="97"/>
      <c r="J87" s="97"/>
      <c r="K87" s="97"/>
    </row>
    <row r="88" spans="2:11">
      <c r="B88" s="97"/>
      <c r="C88" s="97"/>
      <c r="D88" s="97"/>
      <c r="E88" s="97"/>
      <c r="F88" s="97"/>
      <c r="G88" s="97"/>
      <c r="H88" s="97"/>
      <c r="I88" s="97"/>
      <c r="J88" s="97"/>
      <c r="K88" s="97"/>
    </row>
    <row r="89" spans="2:11">
      <c r="B89" s="97"/>
      <c r="C89" s="97"/>
      <c r="D89" s="97"/>
      <c r="E89" s="97"/>
      <c r="F89" s="97"/>
      <c r="G89" s="97"/>
      <c r="H89" s="97"/>
      <c r="I89" s="97"/>
      <c r="J89" s="97"/>
      <c r="K89" s="97"/>
    </row>
    <row r="90" spans="2:11">
      <c r="B90" s="97"/>
      <c r="C90" s="97"/>
      <c r="D90" s="97"/>
      <c r="E90" s="97"/>
      <c r="F90" s="97"/>
      <c r="G90" s="97"/>
      <c r="H90" s="97"/>
      <c r="I90" s="97"/>
      <c r="J90" s="97"/>
      <c r="K90" s="97"/>
    </row>
    <row r="91" spans="2:11">
      <c r="B91" s="97"/>
      <c r="C91" s="97"/>
      <c r="D91" s="97"/>
      <c r="E91" s="97"/>
      <c r="F91" s="97"/>
      <c r="G91" s="97"/>
      <c r="H91" s="97"/>
      <c r="I91" s="97"/>
      <c r="J91" s="97"/>
      <c r="K91" s="97"/>
    </row>
    <row r="92" spans="2:11">
      <c r="B92" s="97"/>
      <c r="C92" s="97"/>
      <c r="D92" s="97"/>
      <c r="E92" s="97"/>
      <c r="F92" s="97"/>
      <c r="G92" s="97"/>
      <c r="H92" s="97"/>
      <c r="I92" s="97"/>
      <c r="J92" s="97"/>
      <c r="K92" s="97"/>
    </row>
    <row r="93" spans="2:11">
      <c r="B93" s="97"/>
      <c r="C93" s="97"/>
      <c r="D93" s="97"/>
      <c r="E93" s="97"/>
      <c r="F93" s="97"/>
      <c r="G93" s="97"/>
      <c r="H93" s="97"/>
      <c r="I93" s="97"/>
      <c r="J93" s="97"/>
      <c r="K93" s="97"/>
    </row>
    <row r="94" spans="2:11">
      <c r="B94" s="97"/>
      <c r="C94" s="97"/>
      <c r="D94" s="97"/>
      <c r="E94" s="97"/>
      <c r="F94" s="97"/>
      <c r="G94" s="97"/>
      <c r="H94" s="97"/>
      <c r="I94" s="97"/>
      <c r="J94" s="97"/>
      <c r="K94" s="97"/>
    </row>
    <row r="95" spans="2:11">
      <c r="B95" s="97"/>
      <c r="C95" s="97"/>
      <c r="D95" s="97"/>
      <c r="E95" s="97"/>
      <c r="F95" s="97"/>
      <c r="G95" s="97"/>
      <c r="H95" s="97"/>
      <c r="I95" s="97"/>
      <c r="J95" s="97"/>
      <c r="K95" s="97"/>
    </row>
    <row r="96" spans="2:11">
      <c r="B96" s="97"/>
      <c r="C96" s="97"/>
      <c r="D96" s="97"/>
      <c r="E96" s="97"/>
      <c r="F96" s="97"/>
      <c r="G96" s="97"/>
      <c r="H96" s="97"/>
      <c r="I96" s="97"/>
      <c r="J96" s="97"/>
      <c r="K96" s="97"/>
    </row>
    <row r="97" spans="2:11">
      <c r="B97" s="97"/>
      <c r="C97" s="97"/>
      <c r="D97" s="97"/>
      <c r="E97" s="97"/>
      <c r="F97" s="97"/>
      <c r="G97" s="97"/>
      <c r="H97" s="97"/>
      <c r="I97" s="97"/>
      <c r="J97" s="97"/>
      <c r="K97" s="97"/>
    </row>
    <row r="98" spans="2:11">
      <c r="B98" s="97"/>
      <c r="C98" s="97"/>
      <c r="D98" s="97"/>
      <c r="E98" s="97"/>
      <c r="F98" s="97"/>
      <c r="G98" s="97"/>
      <c r="H98" s="97"/>
      <c r="I98" s="97"/>
      <c r="J98" s="97"/>
      <c r="K98" s="97"/>
    </row>
    <row r="99" spans="2:11">
      <c r="B99" s="97"/>
      <c r="C99" s="97"/>
      <c r="D99" s="97"/>
      <c r="E99" s="97"/>
      <c r="F99" s="97"/>
      <c r="G99" s="97"/>
      <c r="H99" s="97"/>
      <c r="I99" s="97"/>
      <c r="J99" s="97"/>
      <c r="K99" s="97"/>
    </row>
    <row r="100" spans="2:11">
      <c r="B100" s="97"/>
      <c r="C100" s="97"/>
      <c r="D100" s="97"/>
      <c r="E100" s="97"/>
      <c r="F100" s="97"/>
      <c r="G100" s="97"/>
      <c r="H100" s="97"/>
      <c r="I100" s="97"/>
      <c r="J100" s="97"/>
      <c r="K100" s="97"/>
    </row>
    <row r="101" spans="2:11">
      <c r="B101" s="97"/>
      <c r="C101" s="97"/>
      <c r="D101" s="97"/>
      <c r="E101" s="97"/>
      <c r="F101" s="97"/>
      <c r="G101" s="97"/>
      <c r="H101" s="97"/>
      <c r="I101" s="97"/>
      <c r="J101" s="97"/>
      <c r="K101" s="97"/>
    </row>
    <row r="102" spans="2:11">
      <c r="B102" s="97"/>
      <c r="C102" s="97"/>
      <c r="D102" s="97"/>
      <c r="E102" s="97"/>
      <c r="F102" s="97"/>
      <c r="G102" s="97"/>
      <c r="H102" s="97"/>
      <c r="I102" s="97"/>
      <c r="J102" s="97"/>
      <c r="K102" s="97"/>
    </row>
    <row r="103" spans="2:11">
      <c r="B103" s="97"/>
      <c r="C103" s="97"/>
      <c r="D103" s="97"/>
      <c r="E103" s="97"/>
      <c r="F103" s="97"/>
      <c r="G103" s="97"/>
      <c r="H103" s="97"/>
      <c r="I103" s="97"/>
      <c r="J103" s="97"/>
      <c r="K103" s="97"/>
    </row>
    <row r="104" spans="2:11">
      <c r="B104" s="97"/>
      <c r="C104" s="97"/>
      <c r="D104" s="97"/>
      <c r="E104" s="97"/>
      <c r="F104" s="97"/>
      <c r="G104" s="97"/>
      <c r="H104" s="97"/>
      <c r="I104" s="97"/>
      <c r="J104" s="97"/>
      <c r="K104" s="97"/>
    </row>
    <row r="105" spans="2:11">
      <c r="B105" s="97"/>
      <c r="C105" s="97"/>
      <c r="D105" s="97"/>
      <c r="E105" s="97"/>
      <c r="F105" s="97"/>
      <c r="G105" s="97"/>
      <c r="H105" s="97"/>
      <c r="I105" s="97"/>
      <c r="J105" s="97"/>
      <c r="K105" s="97"/>
    </row>
    <row r="106" spans="2:11">
      <c r="B106" s="97"/>
      <c r="C106" s="97"/>
      <c r="D106" s="97"/>
      <c r="E106" s="97"/>
      <c r="F106" s="97"/>
      <c r="G106" s="97"/>
      <c r="H106" s="97"/>
      <c r="I106" s="97"/>
      <c r="J106" s="97"/>
      <c r="K106" s="97"/>
    </row>
    <row r="107" spans="2:11">
      <c r="B107" s="97"/>
      <c r="C107" s="97"/>
      <c r="D107" s="97"/>
      <c r="E107" s="97"/>
      <c r="F107" s="97"/>
      <c r="G107" s="97"/>
      <c r="H107" s="97"/>
      <c r="I107" s="97"/>
      <c r="J107" s="97"/>
      <c r="K107" s="97"/>
    </row>
    <row r="108" spans="2:11">
      <c r="B108" s="97"/>
      <c r="C108" s="97"/>
      <c r="D108" s="97"/>
      <c r="E108" s="97"/>
      <c r="F108" s="97"/>
      <c r="G108" s="97"/>
      <c r="H108" s="97"/>
      <c r="I108" s="97"/>
      <c r="J108" s="97"/>
      <c r="K108" s="97"/>
    </row>
    <row r="109" spans="2:11">
      <c r="B109" s="97"/>
      <c r="C109" s="97"/>
      <c r="D109" s="97"/>
      <c r="E109" s="97"/>
      <c r="F109" s="97"/>
      <c r="G109" s="97"/>
      <c r="H109" s="97"/>
      <c r="I109" s="97"/>
      <c r="J109" s="97"/>
      <c r="K109" s="97"/>
    </row>
    <row r="110" spans="2:11">
      <c r="B110" s="97"/>
      <c r="C110" s="97"/>
      <c r="D110" s="97"/>
      <c r="E110" s="97"/>
      <c r="F110" s="97"/>
      <c r="G110" s="97"/>
      <c r="H110" s="97"/>
      <c r="I110" s="97"/>
      <c r="J110" s="97"/>
      <c r="K110" s="97"/>
    </row>
    <row r="111" spans="2:11">
      <c r="B111" s="97"/>
      <c r="C111" s="97"/>
      <c r="D111" s="97"/>
      <c r="E111" s="97"/>
      <c r="F111" s="97"/>
      <c r="G111" s="97"/>
      <c r="H111" s="97"/>
      <c r="I111" s="97"/>
      <c r="J111" s="97"/>
      <c r="K111" s="97"/>
    </row>
    <row r="112" spans="2:11">
      <c r="B112" s="97"/>
      <c r="C112" s="97"/>
      <c r="D112" s="97"/>
      <c r="E112" s="97"/>
      <c r="F112" s="97"/>
      <c r="G112" s="97"/>
      <c r="H112" s="97"/>
      <c r="I112" s="97"/>
      <c r="J112" s="97"/>
      <c r="K112" s="97"/>
    </row>
    <row r="113" spans="2:11">
      <c r="B113" s="97"/>
      <c r="C113" s="97"/>
      <c r="D113" s="97"/>
      <c r="E113" s="97"/>
      <c r="F113" s="97"/>
      <c r="G113" s="97"/>
      <c r="H113" s="97"/>
      <c r="I113" s="97"/>
      <c r="J113" s="97"/>
      <c r="K113" s="97"/>
    </row>
    <row r="114" spans="2:11">
      <c r="B114" s="97"/>
      <c r="C114" s="97"/>
      <c r="D114" s="97"/>
      <c r="E114" s="97"/>
      <c r="F114" s="97"/>
      <c r="G114" s="97"/>
      <c r="H114" s="97"/>
      <c r="I114" s="97"/>
      <c r="J114" s="97"/>
      <c r="K114" s="97"/>
    </row>
    <row r="115" spans="2:11">
      <c r="B115" s="97"/>
      <c r="C115" s="97"/>
      <c r="D115" s="97"/>
      <c r="E115" s="97"/>
      <c r="F115" s="97"/>
      <c r="G115" s="97"/>
      <c r="H115" s="97"/>
      <c r="I115" s="97"/>
      <c r="J115" s="97"/>
      <c r="K115" s="97"/>
    </row>
    <row r="116" spans="2:11">
      <c r="B116" s="97"/>
      <c r="C116" s="97"/>
      <c r="D116" s="97"/>
      <c r="E116" s="97"/>
      <c r="F116" s="97"/>
      <c r="G116" s="97"/>
      <c r="H116" s="97"/>
      <c r="I116" s="97"/>
      <c r="J116" s="97"/>
      <c r="K116" s="97"/>
    </row>
    <row r="117" spans="2:11">
      <c r="C117" s="1"/>
    </row>
    <row r="118" spans="2:11">
      <c r="C118" s="1"/>
    </row>
    <row r="119" spans="2:11">
      <c r="C119" s="1"/>
    </row>
    <row r="120" spans="2:11">
      <c r="C120" s="1"/>
    </row>
    <row r="121" spans="2:11">
      <c r="C121" s="1"/>
    </row>
    <row r="122" spans="2:11">
      <c r="C122" s="1"/>
    </row>
    <row r="123" spans="2:11">
      <c r="C123" s="1"/>
    </row>
    <row r="124" spans="2:11">
      <c r="C124" s="1"/>
    </row>
    <row r="125" spans="2:11">
      <c r="C125" s="1"/>
    </row>
    <row r="126" spans="2:11">
      <c r="C126" s="1"/>
    </row>
    <row r="127" spans="2:11">
      <c r="C127" s="1"/>
    </row>
    <row r="128" spans="2:11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W39:XFD41 A1:B1048576 D1:XFD38 D39:U41 D42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C13" sqref="C13"/>
    </sheetView>
  </sheetViews>
  <sheetFormatPr defaultColWidth="9.140625" defaultRowHeight="18"/>
  <cols>
    <col min="1" max="1" width="6.28515625" style="1" customWidth="1"/>
    <col min="2" max="2" width="24.7109375" style="2" bestFit="1" customWidth="1"/>
    <col min="3" max="3" width="41.7109375" style="2" bestFit="1" customWidth="1"/>
    <col min="4" max="4" width="10.42578125" style="2" bestFit="1" customWidth="1"/>
    <col min="5" max="5" width="12" style="1" bestFit="1" customWidth="1"/>
    <col min="6" max="6" width="11.28515625" style="1" bestFit="1" customWidth="1"/>
    <col min="7" max="7" width="7.28515625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6" t="s">
        <v>182</v>
      </c>
      <c r="C1" s="76" t="s" vm="1">
        <v>251</v>
      </c>
    </row>
    <row r="2" spans="2:59">
      <c r="B2" s="56" t="s">
        <v>181</v>
      </c>
      <c r="C2" s="76" t="s">
        <v>252</v>
      </c>
    </row>
    <row r="3" spans="2:59">
      <c r="B3" s="56" t="s">
        <v>183</v>
      </c>
      <c r="C3" s="76" t="s">
        <v>253</v>
      </c>
    </row>
    <row r="4" spans="2:59">
      <c r="B4" s="56" t="s">
        <v>184</v>
      </c>
      <c r="C4" s="76">
        <v>8802</v>
      </c>
    </row>
    <row r="6" spans="2:59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6"/>
      <c r="L6" s="187"/>
    </row>
    <row r="7" spans="2:59" ht="26.25" customHeight="1">
      <c r="B7" s="185" t="s">
        <v>100</v>
      </c>
      <c r="C7" s="186"/>
      <c r="D7" s="186"/>
      <c r="E7" s="186"/>
      <c r="F7" s="186"/>
      <c r="G7" s="186"/>
      <c r="H7" s="186"/>
      <c r="I7" s="186"/>
      <c r="J7" s="186"/>
      <c r="K7" s="186"/>
      <c r="L7" s="187"/>
    </row>
    <row r="8" spans="2:59" s="3" customFormat="1" ht="78.75">
      <c r="B8" s="22" t="s">
        <v>119</v>
      </c>
      <c r="C8" s="30" t="s">
        <v>44</v>
      </c>
      <c r="D8" s="30" t="s">
        <v>63</v>
      </c>
      <c r="E8" s="30" t="s">
        <v>104</v>
      </c>
      <c r="F8" s="30" t="s">
        <v>105</v>
      </c>
      <c r="G8" s="30" t="s">
        <v>237</v>
      </c>
      <c r="H8" s="30" t="s">
        <v>236</v>
      </c>
      <c r="I8" s="30" t="s">
        <v>113</v>
      </c>
      <c r="J8" s="30" t="s">
        <v>57</v>
      </c>
      <c r="K8" s="30" t="s">
        <v>185</v>
      </c>
      <c r="L8" s="31" t="s">
        <v>187</v>
      </c>
      <c r="M8" s="1"/>
      <c r="N8" s="1"/>
      <c r="O8" s="1"/>
      <c r="P8" s="1"/>
      <c r="BG8" s="1"/>
    </row>
    <row r="9" spans="2:59" s="3" customFormat="1" ht="24" customHeight="1">
      <c r="B9" s="15"/>
      <c r="C9" s="16"/>
      <c r="D9" s="16"/>
      <c r="E9" s="16"/>
      <c r="F9" s="16" t="s">
        <v>22</v>
      </c>
      <c r="G9" s="16" t="s">
        <v>246</v>
      </c>
      <c r="H9" s="16"/>
      <c r="I9" s="16" t="s">
        <v>240</v>
      </c>
      <c r="J9" s="32" t="s">
        <v>20</v>
      </c>
      <c r="K9" s="32" t="s">
        <v>20</v>
      </c>
      <c r="L9" s="33" t="s">
        <v>20</v>
      </c>
      <c r="M9" s="1"/>
      <c r="N9" s="1"/>
      <c r="O9" s="1"/>
      <c r="P9" s="1"/>
      <c r="BG9" s="1"/>
    </row>
    <row r="10" spans="2:59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1"/>
      <c r="N10" s="1"/>
      <c r="O10" s="1"/>
      <c r="P10" s="1"/>
      <c r="BG10" s="1"/>
    </row>
    <row r="11" spans="2:59" s="4" customFormat="1" ht="18" customHeight="1">
      <c r="B11" s="122" t="s">
        <v>47</v>
      </c>
      <c r="C11" s="117"/>
      <c r="D11" s="117"/>
      <c r="E11" s="117"/>
      <c r="F11" s="117"/>
      <c r="G11" s="118"/>
      <c r="H11" s="120"/>
      <c r="I11" s="118">
        <v>1.72489</v>
      </c>
      <c r="J11" s="117"/>
      <c r="K11" s="121">
        <v>1</v>
      </c>
      <c r="L11" s="121">
        <f>I11/'סכום נכסי הקרן'!$C$42</f>
        <v>3.3626392860568747E-6</v>
      </c>
      <c r="M11" s="1"/>
      <c r="N11" s="1"/>
      <c r="O11" s="1"/>
      <c r="P11" s="1"/>
      <c r="BG11" s="1"/>
    </row>
    <row r="12" spans="2:59" ht="21" customHeight="1">
      <c r="B12" s="122" t="s">
        <v>234</v>
      </c>
      <c r="C12" s="117"/>
      <c r="D12" s="117"/>
      <c r="E12" s="117"/>
      <c r="F12" s="117"/>
      <c r="G12" s="118"/>
      <c r="H12" s="120"/>
      <c r="I12" s="118">
        <v>1.72489</v>
      </c>
      <c r="J12" s="117"/>
      <c r="K12" s="121">
        <v>1</v>
      </c>
      <c r="L12" s="121">
        <f>I12/'סכום נכסי הקרן'!$C$42</f>
        <v>3.3626392860568747E-6</v>
      </c>
    </row>
    <row r="13" spans="2:59">
      <c r="B13" s="97" t="s">
        <v>1223</v>
      </c>
      <c r="C13" s="82" t="s">
        <v>1224</v>
      </c>
      <c r="D13" s="93" t="s">
        <v>734</v>
      </c>
      <c r="E13" s="93" t="s">
        <v>166</v>
      </c>
      <c r="F13" s="107">
        <v>42731</v>
      </c>
      <c r="G13" s="90">
        <v>521</v>
      </c>
      <c r="H13" s="92">
        <f>0.947014*100</f>
        <v>94.701400000000007</v>
      </c>
      <c r="I13" s="90">
        <v>1.72489</v>
      </c>
      <c r="J13" s="91">
        <v>2.572257731337801E-5</v>
      </c>
      <c r="K13" s="91">
        <v>1</v>
      </c>
      <c r="L13" s="91">
        <f>I13/'סכום נכסי הקרן'!$C$42</f>
        <v>3.3626392860568747E-6</v>
      </c>
    </row>
    <row r="14" spans="2:59">
      <c r="B14" s="97"/>
      <c r="C14" s="82"/>
      <c r="D14" s="82"/>
      <c r="E14" s="82"/>
      <c r="F14" s="82"/>
      <c r="G14" s="90"/>
      <c r="H14" s="92"/>
      <c r="I14" s="82"/>
      <c r="J14" s="82"/>
      <c r="K14" s="91"/>
      <c r="L14" s="82"/>
    </row>
    <row r="15" spans="2:59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</row>
    <row r="16" spans="2:59">
      <c r="B16" s="95" t="s">
        <v>250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</row>
    <row r="17" spans="2:12">
      <c r="B17" s="95" t="s">
        <v>115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</row>
    <row r="18" spans="2:12">
      <c r="B18" s="95" t="s">
        <v>235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</row>
    <row r="19" spans="2:12">
      <c r="B19" s="95" t="s">
        <v>245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</row>
    <row r="20" spans="2:12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</row>
    <row r="21" spans="2:12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</row>
    <row r="22" spans="2:12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</row>
    <row r="23" spans="2:12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</row>
    <row r="24" spans="2:12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</row>
    <row r="25" spans="2:12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</row>
    <row r="26" spans="2:12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</row>
    <row r="27" spans="2:12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</row>
    <row r="28" spans="2:12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</row>
    <row r="29" spans="2:12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</row>
    <row r="30" spans="2:12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</row>
    <row r="31" spans="2:12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</row>
    <row r="32" spans="2:12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</row>
    <row r="33" spans="2:12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</row>
    <row r="34" spans="2:12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</row>
    <row r="35" spans="2:12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</row>
    <row r="36" spans="2:12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</row>
    <row r="37" spans="2:12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</row>
    <row r="38" spans="2:12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</row>
    <row r="39" spans="2:12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</row>
    <row r="40" spans="2:12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</row>
    <row r="41" spans="2:12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</row>
    <row r="42" spans="2:12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</row>
    <row r="43" spans="2:12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</row>
    <row r="44" spans="2:12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</row>
    <row r="45" spans="2:12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</row>
    <row r="46" spans="2:12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</row>
    <row r="47" spans="2:1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</row>
    <row r="48" spans="2:1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</row>
    <row r="49" spans="2:1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</row>
    <row r="50" spans="2:1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</row>
    <row r="51" spans="2:12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</row>
    <row r="52" spans="2:12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</row>
    <row r="53" spans="2:12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</row>
    <row r="54" spans="2:12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</row>
    <row r="55" spans="2:12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</row>
    <row r="56" spans="2:12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</row>
    <row r="57" spans="2:12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</row>
    <row r="58" spans="2:12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</row>
    <row r="59" spans="2:12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</row>
    <row r="60" spans="2:12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</row>
    <row r="61" spans="2:12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</row>
    <row r="62" spans="2:12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</row>
    <row r="63" spans="2:12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</row>
    <row r="64" spans="2:12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</row>
    <row r="65" spans="2:12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</row>
    <row r="66" spans="2:12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</row>
    <row r="67" spans="2:12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</row>
    <row r="68" spans="2:12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</row>
    <row r="69" spans="2:12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</row>
    <row r="70" spans="2:12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</row>
    <row r="71" spans="2:12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</row>
    <row r="72" spans="2:12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</row>
    <row r="73" spans="2:12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</row>
    <row r="74" spans="2:12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</row>
    <row r="75" spans="2:12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</row>
    <row r="76" spans="2:12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</row>
    <row r="77" spans="2:12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</row>
    <row r="78" spans="2:12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</row>
    <row r="79" spans="2:12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</row>
    <row r="80" spans="2:12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</row>
    <row r="81" spans="2:12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</row>
    <row r="82" spans="2:12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</row>
    <row r="83" spans="2:12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</row>
    <row r="84" spans="2:12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</row>
    <row r="85" spans="2:12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</row>
    <row r="86" spans="2:12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</row>
    <row r="87" spans="2:12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</row>
    <row r="88" spans="2:12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</row>
    <row r="89" spans="2:12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</row>
    <row r="90" spans="2:12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</row>
    <row r="91" spans="2:12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</row>
    <row r="92" spans="2:12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</row>
    <row r="93" spans="2:12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</row>
    <row r="94" spans="2:12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</row>
    <row r="95" spans="2:12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</row>
    <row r="96" spans="2:12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</row>
    <row r="97" spans="2:12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</row>
    <row r="98" spans="2:12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</row>
    <row r="99" spans="2:12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</row>
    <row r="100" spans="2:12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</row>
    <row r="101" spans="2:12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</row>
    <row r="102" spans="2:12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</row>
    <row r="103" spans="2:12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</row>
    <row r="104" spans="2:12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</row>
    <row r="105" spans="2:12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</row>
    <row r="106" spans="2:12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</row>
    <row r="107" spans="2:12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</row>
    <row r="108" spans="2:12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</row>
    <row r="109" spans="2:12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</row>
    <row r="110" spans="2:12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</row>
    <row r="111" spans="2:12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</row>
    <row r="112" spans="2:12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</row>
    <row r="113" spans="2:12"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</row>
    <row r="114" spans="2:12">
      <c r="C114" s="1"/>
      <c r="D114" s="1"/>
    </row>
    <row r="115" spans="2:12">
      <c r="C115" s="1"/>
      <c r="D115" s="1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H39:XFD41 A1:B1048576 D42:XFD1048576 D39:AF41 D1:XFD38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>
      <selection activeCell="C14" sqref="C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6" t="s">
        <v>182</v>
      </c>
      <c r="C1" s="76" t="s" vm="1">
        <v>251</v>
      </c>
    </row>
    <row r="2" spans="2:54">
      <c r="B2" s="56" t="s">
        <v>181</v>
      </c>
      <c r="C2" s="76" t="s">
        <v>252</v>
      </c>
    </row>
    <row r="3" spans="2:54">
      <c r="B3" s="56" t="s">
        <v>183</v>
      </c>
      <c r="C3" s="76" t="s">
        <v>253</v>
      </c>
    </row>
    <row r="4" spans="2:54">
      <c r="B4" s="56" t="s">
        <v>184</v>
      </c>
      <c r="C4" s="76">
        <v>8802</v>
      </c>
    </row>
    <row r="6" spans="2:54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6"/>
      <c r="L6" s="187"/>
    </row>
    <row r="7" spans="2:54" ht="26.25" customHeight="1">
      <c r="B7" s="185" t="s">
        <v>101</v>
      </c>
      <c r="C7" s="186"/>
      <c r="D7" s="186"/>
      <c r="E7" s="186"/>
      <c r="F7" s="186"/>
      <c r="G7" s="186"/>
      <c r="H7" s="186"/>
      <c r="I7" s="186"/>
      <c r="J7" s="186"/>
      <c r="K7" s="186"/>
      <c r="L7" s="187"/>
    </row>
    <row r="8" spans="2:54" s="3" customFormat="1" ht="78.75">
      <c r="B8" s="22" t="s">
        <v>119</v>
      </c>
      <c r="C8" s="30" t="s">
        <v>44</v>
      </c>
      <c r="D8" s="30" t="s">
        <v>63</v>
      </c>
      <c r="E8" s="30" t="s">
        <v>104</v>
      </c>
      <c r="F8" s="30" t="s">
        <v>105</v>
      </c>
      <c r="G8" s="30" t="s">
        <v>237</v>
      </c>
      <c r="H8" s="30" t="s">
        <v>236</v>
      </c>
      <c r="I8" s="30" t="s">
        <v>113</v>
      </c>
      <c r="J8" s="30" t="s">
        <v>57</v>
      </c>
      <c r="K8" s="30" t="s">
        <v>185</v>
      </c>
      <c r="L8" s="31" t="s">
        <v>187</v>
      </c>
      <c r="M8" s="1"/>
      <c r="AZ8" s="1"/>
    </row>
    <row r="9" spans="2:54" s="3" customFormat="1" ht="21" customHeight="1">
      <c r="B9" s="15"/>
      <c r="C9" s="16"/>
      <c r="D9" s="16"/>
      <c r="E9" s="16"/>
      <c r="F9" s="16" t="s">
        <v>22</v>
      </c>
      <c r="G9" s="16" t="s">
        <v>246</v>
      </c>
      <c r="H9" s="16"/>
      <c r="I9" s="16" t="s">
        <v>240</v>
      </c>
      <c r="J9" s="32" t="s">
        <v>20</v>
      </c>
      <c r="K9" s="32" t="s">
        <v>20</v>
      </c>
      <c r="L9" s="33" t="s">
        <v>20</v>
      </c>
      <c r="AZ9" s="1"/>
    </row>
    <row r="10" spans="2:54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AZ10" s="1"/>
    </row>
    <row r="11" spans="2:54" s="4" customFormat="1" ht="18" customHeight="1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AZ11" s="1"/>
    </row>
    <row r="12" spans="2:54" ht="19.5" customHeight="1">
      <c r="B12" s="95" t="s">
        <v>250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</row>
    <row r="13" spans="2:54">
      <c r="B13" s="95" t="s">
        <v>115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</row>
    <row r="14" spans="2:54">
      <c r="B14" s="95" t="s">
        <v>235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</row>
    <row r="15" spans="2:54">
      <c r="B15" s="95" t="s">
        <v>245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</row>
    <row r="16" spans="2:54" s="7" customFormat="1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AZ16" s="1"/>
      <c r="BB16" s="1"/>
    </row>
    <row r="17" spans="2:54" s="7" customFormat="1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AZ17" s="1"/>
      <c r="BB17" s="1"/>
    </row>
    <row r="18" spans="2:54" s="7" customFormat="1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AZ18" s="1"/>
      <c r="BB18" s="1"/>
    </row>
    <row r="19" spans="2:54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</row>
    <row r="20" spans="2:54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</row>
    <row r="21" spans="2:54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</row>
    <row r="22" spans="2:54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</row>
    <row r="23" spans="2:54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</row>
    <row r="24" spans="2:54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</row>
    <row r="25" spans="2:54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</row>
    <row r="26" spans="2:54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</row>
    <row r="27" spans="2:54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</row>
    <row r="28" spans="2:54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</row>
    <row r="29" spans="2:54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</row>
    <row r="30" spans="2:54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</row>
    <row r="31" spans="2:54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</row>
    <row r="32" spans="2:54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</row>
    <row r="33" spans="2:12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</row>
    <row r="34" spans="2:12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</row>
    <row r="35" spans="2:12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</row>
    <row r="36" spans="2:12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</row>
    <row r="37" spans="2:12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</row>
    <row r="38" spans="2:12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</row>
    <row r="39" spans="2:12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</row>
    <row r="40" spans="2:12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</row>
    <row r="41" spans="2:12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</row>
    <row r="42" spans="2:12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</row>
    <row r="43" spans="2:12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</row>
    <row r="44" spans="2:12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</row>
    <row r="45" spans="2:12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</row>
    <row r="46" spans="2:12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</row>
    <row r="47" spans="2:12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</row>
    <row r="48" spans="2:12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</row>
    <row r="49" spans="2:12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</row>
    <row r="50" spans="2:12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</row>
    <row r="51" spans="2:12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</row>
    <row r="52" spans="2:12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</row>
    <row r="53" spans="2:12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</row>
    <row r="54" spans="2:12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</row>
    <row r="55" spans="2:12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</row>
    <row r="56" spans="2:12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</row>
    <row r="57" spans="2:12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</row>
    <row r="58" spans="2:12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</row>
    <row r="59" spans="2:12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</row>
    <row r="60" spans="2:12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</row>
    <row r="61" spans="2:12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</row>
    <row r="62" spans="2:12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</row>
    <row r="63" spans="2:12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</row>
    <row r="64" spans="2:12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</row>
    <row r="65" spans="2:12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</row>
    <row r="66" spans="2:12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</row>
    <row r="67" spans="2:12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</row>
    <row r="68" spans="2:12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</row>
    <row r="69" spans="2:12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</row>
    <row r="70" spans="2:12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</row>
    <row r="71" spans="2:12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</row>
    <row r="72" spans="2:12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</row>
    <row r="73" spans="2:12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</row>
    <row r="74" spans="2:12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</row>
    <row r="75" spans="2:12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</row>
    <row r="76" spans="2:12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</row>
    <row r="77" spans="2:12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</row>
    <row r="78" spans="2:12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</row>
    <row r="79" spans="2:12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</row>
    <row r="80" spans="2:12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</row>
    <row r="81" spans="2:12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</row>
    <row r="82" spans="2:12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</row>
    <row r="83" spans="2:12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</row>
    <row r="84" spans="2:12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</row>
    <row r="85" spans="2:12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</row>
    <row r="86" spans="2:12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</row>
    <row r="87" spans="2:12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</row>
    <row r="88" spans="2:12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</row>
    <row r="89" spans="2:12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</row>
    <row r="90" spans="2:12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</row>
    <row r="91" spans="2:12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</row>
    <row r="92" spans="2:12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</row>
    <row r="93" spans="2:12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</row>
    <row r="94" spans="2:12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</row>
    <row r="95" spans="2:12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</row>
    <row r="96" spans="2:12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</row>
    <row r="97" spans="2:12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</row>
    <row r="98" spans="2:12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</row>
    <row r="99" spans="2:12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</row>
    <row r="100" spans="2:12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</row>
    <row r="101" spans="2:12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</row>
    <row r="102" spans="2:12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</row>
    <row r="103" spans="2:12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</row>
    <row r="104" spans="2:12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</row>
    <row r="105" spans="2:12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</row>
    <row r="106" spans="2:12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</row>
    <row r="107" spans="2:12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</row>
    <row r="108" spans="2:12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</row>
    <row r="109" spans="2:12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</row>
    <row r="110" spans="2:12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selection activeCell="C14" sqref="C14"/>
    </sheetView>
  </sheetViews>
  <sheetFormatPr defaultColWidth="9.140625" defaultRowHeight="18"/>
  <cols>
    <col min="1" max="1" width="6.28515625" style="1" customWidth="1"/>
    <col min="2" max="2" width="45.140625" style="2" bestFit="1" customWidth="1"/>
    <col min="3" max="3" width="41.7109375" style="2" bestFit="1" customWidth="1"/>
    <col min="4" max="4" width="8.5703125" style="2" bestFit="1" customWidth="1"/>
    <col min="5" max="5" width="12.28515625" style="1" bestFit="1" customWidth="1"/>
    <col min="6" max="6" width="11.28515625" style="1" bestFit="1" customWidth="1"/>
    <col min="7" max="7" width="14.28515625" style="1" bestFit="1" customWidth="1"/>
    <col min="8" max="8" width="6.425781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6" t="s">
        <v>182</v>
      </c>
      <c r="C1" s="76" t="s" vm="1">
        <v>251</v>
      </c>
    </row>
    <row r="2" spans="2:51">
      <c r="B2" s="56" t="s">
        <v>181</v>
      </c>
      <c r="C2" s="76" t="s">
        <v>252</v>
      </c>
    </row>
    <row r="3" spans="2:51">
      <c r="B3" s="56" t="s">
        <v>183</v>
      </c>
      <c r="C3" s="76" t="s">
        <v>253</v>
      </c>
    </row>
    <row r="4" spans="2:51">
      <c r="B4" s="56" t="s">
        <v>184</v>
      </c>
      <c r="C4" s="76">
        <v>8802</v>
      </c>
    </row>
    <row r="6" spans="2:51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7"/>
    </row>
    <row r="7" spans="2:51" ht="26.25" customHeight="1">
      <c r="B7" s="185" t="s">
        <v>102</v>
      </c>
      <c r="C7" s="186"/>
      <c r="D7" s="186"/>
      <c r="E7" s="186"/>
      <c r="F7" s="186"/>
      <c r="G7" s="186"/>
      <c r="H7" s="186"/>
      <c r="I7" s="186"/>
      <c r="J7" s="186"/>
      <c r="K7" s="187"/>
    </row>
    <row r="8" spans="2:51" s="3" customFormat="1" ht="63">
      <c r="B8" s="22" t="s">
        <v>119</v>
      </c>
      <c r="C8" s="30" t="s">
        <v>44</v>
      </c>
      <c r="D8" s="30" t="s">
        <v>63</v>
      </c>
      <c r="E8" s="30" t="s">
        <v>104</v>
      </c>
      <c r="F8" s="30" t="s">
        <v>105</v>
      </c>
      <c r="G8" s="30" t="s">
        <v>237</v>
      </c>
      <c r="H8" s="30" t="s">
        <v>236</v>
      </c>
      <c r="I8" s="30" t="s">
        <v>113</v>
      </c>
      <c r="J8" s="30" t="s">
        <v>185</v>
      </c>
      <c r="K8" s="31" t="s">
        <v>187</v>
      </c>
      <c r="L8" s="1"/>
      <c r="AW8" s="1"/>
    </row>
    <row r="9" spans="2:51" s="3" customFormat="1" ht="22.5" customHeight="1">
      <c r="B9" s="15"/>
      <c r="C9" s="16"/>
      <c r="D9" s="16"/>
      <c r="E9" s="16"/>
      <c r="F9" s="16" t="s">
        <v>22</v>
      </c>
      <c r="G9" s="16" t="s">
        <v>246</v>
      </c>
      <c r="H9" s="16"/>
      <c r="I9" s="16" t="s">
        <v>240</v>
      </c>
      <c r="J9" s="32" t="s">
        <v>20</v>
      </c>
      <c r="K9" s="17" t="s">
        <v>20</v>
      </c>
      <c r="AW9" s="1"/>
    </row>
    <row r="10" spans="2:5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20" t="s">
        <v>8</v>
      </c>
      <c r="K10" s="20" t="s">
        <v>9</v>
      </c>
      <c r="AW10" s="1"/>
    </row>
    <row r="11" spans="2:51" s="4" customFormat="1" ht="18" customHeight="1">
      <c r="B11" s="122" t="s">
        <v>48</v>
      </c>
      <c r="C11" s="117"/>
      <c r="D11" s="117"/>
      <c r="E11" s="117"/>
      <c r="F11" s="117"/>
      <c r="G11" s="118"/>
      <c r="H11" s="120"/>
      <c r="I11" s="118">
        <v>564.14918999999998</v>
      </c>
      <c r="J11" s="121">
        <v>1</v>
      </c>
      <c r="K11" s="121">
        <f>I11/'סכום נכסי הקרן'!$C$42</f>
        <v>1.0997978013039464E-3</v>
      </c>
      <c r="AW11" s="1"/>
    </row>
    <row r="12" spans="2:51" ht="19.5" customHeight="1">
      <c r="B12" s="122" t="s">
        <v>35</v>
      </c>
      <c r="C12" s="117"/>
      <c r="D12" s="117"/>
      <c r="E12" s="117"/>
      <c r="F12" s="117"/>
      <c r="G12" s="118"/>
      <c r="H12" s="120"/>
      <c r="I12" s="118">
        <v>564.14918999999998</v>
      </c>
      <c r="J12" s="121">
        <v>1</v>
      </c>
      <c r="K12" s="121">
        <f>I12/'סכום נכסי הקרן'!$C$42</f>
        <v>1.0997978013039464E-3</v>
      </c>
    </row>
    <row r="13" spans="2:51">
      <c r="B13" s="122" t="s">
        <v>1225</v>
      </c>
      <c r="C13" s="117"/>
      <c r="D13" s="117"/>
      <c r="E13" s="117"/>
      <c r="F13" s="117"/>
      <c r="G13" s="118"/>
      <c r="H13" s="120"/>
      <c r="I13" s="118">
        <v>680.96496999999999</v>
      </c>
      <c r="J13" s="121">
        <v>1.2070654040999333</v>
      </c>
      <c r="K13" s="121">
        <f>I13/'סכום נכסי הקרן'!$C$42</f>
        <v>1.3275278774591661E-3</v>
      </c>
    </row>
    <row r="14" spans="2:51">
      <c r="B14" s="97" t="s">
        <v>1226</v>
      </c>
      <c r="C14" s="82" t="s">
        <v>1227</v>
      </c>
      <c r="D14" s="93"/>
      <c r="E14" s="93" t="s">
        <v>168</v>
      </c>
      <c r="F14" s="107">
        <v>42884</v>
      </c>
      <c r="G14" s="90">
        <v>1100000</v>
      </c>
      <c r="H14" s="92">
        <v>0.30840000000000001</v>
      </c>
      <c r="I14" s="90">
        <v>3.39188</v>
      </c>
      <c r="J14" s="91">
        <v>6.0123812284477449E-3</v>
      </c>
      <c r="K14" s="91">
        <f>I14/'סכום נכסי הקרן'!$C$42</f>
        <v>6.6124036556479495E-6</v>
      </c>
    </row>
    <row r="15" spans="2:51">
      <c r="B15" s="97" t="s">
        <v>1228</v>
      </c>
      <c r="C15" s="82" t="s">
        <v>1229</v>
      </c>
      <c r="D15" s="93"/>
      <c r="E15" s="93" t="s">
        <v>166</v>
      </c>
      <c r="F15" s="107">
        <v>42905</v>
      </c>
      <c r="G15" s="90">
        <v>2320773.4</v>
      </c>
      <c r="H15" s="92">
        <v>0.59250000000000003</v>
      </c>
      <c r="I15" s="90">
        <v>13.751049999999999</v>
      </c>
      <c r="J15" s="91">
        <v>2.4374846660685623E-2</v>
      </c>
      <c r="K15" s="91">
        <f>I15/'סכום נכסי הקרן'!$C$42</f>
        <v>2.6807402764542891E-5</v>
      </c>
    </row>
    <row r="16" spans="2:51" s="7" customFormat="1">
      <c r="B16" s="97" t="s">
        <v>1230</v>
      </c>
      <c r="C16" s="82" t="s">
        <v>1231</v>
      </c>
      <c r="D16" s="93"/>
      <c r="E16" s="93" t="s">
        <v>166</v>
      </c>
      <c r="F16" s="107">
        <v>42887</v>
      </c>
      <c r="G16" s="90">
        <v>52656600</v>
      </c>
      <c r="H16" s="92">
        <v>1.2956000000000001</v>
      </c>
      <c r="I16" s="90">
        <v>682.21444999999994</v>
      </c>
      <c r="J16" s="91">
        <v>1.2092802083080185</v>
      </c>
      <c r="K16" s="91">
        <f>I16/'סכום נכסי הקרן'!$C$42</f>
        <v>1.3299637142575372E-3</v>
      </c>
      <c r="AW16" s="1"/>
      <c r="AY16" s="1"/>
    </row>
    <row r="17" spans="2:51" s="7" customFormat="1">
      <c r="B17" s="97" t="s">
        <v>1232</v>
      </c>
      <c r="C17" s="82" t="s">
        <v>1233</v>
      </c>
      <c r="D17" s="93"/>
      <c r="E17" s="93" t="s">
        <v>166</v>
      </c>
      <c r="F17" s="107">
        <v>42913</v>
      </c>
      <c r="G17" s="90">
        <v>1922800</v>
      </c>
      <c r="H17" s="92">
        <v>-0.52890000000000004</v>
      </c>
      <c r="I17" s="90">
        <v>-10.170249999999999</v>
      </c>
      <c r="J17" s="91">
        <v>-1.8027589475046485E-2</v>
      </c>
      <c r="K17" s="91">
        <f>I17/'סכום נכסי הקרן'!$C$42</f>
        <v>-1.9826703267466289E-5</v>
      </c>
      <c r="AW17" s="1"/>
      <c r="AY17" s="1"/>
    </row>
    <row r="18" spans="2:51" s="7" customFormat="1">
      <c r="B18" s="97" t="s">
        <v>1234</v>
      </c>
      <c r="C18" s="82" t="s">
        <v>1235</v>
      </c>
      <c r="D18" s="93"/>
      <c r="E18" s="93" t="s">
        <v>166</v>
      </c>
      <c r="F18" s="107">
        <v>42899</v>
      </c>
      <c r="G18" s="90">
        <v>874000</v>
      </c>
      <c r="H18" s="92">
        <v>-0.94079999999999997</v>
      </c>
      <c r="I18" s="90">
        <v>-8.2221600000000006</v>
      </c>
      <c r="J18" s="91">
        <v>-1.4574442622172338E-2</v>
      </c>
      <c r="K18" s="91">
        <f>I18/'סכום נכסי הקרן'!$C$42</f>
        <v>-1.6028939951095659E-5</v>
      </c>
      <c r="AW18" s="1"/>
      <c r="AY18" s="1"/>
    </row>
    <row r="19" spans="2:51">
      <c r="B19" s="97"/>
      <c r="C19" s="82"/>
      <c r="D19" s="82"/>
      <c r="E19" s="82"/>
      <c r="F19" s="82"/>
      <c r="G19" s="90"/>
      <c r="H19" s="92"/>
      <c r="I19" s="82"/>
      <c r="J19" s="91"/>
      <c r="K19" s="82"/>
    </row>
    <row r="20" spans="2:51">
      <c r="B20" s="106" t="s">
        <v>230</v>
      </c>
      <c r="C20" s="80"/>
      <c r="D20" s="80"/>
      <c r="E20" s="80"/>
      <c r="F20" s="80"/>
      <c r="G20" s="87"/>
      <c r="H20" s="89"/>
      <c r="I20" s="87">
        <v>-116.81577999999999</v>
      </c>
      <c r="J20" s="88">
        <v>-0.20706540409993321</v>
      </c>
      <c r="K20" s="88">
        <f>I20/'סכום נכסי הקרן'!$C$42</f>
        <v>-2.2773007615521971E-4</v>
      </c>
    </row>
    <row r="21" spans="2:51">
      <c r="B21" s="97" t="s">
        <v>1236</v>
      </c>
      <c r="C21" s="82" t="s">
        <v>1237</v>
      </c>
      <c r="D21" s="93"/>
      <c r="E21" s="93" t="s">
        <v>169</v>
      </c>
      <c r="F21" s="107">
        <v>42852</v>
      </c>
      <c r="G21" s="90">
        <v>572304.6</v>
      </c>
      <c r="H21" s="92">
        <v>0.56640000000000001</v>
      </c>
      <c r="I21" s="90">
        <v>3.2414000000000001</v>
      </c>
      <c r="J21" s="91">
        <v>5.7456432756732316E-3</v>
      </c>
      <c r="K21" s="91">
        <f>I21/'סכום נכסי הקרן'!$C$42</f>
        <v>6.3190458416622245E-6</v>
      </c>
    </row>
    <row r="22" spans="2:51">
      <c r="B22" s="97" t="s">
        <v>1238</v>
      </c>
      <c r="C22" s="82" t="s">
        <v>1239</v>
      </c>
      <c r="D22" s="93"/>
      <c r="E22" s="93" t="s">
        <v>168</v>
      </c>
      <c r="F22" s="107">
        <v>42891</v>
      </c>
      <c r="G22" s="90">
        <v>11798683.859999999</v>
      </c>
      <c r="H22" s="92">
        <v>-1.0244</v>
      </c>
      <c r="I22" s="90">
        <v>-120.86597999999999</v>
      </c>
      <c r="J22" s="91">
        <v>-0.21424471069434664</v>
      </c>
      <c r="K22" s="91">
        <f>I22/'סכום נכסי הקרן'!$C$42</f>
        <v>-2.3562586176264252E-4</v>
      </c>
    </row>
    <row r="23" spans="2:51">
      <c r="B23" s="97" t="s">
        <v>1240</v>
      </c>
      <c r="C23" s="82" t="s">
        <v>1241</v>
      </c>
      <c r="D23" s="93"/>
      <c r="E23" s="93" t="s">
        <v>169</v>
      </c>
      <c r="F23" s="107">
        <v>42831</v>
      </c>
      <c r="G23" s="90">
        <v>2622000</v>
      </c>
      <c r="H23" s="92">
        <v>-4.0019</v>
      </c>
      <c r="I23" s="90">
        <v>-104.93015</v>
      </c>
      <c r="J23" s="91">
        <v>-0.1859971650406872</v>
      </c>
      <c r="K23" s="91">
        <f>I23/'סכום נכסי הקרן'!$C$42</f>
        <v>-2.0455927316051503E-4</v>
      </c>
    </row>
    <row r="24" spans="2:51">
      <c r="B24" s="97" t="s">
        <v>1242</v>
      </c>
      <c r="C24" s="82" t="s">
        <v>1243</v>
      </c>
      <c r="D24" s="93"/>
      <c r="E24" s="93" t="s">
        <v>166</v>
      </c>
      <c r="F24" s="107">
        <v>42849</v>
      </c>
      <c r="G24" s="90">
        <v>5662088.7699999996</v>
      </c>
      <c r="H24" s="92">
        <v>1.9040999999999999</v>
      </c>
      <c r="I24" s="90">
        <v>107.81294</v>
      </c>
      <c r="J24" s="91">
        <v>0.19110714312999369</v>
      </c>
      <c r="K24" s="91">
        <f>I24/'סכום נכסי הקרן'!$C$42</f>
        <v>2.1017921582784565E-4</v>
      </c>
    </row>
    <row r="25" spans="2:51">
      <c r="B25" s="97" t="s">
        <v>1244</v>
      </c>
      <c r="C25" s="82" t="s">
        <v>1245</v>
      </c>
      <c r="D25" s="93"/>
      <c r="E25" s="93" t="s">
        <v>166</v>
      </c>
      <c r="F25" s="107">
        <v>42880</v>
      </c>
      <c r="G25" s="90">
        <v>1622936.58</v>
      </c>
      <c r="H25" s="92">
        <v>0.32690000000000002</v>
      </c>
      <c r="I25" s="90">
        <v>5.3056599999999996</v>
      </c>
      <c r="J25" s="91">
        <v>9.4047108354440787E-3</v>
      </c>
      <c r="K25" s="91">
        <f>I25/'סכום נכסי הקרן'!$C$42</f>
        <v>1.0343280298720797E-5</v>
      </c>
    </row>
    <row r="26" spans="2:51">
      <c r="B26" s="97" t="s">
        <v>1246</v>
      </c>
      <c r="C26" s="82" t="s">
        <v>1247</v>
      </c>
      <c r="D26" s="93"/>
      <c r="E26" s="93" t="s">
        <v>166</v>
      </c>
      <c r="F26" s="107">
        <v>42865</v>
      </c>
      <c r="G26" s="90">
        <v>515129.2</v>
      </c>
      <c r="H26" s="92">
        <v>-1.4326000000000001</v>
      </c>
      <c r="I26" s="90">
        <v>-7.3796499999999998</v>
      </c>
      <c r="J26" s="91">
        <v>-1.3081025606010354E-2</v>
      </c>
      <c r="K26" s="91">
        <f>I26/'סכום נכסי הקרן'!$C$42</f>
        <v>-1.438648320029081E-5</v>
      </c>
    </row>
    <row r="27" spans="2:51">
      <c r="B27" s="81"/>
      <c r="C27" s="82"/>
      <c r="D27" s="82"/>
      <c r="E27" s="82"/>
      <c r="F27" s="82"/>
      <c r="G27" s="90"/>
      <c r="H27" s="92"/>
      <c r="I27" s="82"/>
      <c r="J27" s="91"/>
      <c r="K27" s="82"/>
    </row>
    <row r="28" spans="2:5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5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51">
      <c r="B30" s="95" t="s">
        <v>250</v>
      </c>
      <c r="C30" s="97"/>
      <c r="D30" s="97"/>
      <c r="E30" s="97"/>
      <c r="F30" s="97"/>
      <c r="G30" s="97"/>
      <c r="H30" s="97"/>
      <c r="I30" s="97"/>
      <c r="J30" s="97"/>
      <c r="K30" s="97"/>
    </row>
    <row r="31" spans="2:51">
      <c r="B31" s="95" t="s">
        <v>115</v>
      </c>
      <c r="C31" s="97"/>
      <c r="D31" s="97"/>
      <c r="E31" s="97"/>
      <c r="F31" s="97"/>
      <c r="G31" s="97"/>
      <c r="H31" s="97"/>
      <c r="I31" s="97"/>
      <c r="J31" s="97"/>
      <c r="K31" s="97"/>
    </row>
    <row r="32" spans="2:51">
      <c r="B32" s="95" t="s">
        <v>235</v>
      </c>
      <c r="C32" s="97"/>
      <c r="D32" s="97"/>
      <c r="E32" s="97"/>
      <c r="F32" s="97"/>
      <c r="G32" s="97"/>
      <c r="H32" s="97"/>
      <c r="I32" s="97"/>
      <c r="J32" s="97"/>
      <c r="K32" s="97"/>
    </row>
    <row r="33" spans="2:11">
      <c r="B33" s="95" t="s">
        <v>245</v>
      </c>
      <c r="C33" s="97"/>
      <c r="D33" s="97"/>
      <c r="E33" s="97"/>
      <c r="F33" s="97"/>
      <c r="G33" s="97"/>
      <c r="H33" s="97"/>
      <c r="I33" s="97"/>
      <c r="J33" s="97"/>
      <c r="K33" s="97"/>
    </row>
    <row r="34" spans="2:1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2:1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2:1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2:1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2:1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2:1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2:1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>
      <c r="B53" s="97"/>
      <c r="C53" s="97"/>
      <c r="D53" s="97"/>
      <c r="E53" s="97"/>
      <c r="F53" s="97"/>
      <c r="G53" s="97"/>
      <c r="H53" s="97"/>
      <c r="I53" s="97"/>
      <c r="J53" s="97"/>
      <c r="K53" s="97"/>
    </row>
    <row r="54" spans="2:11">
      <c r="B54" s="97"/>
      <c r="C54" s="97"/>
      <c r="D54" s="97"/>
      <c r="E54" s="97"/>
      <c r="F54" s="97"/>
      <c r="G54" s="97"/>
      <c r="H54" s="97"/>
      <c r="I54" s="97"/>
      <c r="J54" s="97"/>
      <c r="K54" s="97"/>
    </row>
    <row r="55" spans="2:11"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 spans="2:11"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 spans="2:11"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2:11"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 spans="2:11"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 spans="2:11"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 spans="2:11"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2:11"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 spans="2:11"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 spans="2:11"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spans="2:11"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2:11">
      <c r="B66" s="97"/>
      <c r="C66" s="97"/>
      <c r="D66" s="97"/>
      <c r="E66" s="97"/>
      <c r="F66" s="97"/>
      <c r="G66" s="97"/>
      <c r="H66" s="97"/>
      <c r="I66" s="97"/>
      <c r="J66" s="97"/>
      <c r="K66" s="97"/>
    </row>
    <row r="67" spans="2:11">
      <c r="B67" s="97"/>
      <c r="C67" s="97"/>
      <c r="D67" s="97"/>
      <c r="E67" s="97"/>
      <c r="F67" s="97"/>
      <c r="G67" s="97"/>
      <c r="H67" s="97"/>
      <c r="I67" s="97"/>
      <c r="J67" s="97"/>
      <c r="K67" s="97"/>
    </row>
    <row r="68" spans="2:11">
      <c r="B68" s="97"/>
      <c r="C68" s="97"/>
      <c r="D68" s="97"/>
      <c r="E68" s="97"/>
      <c r="F68" s="97"/>
      <c r="G68" s="97"/>
      <c r="H68" s="97"/>
      <c r="I68" s="97"/>
      <c r="J68" s="97"/>
      <c r="K68" s="97"/>
    </row>
    <row r="69" spans="2:11">
      <c r="B69" s="97"/>
      <c r="C69" s="97"/>
      <c r="D69" s="97"/>
      <c r="E69" s="97"/>
      <c r="F69" s="97"/>
      <c r="G69" s="97"/>
      <c r="H69" s="97"/>
      <c r="I69" s="97"/>
      <c r="J69" s="97"/>
      <c r="K69" s="97"/>
    </row>
    <row r="70" spans="2:11">
      <c r="B70" s="97"/>
      <c r="C70" s="97"/>
      <c r="D70" s="97"/>
      <c r="E70" s="97"/>
      <c r="F70" s="97"/>
      <c r="G70" s="97"/>
      <c r="H70" s="97"/>
      <c r="I70" s="97"/>
      <c r="J70" s="97"/>
      <c r="K70" s="97"/>
    </row>
    <row r="71" spans="2:11">
      <c r="B71" s="97"/>
      <c r="C71" s="97"/>
      <c r="D71" s="97"/>
      <c r="E71" s="97"/>
      <c r="F71" s="97"/>
      <c r="G71" s="97"/>
      <c r="H71" s="97"/>
      <c r="I71" s="97"/>
      <c r="J71" s="97"/>
      <c r="K71" s="97"/>
    </row>
    <row r="72" spans="2:11">
      <c r="B72" s="97"/>
      <c r="C72" s="97"/>
      <c r="D72" s="97"/>
      <c r="E72" s="97"/>
      <c r="F72" s="97"/>
      <c r="G72" s="97"/>
      <c r="H72" s="97"/>
      <c r="I72" s="97"/>
      <c r="J72" s="97"/>
      <c r="K72" s="97"/>
    </row>
    <row r="73" spans="2:11">
      <c r="B73" s="97"/>
      <c r="C73" s="97"/>
      <c r="D73" s="97"/>
      <c r="E73" s="97"/>
      <c r="F73" s="97"/>
      <c r="G73" s="97"/>
      <c r="H73" s="97"/>
      <c r="I73" s="97"/>
      <c r="J73" s="97"/>
      <c r="K73" s="97"/>
    </row>
    <row r="74" spans="2:11"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spans="2:1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2:1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2:1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2:1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2:1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2:1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 spans="2:11">
      <c r="B86" s="97"/>
      <c r="C86" s="97"/>
      <c r="D86" s="97"/>
      <c r="E86" s="97"/>
      <c r="F86" s="97"/>
      <c r="G86" s="97"/>
      <c r="H86" s="97"/>
      <c r="I86" s="97"/>
      <c r="J86" s="97"/>
      <c r="K86" s="97"/>
    </row>
    <row r="87" spans="2:11">
      <c r="B87" s="97"/>
      <c r="C87" s="97"/>
      <c r="D87" s="97"/>
      <c r="E87" s="97"/>
      <c r="F87" s="97"/>
      <c r="G87" s="97"/>
      <c r="H87" s="97"/>
      <c r="I87" s="97"/>
      <c r="J87" s="97"/>
      <c r="K87" s="97"/>
    </row>
    <row r="88" spans="2:11">
      <c r="B88" s="97"/>
      <c r="C88" s="97"/>
      <c r="D88" s="97"/>
      <c r="E88" s="97"/>
      <c r="F88" s="97"/>
      <c r="G88" s="97"/>
      <c r="H88" s="97"/>
      <c r="I88" s="97"/>
      <c r="J88" s="97"/>
      <c r="K88" s="97"/>
    </row>
    <row r="89" spans="2:11">
      <c r="B89" s="97"/>
      <c r="C89" s="97"/>
      <c r="D89" s="97"/>
      <c r="E89" s="97"/>
      <c r="F89" s="97"/>
      <c r="G89" s="97"/>
      <c r="H89" s="97"/>
      <c r="I89" s="97"/>
      <c r="J89" s="97"/>
      <c r="K89" s="97"/>
    </row>
    <row r="90" spans="2:11">
      <c r="B90" s="97"/>
      <c r="C90" s="97"/>
      <c r="D90" s="97"/>
      <c r="E90" s="97"/>
      <c r="F90" s="97"/>
      <c r="G90" s="97"/>
      <c r="H90" s="97"/>
      <c r="I90" s="97"/>
      <c r="J90" s="97"/>
      <c r="K90" s="97"/>
    </row>
    <row r="91" spans="2:11">
      <c r="B91" s="97"/>
      <c r="C91" s="97"/>
      <c r="D91" s="97"/>
      <c r="E91" s="97"/>
      <c r="F91" s="97"/>
      <c r="G91" s="97"/>
      <c r="H91" s="97"/>
      <c r="I91" s="97"/>
      <c r="J91" s="97"/>
      <c r="K91" s="97"/>
    </row>
    <row r="92" spans="2:11">
      <c r="B92" s="97"/>
      <c r="C92" s="97"/>
      <c r="D92" s="97"/>
      <c r="E92" s="97"/>
      <c r="F92" s="97"/>
      <c r="G92" s="97"/>
      <c r="H92" s="97"/>
      <c r="I92" s="97"/>
      <c r="J92" s="97"/>
      <c r="K92" s="97"/>
    </row>
    <row r="93" spans="2:11">
      <c r="B93" s="97"/>
      <c r="C93" s="97"/>
      <c r="D93" s="97"/>
      <c r="E93" s="97"/>
      <c r="F93" s="97"/>
      <c r="G93" s="97"/>
      <c r="H93" s="97"/>
      <c r="I93" s="97"/>
      <c r="J93" s="97"/>
      <c r="K93" s="97"/>
    </row>
    <row r="94" spans="2:11">
      <c r="B94" s="97"/>
      <c r="C94" s="97"/>
      <c r="D94" s="97"/>
      <c r="E94" s="97"/>
      <c r="F94" s="97"/>
      <c r="G94" s="97"/>
      <c r="H94" s="97"/>
      <c r="I94" s="97"/>
      <c r="J94" s="97"/>
      <c r="K94" s="97"/>
    </row>
    <row r="95" spans="2:11">
      <c r="B95" s="97"/>
      <c r="C95" s="97"/>
      <c r="D95" s="97"/>
      <c r="E95" s="97"/>
      <c r="F95" s="97"/>
      <c r="G95" s="97"/>
      <c r="H95" s="97"/>
      <c r="I95" s="97"/>
      <c r="J95" s="97"/>
      <c r="K95" s="97"/>
    </row>
    <row r="96" spans="2:11">
      <c r="B96" s="97"/>
      <c r="C96" s="97"/>
      <c r="D96" s="97"/>
      <c r="E96" s="97"/>
      <c r="F96" s="97"/>
      <c r="G96" s="97"/>
      <c r="H96" s="97"/>
      <c r="I96" s="97"/>
      <c r="J96" s="97"/>
      <c r="K96" s="97"/>
    </row>
    <row r="97" spans="2:11">
      <c r="B97" s="97"/>
      <c r="C97" s="97"/>
      <c r="D97" s="97"/>
      <c r="E97" s="97"/>
      <c r="F97" s="97"/>
      <c r="G97" s="97"/>
      <c r="H97" s="97"/>
      <c r="I97" s="97"/>
      <c r="J97" s="97"/>
      <c r="K97" s="97"/>
    </row>
    <row r="98" spans="2:11">
      <c r="B98" s="97"/>
      <c r="C98" s="97"/>
      <c r="D98" s="97"/>
      <c r="E98" s="97"/>
      <c r="F98" s="97"/>
      <c r="G98" s="97"/>
      <c r="H98" s="97"/>
      <c r="I98" s="97"/>
      <c r="J98" s="97"/>
      <c r="K98" s="97"/>
    </row>
    <row r="99" spans="2:11">
      <c r="B99" s="97"/>
      <c r="C99" s="97"/>
      <c r="D99" s="97"/>
      <c r="E99" s="97"/>
      <c r="F99" s="97"/>
      <c r="G99" s="97"/>
      <c r="H99" s="97"/>
      <c r="I99" s="97"/>
      <c r="J99" s="97"/>
      <c r="K99" s="97"/>
    </row>
    <row r="100" spans="2:11">
      <c r="B100" s="97"/>
      <c r="C100" s="97"/>
      <c r="D100" s="97"/>
      <c r="E100" s="97"/>
      <c r="F100" s="97"/>
      <c r="G100" s="97"/>
      <c r="H100" s="97"/>
      <c r="I100" s="97"/>
      <c r="J100" s="97"/>
      <c r="K100" s="97"/>
    </row>
    <row r="101" spans="2:11">
      <c r="B101" s="97"/>
      <c r="C101" s="97"/>
      <c r="D101" s="97"/>
      <c r="E101" s="97"/>
      <c r="F101" s="97"/>
      <c r="G101" s="97"/>
      <c r="H101" s="97"/>
      <c r="I101" s="97"/>
      <c r="J101" s="97"/>
      <c r="K101" s="97"/>
    </row>
    <row r="102" spans="2:11">
      <c r="B102" s="97"/>
      <c r="C102" s="97"/>
      <c r="D102" s="97"/>
      <c r="E102" s="97"/>
      <c r="F102" s="97"/>
      <c r="G102" s="97"/>
      <c r="H102" s="97"/>
      <c r="I102" s="97"/>
      <c r="J102" s="97"/>
      <c r="K102" s="97"/>
    </row>
    <row r="103" spans="2:11">
      <c r="B103" s="97"/>
      <c r="C103" s="97"/>
      <c r="D103" s="97"/>
      <c r="E103" s="97"/>
      <c r="F103" s="97"/>
      <c r="G103" s="97"/>
      <c r="H103" s="97"/>
      <c r="I103" s="97"/>
      <c r="J103" s="97"/>
      <c r="K103" s="97"/>
    </row>
    <row r="104" spans="2:11">
      <c r="B104" s="97"/>
      <c r="C104" s="97"/>
      <c r="D104" s="97"/>
      <c r="E104" s="97"/>
      <c r="F104" s="97"/>
      <c r="G104" s="97"/>
      <c r="H104" s="97"/>
      <c r="I104" s="97"/>
      <c r="J104" s="97"/>
      <c r="K104" s="97"/>
    </row>
    <row r="105" spans="2:11">
      <c r="B105" s="97"/>
      <c r="C105" s="97"/>
      <c r="D105" s="97"/>
      <c r="E105" s="97"/>
      <c r="F105" s="97"/>
      <c r="G105" s="97"/>
      <c r="H105" s="97"/>
      <c r="I105" s="97"/>
      <c r="J105" s="97"/>
      <c r="K105" s="97"/>
    </row>
    <row r="106" spans="2:11">
      <c r="B106" s="97"/>
      <c r="C106" s="97"/>
      <c r="D106" s="97"/>
      <c r="E106" s="97"/>
      <c r="F106" s="97"/>
      <c r="G106" s="97"/>
      <c r="H106" s="97"/>
      <c r="I106" s="97"/>
      <c r="J106" s="97"/>
      <c r="K106" s="97"/>
    </row>
    <row r="107" spans="2:11">
      <c r="B107" s="97"/>
      <c r="C107" s="97"/>
      <c r="D107" s="97"/>
      <c r="E107" s="97"/>
      <c r="F107" s="97"/>
      <c r="G107" s="97"/>
      <c r="H107" s="97"/>
      <c r="I107" s="97"/>
      <c r="J107" s="97"/>
      <c r="K107" s="97"/>
    </row>
    <row r="108" spans="2:11">
      <c r="B108" s="97"/>
      <c r="C108" s="97"/>
      <c r="D108" s="97"/>
      <c r="E108" s="97"/>
      <c r="F108" s="97"/>
      <c r="G108" s="97"/>
      <c r="H108" s="97"/>
      <c r="I108" s="97"/>
      <c r="J108" s="97"/>
      <c r="K108" s="97"/>
    </row>
    <row r="109" spans="2:11">
      <c r="B109" s="97"/>
      <c r="C109" s="97"/>
      <c r="D109" s="97"/>
      <c r="E109" s="97"/>
      <c r="F109" s="97"/>
      <c r="G109" s="97"/>
      <c r="H109" s="97"/>
      <c r="I109" s="97"/>
      <c r="J109" s="97"/>
      <c r="K109" s="97"/>
    </row>
    <row r="110" spans="2:11">
      <c r="B110" s="97"/>
      <c r="C110" s="97"/>
      <c r="D110" s="97"/>
      <c r="E110" s="97"/>
      <c r="F110" s="97"/>
      <c r="G110" s="97"/>
      <c r="H110" s="97"/>
      <c r="I110" s="97"/>
      <c r="J110" s="97"/>
      <c r="K110" s="97"/>
    </row>
    <row r="111" spans="2:11">
      <c r="B111" s="97"/>
      <c r="C111" s="97"/>
      <c r="D111" s="97"/>
      <c r="E111" s="97"/>
      <c r="F111" s="97"/>
      <c r="G111" s="97"/>
      <c r="H111" s="97"/>
      <c r="I111" s="97"/>
      <c r="J111" s="97"/>
      <c r="K111" s="97"/>
    </row>
    <row r="112" spans="2:11">
      <c r="B112" s="97"/>
      <c r="C112" s="97"/>
      <c r="D112" s="97"/>
      <c r="E112" s="97"/>
      <c r="F112" s="97"/>
      <c r="G112" s="97"/>
      <c r="H112" s="97"/>
      <c r="I112" s="97"/>
      <c r="J112" s="97"/>
      <c r="K112" s="97"/>
    </row>
    <row r="113" spans="2:11">
      <c r="B113" s="97"/>
      <c r="C113" s="97"/>
      <c r="D113" s="97"/>
      <c r="E113" s="97"/>
      <c r="F113" s="97"/>
      <c r="G113" s="97"/>
      <c r="H113" s="97"/>
      <c r="I113" s="97"/>
      <c r="J113" s="97"/>
      <c r="K113" s="97"/>
    </row>
    <row r="114" spans="2:11">
      <c r="B114" s="97"/>
      <c r="C114" s="97"/>
      <c r="D114" s="97"/>
      <c r="E114" s="97"/>
      <c r="F114" s="97"/>
      <c r="G114" s="97"/>
      <c r="H114" s="97"/>
      <c r="I114" s="97"/>
      <c r="J114" s="97"/>
      <c r="K114" s="97"/>
    </row>
    <row r="115" spans="2:11">
      <c r="B115" s="97"/>
      <c r="C115" s="97"/>
      <c r="D115" s="97"/>
      <c r="E115" s="97"/>
      <c r="F115" s="97"/>
      <c r="G115" s="97"/>
      <c r="H115" s="97"/>
      <c r="I115" s="97"/>
      <c r="J115" s="97"/>
      <c r="K115" s="97"/>
    </row>
    <row r="116" spans="2:11">
      <c r="B116" s="97"/>
      <c r="C116" s="97"/>
      <c r="D116" s="97"/>
      <c r="E116" s="97"/>
      <c r="F116" s="97"/>
      <c r="G116" s="97"/>
      <c r="H116" s="97"/>
      <c r="I116" s="97"/>
      <c r="J116" s="97"/>
      <c r="K116" s="97"/>
    </row>
    <row r="117" spans="2:11">
      <c r="B117" s="97"/>
      <c r="C117" s="97"/>
      <c r="D117" s="97"/>
      <c r="E117" s="97"/>
      <c r="F117" s="97"/>
      <c r="G117" s="97"/>
      <c r="H117" s="97"/>
      <c r="I117" s="97"/>
      <c r="J117" s="97"/>
      <c r="K117" s="97"/>
    </row>
    <row r="118" spans="2:11">
      <c r="B118" s="97"/>
      <c r="C118" s="97"/>
      <c r="D118" s="97"/>
      <c r="E118" s="97"/>
      <c r="F118" s="97"/>
      <c r="G118" s="97"/>
      <c r="H118" s="97"/>
      <c r="I118" s="97"/>
      <c r="J118" s="97"/>
      <c r="K118" s="97"/>
    </row>
    <row r="119" spans="2:11">
      <c r="B119" s="97"/>
      <c r="C119" s="97"/>
      <c r="D119" s="97"/>
      <c r="E119" s="97"/>
      <c r="F119" s="97"/>
      <c r="G119" s="97"/>
      <c r="H119" s="97"/>
      <c r="I119" s="97"/>
      <c r="J119" s="97"/>
      <c r="K119" s="97"/>
    </row>
    <row r="120" spans="2:11">
      <c r="B120" s="97"/>
      <c r="C120" s="97"/>
      <c r="D120" s="97"/>
      <c r="E120" s="97"/>
      <c r="F120" s="97"/>
      <c r="G120" s="97"/>
      <c r="H120" s="97"/>
      <c r="I120" s="97"/>
      <c r="J120" s="97"/>
      <c r="K120" s="97"/>
    </row>
    <row r="121" spans="2:11">
      <c r="B121" s="97"/>
      <c r="C121" s="97"/>
      <c r="D121" s="97"/>
      <c r="E121" s="97"/>
      <c r="F121" s="97"/>
      <c r="G121" s="97"/>
      <c r="H121" s="97"/>
      <c r="I121" s="97"/>
      <c r="J121" s="97"/>
      <c r="K121" s="97"/>
    </row>
    <row r="122" spans="2:11">
      <c r="B122" s="97"/>
      <c r="C122" s="97"/>
      <c r="D122" s="97"/>
      <c r="E122" s="97"/>
      <c r="F122" s="97"/>
      <c r="G122" s="97"/>
      <c r="H122" s="97"/>
      <c r="I122" s="97"/>
      <c r="J122" s="97"/>
      <c r="K122" s="97"/>
    </row>
    <row r="123" spans="2:11">
      <c r="B123" s="97"/>
      <c r="C123" s="97"/>
      <c r="D123" s="97"/>
      <c r="E123" s="97"/>
      <c r="F123" s="97"/>
      <c r="G123" s="97"/>
      <c r="H123" s="97"/>
      <c r="I123" s="97"/>
      <c r="J123" s="97"/>
      <c r="K123" s="97"/>
    </row>
    <row r="124" spans="2:11">
      <c r="B124" s="97"/>
      <c r="C124" s="97"/>
      <c r="D124" s="97"/>
      <c r="E124" s="97"/>
      <c r="F124" s="97"/>
      <c r="G124" s="97"/>
      <c r="H124" s="97"/>
      <c r="I124" s="97"/>
      <c r="J124" s="97"/>
      <c r="K124" s="97"/>
    </row>
    <row r="125" spans="2:11">
      <c r="B125" s="97"/>
      <c r="C125" s="97"/>
      <c r="D125" s="97"/>
      <c r="E125" s="97"/>
      <c r="F125" s="97"/>
      <c r="G125" s="97"/>
      <c r="H125" s="97"/>
      <c r="I125" s="97"/>
      <c r="J125" s="97"/>
      <c r="K125" s="97"/>
    </row>
    <row r="126" spans="2:11">
      <c r="B126" s="97"/>
      <c r="C126" s="97"/>
      <c r="D126" s="97"/>
      <c r="E126" s="97"/>
      <c r="F126" s="97"/>
      <c r="G126" s="97"/>
      <c r="H126" s="97"/>
      <c r="I126" s="97"/>
      <c r="J126" s="97"/>
      <c r="K126" s="97"/>
    </row>
    <row r="127" spans="2:11">
      <c r="C127" s="1"/>
      <c r="D127" s="1"/>
    </row>
    <row r="128" spans="2:11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6" t="s">
        <v>182</v>
      </c>
      <c r="C1" s="76" t="s" vm="1">
        <v>251</v>
      </c>
    </row>
    <row r="2" spans="2:78">
      <c r="B2" s="56" t="s">
        <v>181</v>
      </c>
      <c r="C2" s="76" t="s">
        <v>252</v>
      </c>
    </row>
    <row r="3" spans="2:78">
      <c r="B3" s="56" t="s">
        <v>183</v>
      </c>
      <c r="C3" s="76" t="s">
        <v>253</v>
      </c>
    </row>
    <row r="4" spans="2:78">
      <c r="B4" s="56" t="s">
        <v>184</v>
      </c>
      <c r="C4" s="76">
        <v>8802</v>
      </c>
    </row>
    <row r="6" spans="2:78" ht="26.25" customHeight="1">
      <c r="B6" s="185" t="s">
        <v>213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7"/>
    </row>
    <row r="7" spans="2:78" ht="26.25" customHeight="1">
      <c r="B7" s="185" t="s">
        <v>103</v>
      </c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7"/>
    </row>
    <row r="8" spans="2:78" s="3" customFormat="1" ht="47.25">
      <c r="B8" s="22" t="s">
        <v>119</v>
      </c>
      <c r="C8" s="30" t="s">
        <v>44</v>
      </c>
      <c r="D8" s="30" t="s">
        <v>49</v>
      </c>
      <c r="E8" s="30" t="s">
        <v>15</v>
      </c>
      <c r="F8" s="30" t="s">
        <v>64</v>
      </c>
      <c r="G8" s="30" t="s">
        <v>105</v>
      </c>
      <c r="H8" s="30" t="s">
        <v>18</v>
      </c>
      <c r="I8" s="30" t="s">
        <v>104</v>
      </c>
      <c r="J8" s="30" t="s">
        <v>17</v>
      </c>
      <c r="K8" s="30" t="s">
        <v>19</v>
      </c>
      <c r="L8" s="30" t="s">
        <v>237</v>
      </c>
      <c r="M8" s="30" t="s">
        <v>236</v>
      </c>
      <c r="N8" s="30" t="s">
        <v>113</v>
      </c>
      <c r="O8" s="30" t="s">
        <v>57</v>
      </c>
      <c r="P8" s="30" t="s">
        <v>185</v>
      </c>
      <c r="Q8" s="31" t="s">
        <v>187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246</v>
      </c>
      <c r="M9" s="16"/>
      <c r="N9" s="16" t="s">
        <v>240</v>
      </c>
      <c r="O9" s="16" t="s">
        <v>20</v>
      </c>
      <c r="P9" s="32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20" t="s">
        <v>14</v>
      </c>
      <c r="Q10" s="20" t="s">
        <v>116</v>
      </c>
      <c r="R10" s="1"/>
      <c r="S10" s="1"/>
      <c r="T10" s="1"/>
      <c r="U10" s="1"/>
      <c r="V10" s="1"/>
    </row>
    <row r="11" spans="2:78" s="4" customFormat="1" ht="18" customHeight="1"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1"/>
      <c r="S11" s="1"/>
      <c r="T11" s="1"/>
      <c r="U11" s="1"/>
      <c r="V11" s="1"/>
      <c r="BZ11" s="1"/>
    </row>
    <row r="12" spans="2:78" ht="18" customHeight="1">
      <c r="B12" s="95" t="s">
        <v>250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2:78">
      <c r="B13" s="95" t="s">
        <v>115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2:78">
      <c r="B14" s="95" t="s">
        <v>235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2:78">
      <c r="B15" s="95" t="s">
        <v>245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2:78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2:17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2:17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2:17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2:17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2:17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2:17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2:17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2:17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2:17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2:17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2:17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2:17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2:17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2:17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2:17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2:17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2:17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2:17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2:17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2:17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2:17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2:17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2:17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2:17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2:17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2:17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2:17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2:17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2:17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2:17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2:17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2:17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2:17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2:17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2:17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2:17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2:17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2:17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2:17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2:17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2:17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2:17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2:17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2:17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2:17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2:17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2:17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2:17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2:17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2:17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2:17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2:17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2:17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2:17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2:17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2:17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2:17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2:17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2:17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2:17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2:17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2:17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2:17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2:17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2:17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2:17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2:17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2:17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2:17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2:17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2:17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2:17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2:17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2:17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2:17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2:17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2:17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2:17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2:17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2:17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2:17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2:17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2:17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2:17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2:17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2:17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2:17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2:17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2:17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2:17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2:17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2:17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2:17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2:17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5" type="noConversion"/>
  <conditionalFormatting sqref="B16:B110">
    <cfRule type="cellIs" dxfId="40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AO132"/>
  <sheetViews>
    <sheetView rightToLeft="1" workbookViewId="0">
      <selection activeCell="E34" sqref="E34"/>
    </sheetView>
  </sheetViews>
  <sheetFormatPr defaultColWidth="9.140625" defaultRowHeight="18"/>
  <cols>
    <col min="1" max="1" width="6.28515625" style="1" customWidth="1"/>
    <col min="2" max="2" width="45.5703125" style="2" bestFit="1" customWidth="1"/>
    <col min="3" max="3" width="41.7109375" style="2" bestFit="1" customWidth="1"/>
    <col min="4" max="4" width="10.140625" style="2" bestFit="1" customWidth="1"/>
    <col min="5" max="5" width="11.28515625" style="2" bestFit="1" customWidth="1"/>
    <col min="6" max="6" width="4.5703125" style="1" bestFit="1" customWidth="1"/>
    <col min="7" max="7" width="11.28515625" style="1" bestFit="1" customWidth="1"/>
    <col min="8" max="8" width="7.85546875" style="1" bestFit="1" customWidth="1"/>
    <col min="9" max="9" width="5.140625" style="1" bestFit="1" customWidth="1"/>
    <col min="10" max="10" width="12" style="1" bestFit="1" customWidth="1"/>
    <col min="11" max="11" width="6.85546875" style="1" bestFit="1" customWidth="1"/>
    <col min="12" max="12" width="7.5703125" style="1" customWidth="1"/>
    <col min="13" max="13" width="11.28515625" style="1" bestFit="1" customWidth="1"/>
    <col min="14" max="14" width="7.28515625" style="1" bestFit="1" customWidth="1"/>
    <col min="15" max="15" width="8" style="1" bestFit="1" customWidth="1"/>
    <col min="16" max="16" width="9.140625" style="1" bestFit="1" customWidth="1"/>
    <col min="17" max="17" width="10.42578125" style="1" bestFit="1" customWidth="1"/>
    <col min="18" max="28" width="5.7109375" style="1" customWidth="1"/>
    <col min="29" max="16384" width="9.140625" style="1"/>
  </cols>
  <sheetData>
    <row r="1" spans="2:41">
      <c r="B1" s="56" t="s">
        <v>182</v>
      </c>
      <c r="C1" s="76" t="s" vm="1">
        <v>251</v>
      </c>
    </row>
    <row r="2" spans="2:41">
      <c r="B2" s="56" t="s">
        <v>181</v>
      </c>
      <c r="C2" s="76" t="s">
        <v>252</v>
      </c>
    </row>
    <row r="3" spans="2:41">
      <c r="B3" s="56" t="s">
        <v>183</v>
      </c>
      <c r="C3" s="76" t="s">
        <v>253</v>
      </c>
    </row>
    <row r="4" spans="2:41">
      <c r="B4" s="56" t="s">
        <v>184</v>
      </c>
      <c r="C4" s="76">
        <v>8802</v>
      </c>
    </row>
    <row r="6" spans="2:41" ht="26.25" customHeight="1">
      <c r="B6" s="185" t="s">
        <v>214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7"/>
    </row>
    <row r="7" spans="2:41" s="3" customFormat="1" ht="63">
      <c r="B7" s="22" t="s">
        <v>119</v>
      </c>
      <c r="C7" s="30" t="s">
        <v>226</v>
      </c>
      <c r="D7" s="30" t="s">
        <v>44</v>
      </c>
      <c r="E7" s="30" t="s">
        <v>120</v>
      </c>
      <c r="F7" s="30" t="s">
        <v>15</v>
      </c>
      <c r="G7" s="30" t="s">
        <v>105</v>
      </c>
      <c r="H7" s="30" t="s">
        <v>64</v>
      </c>
      <c r="I7" s="30" t="s">
        <v>18</v>
      </c>
      <c r="J7" s="30" t="s">
        <v>104</v>
      </c>
      <c r="K7" s="13" t="s">
        <v>36</v>
      </c>
      <c r="L7" s="70" t="s">
        <v>19</v>
      </c>
      <c r="M7" s="30" t="s">
        <v>237</v>
      </c>
      <c r="N7" s="30" t="s">
        <v>236</v>
      </c>
      <c r="O7" s="30" t="s">
        <v>113</v>
      </c>
      <c r="P7" s="30" t="s">
        <v>185</v>
      </c>
      <c r="Q7" s="31" t="s">
        <v>187</v>
      </c>
      <c r="AN7" s="3" t="s">
        <v>165</v>
      </c>
      <c r="AO7" s="3" t="s">
        <v>167</v>
      </c>
    </row>
    <row r="8" spans="2:41" s="3" customFormat="1" ht="24" customHeight="1">
      <c r="B8" s="15"/>
      <c r="C8" s="69"/>
      <c r="D8" s="16"/>
      <c r="E8" s="16"/>
      <c r="F8" s="16"/>
      <c r="G8" s="16" t="s">
        <v>22</v>
      </c>
      <c r="H8" s="16"/>
      <c r="I8" s="16" t="s">
        <v>21</v>
      </c>
      <c r="J8" s="16"/>
      <c r="K8" s="16" t="s">
        <v>20</v>
      </c>
      <c r="L8" s="16" t="s">
        <v>20</v>
      </c>
      <c r="M8" s="16" t="s">
        <v>246</v>
      </c>
      <c r="N8" s="16"/>
      <c r="O8" s="16" t="s">
        <v>240</v>
      </c>
      <c r="P8" s="32" t="s">
        <v>20</v>
      </c>
      <c r="Q8" s="17" t="s">
        <v>20</v>
      </c>
      <c r="AN8" s="3" t="s">
        <v>163</v>
      </c>
      <c r="AO8" s="3" t="s">
        <v>166</v>
      </c>
    </row>
    <row r="9" spans="2:41" s="4" customFormat="1" ht="18" customHeight="1">
      <c r="B9" s="18"/>
      <c r="C9" s="13" t="s">
        <v>1</v>
      </c>
      <c r="D9" s="13" t="s">
        <v>2</v>
      </c>
      <c r="E9" s="13" t="s">
        <v>3</v>
      </c>
      <c r="F9" s="13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20" t="s">
        <v>11</v>
      </c>
      <c r="N9" s="20" t="s">
        <v>12</v>
      </c>
      <c r="O9" s="20" t="s">
        <v>13</v>
      </c>
      <c r="P9" s="20" t="s">
        <v>14</v>
      </c>
      <c r="Q9" s="20" t="s">
        <v>116</v>
      </c>
      <c r="AN9" s="4" t="s">
        <v>164</v>
      </c>
      <c r="AO9" s="4" t="s">
        <v>168</v>
      </c>
    </row>
    <row r="10" spans="2:41" s="132" customFormat="1" ht="18" customHeight="1">
      <c r="B10" s="116" t="s">
        <v>40</v>
      </c>
      <c r="C10" s="117"/>
      <c r="D10" s="117"/>
      <c r="E10" s="117"/>
      <c r="F10" s="117"/>
      <c r="G10" s="117"/>
      <c r="H10" s="117"/>
      <c r="I10" s="118">
        <v>4.835290059453258</v>
      </c>
      <c r="J10" s="117"/>
      <c r="K10" s="117"/>
      <c r="L10" s="119">
        <v>2.9016267382486985E-2</v>
      </c>
      <c r="M10" s="118"/>
      <c r="N10" s="120"/>
      <c r="O10" s="118">
        <f>O11</f>
        <v>569.68113999999991</v>
      </c>
      <c r="P10" s="121">
        <f>O10/$O$10</f>
        <v>1</v>
      </c>
      <c r="Q10" s="121">
        <f>O10/'סכום נכסי הקרן'!$C$42</f>
        <v>1.1105822295274866E-3</v>
      </c>
      <c r="AN10" s="133" t="s">
        <v>28</v>
      </c>
      <c r="AO10" s="132" t="s">
        <v>169</v>
      </c>
    </row>
    <row r="11" spans="2:41" s="133" customFormat="1" ht="21.75" customHeight="1">
      <c r="B11" s="116" t="s">
        <v>39</v>
      </c>
      <c r="C11" s="117"/>
      <c r="D11" s="117"/>
      <c r="E11" s="117"/>
      <c r="F11" s="117"/>
      <c r="G11" s="117"/>
      <c r="H11" s="117"/>
      <c r="I11" s="118">
        <v>4.835290059453258</v>
      </c>
      <c r="J11" s="117"/>
      <c r="K11" s="117"/>
      <c r="L11" s="119">
        <v>2.9016267382486985E-2</v>
      </c>
      <c r="M11" s="118"/>
      <c r="N11" s="120"/>
      <c r="O11" s="118">
        <f>O12+O18</f>
        <v>569.68113999999991</v>
      </c>
      <c r="P11" s="121">
        <f t="shared" ref="P11:P16" si="0">O11/$O$10</f>
        <v>1</v>
      </c>
      <c r="Q11" s="121">
        <f>O11/'סכום נכסי הקרן'!$C$42</f>
        <v>1.1105822295274866E-3</v>
      </c>
      <c r="AO11" s="133" t="s">
        <v>175</v>
      </c>
    </row>
    <row r="12" spans="2:41" s="133" customFormat="1">
      <c r="B12" s="115" t="s">
        <v>37</v>
      </c>
      <c r="C12" s="80"/>
      <c r="D12" s="80"/>
      <c r="E12" s="80"/>
      <c r="F12" s="80"/>
      <c r="G12" s="80"/>
      <c r="H12" s="80"/>
      <c r="I12" s="87">
        <v>7.7928864504532669</v>
      </c>
      <c r="J12" s="80"/>
      <c r="K12" s="80"/>
      <c r="L12" s="100">
        <v>3.3704915356361359E-2</v>
      </c>
      <c r="M12" s="87"/>
      <c r="N12" s="89"/>
      <c r="O12" s="87">
        <f>SUM(O13:O16)</f>
        <v>127.96</v>
      </c>
      <c r="P12" s="88">
        <f t="shared" si="0"/>
        <v>0.22461687954071993</v>
      </c>
      <c r="Q12" s="88">
        <f>O12/'סכום נכסי הקרן'!$C$42</f>
        <v>2.4945551486983962E-4</v>
      </c>
      <c r="AO12" s="133" t="s">
        <v>170</v>
      </c>
    </row>
    <row r="13" spans="2:41" s="133" customFormat="1">
      <c r="B13" s="83" t="s">
        <v>1286</v>
      </c>
      <c r="C13" s="93" t="s">
        <v>1261</v>
      </c>
      <c r="D13" s="82">
        <v>5212</v>
      </c>
      <c r="E13" s="82"/>
      <c r="F13" s="82" t="s">
        <v>1124</v>
      </c>
      <c r="G13" s="107">
        <v>42643</v>
      </c>
      <c r="H13" s="82"/>
      <c r="I13" s="90">
        <v>8.879999999999999</v>
      </c>
      <c r="J13" s="93" t="s">
        <v>167</v>
      </c>
      <c r="K13" s="94">
        <v>3.5000000000000003E-2</v>
      </c>
      <c r="L13" s="94">
        <v>3.5000000000000003E-2</v>
      </c>
      <c r="M13" s="90">
        <v>37786.47</v>
      </c>
      <c r="N13" s="92">
        <v>96.99</v>
      </c>
      <c r="O13" s="90">
        <v>36.649099999999997</v>
      </c>
      <c r="P13" s="91">
        <f t="shared" si="0"/>
        <v>6.4332654579366988E-2</v>
      </c>
      <c r="Q13" s="91">
        <f>O13/'סכום נכסי הקרן'!$C$42</f>
        <v>7.1446702954175046E-5</v>
      </c>
      <c r="AO13" s="133" t="s">
        <v>171</v>
      </c>
    </row>
    <row r="14" spans="2:41" s="133" customFormat="1">
      <c r="B14" s="83" t="s">
        <v>1286</v>
      </c>
      <c r="C14" s="93" t="s">
        <v>1261</v>
      </c>
      <c r="D14" s="82">
        <v>5211</v>
      </c>
      <c r="E14" s="82"/>
      <c r="F14" s="82" t="s">
        <v>1124</v>
      </c>
      <c r="G14" s="107">
        <v>42643</v>
      </c>
      <c r="H14" s="82"/>
      <c r="I14" s="90">
        <v>6.1900000000000013</v>
      </c>
      <c r="J14" s="93" t="s">
        <v>167</v>
      </c>
      <c r="K14" s="94">
        <v>4.0100000000000004E-2</v>
      </c>
      <c r="L14" s="94">
        <v>4.0100000000000004E-2</v>
      </c>
      <c r="M14" s="90">
        <v>40775.57</v>
      </c>
      <c r="N14" s="92">
        <v>98.94</v>
      </c>
      <c r="O14" s="90">
        <v>40.343350000000001</v>
      </c>
      <c r="P14" s="91">
        <f t="shared" si="0"/>
        <v>7.081742253219056E-2</v>
      </c>
      <c r="Q14" s="91">
        <f>O14/'סכום נכסי הקרן'!$C$42</f>
        <v>7.8648571005190257E-5</v>
      </c>
      <c r="AO14" s="133" t="s">
        <v>172</v>
      </c>
    </row>
    <row r="15" spans="2:41" s="133" customFormat="1">
      <c r="B15" s="83" t="s">
        <v>1286</v>
      </c>
      <c r="C15" s="93" t="s">
        <v>1261</v>
      </c>
      <c r="D15" s="82">
        <v>5210</v>
      </c>
      <c r="E15" s="82"/>
      <c r="F15" s="82" t="s">
        <v>1124</v>
      </c>
      <c r="G15" s="107">
        <v>42643</v>
      </c>
      <c r="H15" s="82"/>
      <c r="I15" s="90">
        <v>9.2300000000000022</v>
      </c>
      <c r="J15" s="93" t="s">
        <v>167</v>
      </c>
      <c r="K15" s="94">
        <v>2.6699999999999998E-2</v>
      </c>
      <c r="L15" s="94">
        <v>2.6699999999999998E-2</v>
      </c>
      <c r="M15" s="90">
        <v>27788.52</v>
      </c>
      <c r="N15" s="92">
        <v>102.74</v>
      </c>
      <c r="O15" s="90">
        <v>28.549919999999997</v>
      </c>
      <c r="P15" s="91">
        <f t="shared" si="0"/>
        <v>5.011561379757104E-2</v>
      </c>
      <c r="Q15" s="91">
        <f>O15/'סכום נכסי הקרן'!$C$42</f>
        <v>5.565751010544491E-5</v>
      </c>
      <c r="AO15" s="133" t="s">
        <v>174</v>
      </c>
    </row>
    <row r="16" spans="2:41" s="133" customFormat="1">
      <c r="B16" s="83" t="s">
        <v>1286</v>
      </c>
      <c r="C16" s="93" t="s">
        <v>1261</v>
      </c>
      <c r="D16" s="82">
        <v>5209</v>
      </c>
      <c r="E16" s="82"/>
      <c r="F16" s="82" t="s">
        <v>1124</v>
      </c>
      <c r="G16" s="107">
        <v>42643</v>
      </c>
      <c r="H16" s="82"/>
      <c r="I16" s="90">
        <v>7.07</v>
      </c>
      <c r="J16" s="93" t="s">
        <v>167</v>
      </c>
      <c r="K16" s="94">
        <v>2.8999999999999998E-2</v>
      </c>
      <c r="L16" s="94">
        <v>2.8999999999999998E-2</v>
      </c>
      <c r="M16" s="90">
        <v>22900.83</v>
      </c>
      <c r="N16" s="92">
        <v>97.89</v>
      </c>
      <c r="O16" s="90">
        <v>22.417630000000003</v>
      </c>
      <c r="P16" s="91">
        <f t="shared" si="0"/>
        <v>3.9351188631591358E-2</v>
      </c>
      <c r="Q16" s="91">
        <f>O16/'סכום נכסי הקרן'!$C$42</f>
        <v>4.3702730805029416E-5</v>
      </c>
      <c r="AO16" s="133" t="s">
        <v>173</v>
      </c>
    </row>
    <row r="17" spans="2:41" s="133" customFormat="1">
      <c r="B17" s="114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90"/>
      <c r="N17" s="92"/>
      <c r="O17" s="82"/>
      <c r="P17" s="91"/>
      <c r="Q17" s="82"/>
      <c r="AO17" s="133" t="s">
        <v>176</v>
      </c>
    </row>
    <row r="18" spans="2:41" s="133" customFormat="1">
      <c r="B18" s="115" t="s">
        <v>38</v>
      </c>
      <c r="C18" s="80"/>
      <c r="D18" s="80"/>
      <c r="E18" s="80"/>
      <c r="F18" s="80"/>
      <c r="G18" s="80"/>
      <c r="H18" s="80"/>
      <c r="I18" s="87">
        <v>3.9785186715310932</v>
      </c>
      <c r="J18" s="80"/>
      <c r="K18" s="80"/>
      <c r="L18" s="100">
        <v>2.7658036271481147E-2</v>
      </c>
      <c r="M18" s="87"/>
      <c r="N18" s="89"/>
      <c r="O18" s="87">
        <f>SUM(O19:O32)</f>
        <v>441.72113999999993</v>
      </c>
      <c r="P18" s="88">
        <f t="shared" ref="P18:P32" si="1">O18/$O$10</f>
        <v>0.77538312045928004</v>
      </c>
      <c r="Q18" s="88">
        <f>O18/'סכום נכסי הקרן'!$C$42</f>
        <v>8.611267146576469E-4</v>
      </c>
      <c r="AO18" s="133" t="s">
        <v>177</v>
      </c>
    </row>
    <row r="19" spans="2:41" s="133" customFormat="1">
      <c r="B19" s="83" t="s">
        <v>1291</v>
      </c>
      <c r="C19" s="93" t="s">
        <v>1261</v>
      </c>
      <c r="D19" s="82" t="s">
        <v>1262</v>
      </c>
      <c r="E19" s="82"/>
      <c r="F19" s="82" t="s">
        <v>338</v>
      </c>
      <c r="G19" s="107">
        <v>42723</v>
      </c>
      <c r="H19" s="82" t="s">
        <v>164</v>
      </c>
      <c r="I19" s="90">
        <v>1.5</v>
      </c>
      <c r="J19" s="93" t="s">
        <v>167</v>
      </c>
      <c r="K19" s="94">
        <v>2.0119999999999999E-2</v>
      </c>
      <c r="L19" s="94">
        <v>1.47E-2</v>
      </c>
      <c r="M19" s="90">
        <v>75806.399999999994</v>
      </c>
      <c r="N19" s="92">
        <v>100.88</v>
      </c>
      <c r="O19" s="90">
        <v>76.473489999999998</v>
      </c>
      <c r="P19" s="91">
        <f t="shared" si="1"/>
        <v>0.13423911137377659</v>
      </c>
      <c r="Q19" s="91">
        <f>O19/'סכום נכסי הקרן'!$C$42</f>
        <v>1.4908357159927737E-4</v>
      </c>
      <c r="AO19" s="133" t="s">
        <v>178</v>
      </c>
    </row>
    <row r="20" spans="2:41" s="133" customFormat="1">
      <c r="B20" s="83" t="s">
        <v>1290</v>
      </c>
      <c r="C20" s="93" t="s">
        <v>1261</v>
      </c>
      <c r="D20" s="82" t="s">
        <v>1263</v>
      </c>
      <c r="E20" s="82"/>
      <c r="F20" s="82" t="s">
        <v>366</v>
      </c>
      <c r="G20" s="107">
        <v>42759</v>
      </c>
      <c r="H20" s="82" t="s">
        <v>164</v>
      </c>
      <c r="I20" s="90">
        <v>5.4499999999999993</v>
      </c>
      <c r="J20" s="93" t="s">
        <v>167</v>
      </c>
      <c r="K20" s="94">
        <v>2.4E-2</v>
      </c>
      <c r="L20" s="94">
        <v>1.6E-2</v>
      </c>
      <c r="M20" s="90">
        <v>105097.4</v>
      </c>
      <c r="N20" s="92">
        <v>105.49</v>
      </c>
      <c r="O20" s="90">
        <v>110.86725</v>
      </c>
      <c r="P20" s="91">
        <f t="shared" si="1"/>
        <v>0.19461281445968182</v>
      </c>
      <c r="Q20" s="91">
        <f>O20/'סכום נכסי הקרן'!$C$42</f>
        <v>2.1613353337725249E-4</v>
      </c>
      <c r="AO20" s="133" t="s">
        <v>179</v>
      </c>
    </row>
    <row r="21" spans="2:41" s="133" customFormat="1">
      <c r="B21" s="83" t="s">
        <v>1290</v>
      </c>
      <c r="C21" s="93" t="s">
        <v>1261</v>
      </c>
      <c r="D21" s="82" t="s">
        <v>1264</v>
      </c>
      <c r="E21" s="82"/>
      <c r="F21" s="82" t="s">
        <v>366</v>
      </c>
      <c r="G21" s="107">
        <v>42759</v>
      </c>
      <c r="H21" s="82" t="s">
        <v>164</v>
      </c>
      <c r="I21" s="90">
        <v>5.1800000000000006</v>
      </c>
      <c r="J21" s="93" t="s">
        <v>167</v>
      </c>
      <c r="K21" s="94">
        <v>3.8800000000000001E-2</v>
      </c>
      <c r="L21" s="94">
        <v>3.1900000000000005E-2</v>
      </c>
      <c r="M21" s="90">
        <v>105097.4</v>
      </c>
      <c r="N21" s="92">
        <v>105.43</v>
      </c>
      <c r="O21" s="90">
        <v>110.80417999999999</v>
      </c>
      <c r="P21" s="91">
        <f t="shared" si="1"/>
        <v>0.19450210340472215</v>
      </c>
      <c r="Q21" s="91">
        <f>O21/'סכום נכסי הקרן'!$C$42</f>
        <v>2.1601057964700207E-4</v>
      </c>
      <c r="AO21" s="133" t="s">
        <v>180</v>
      </c>
    </row>
    <row r="22" spans="2:41" s="133" customFormat="1">
      <c r="B22" s="83" t="s">
        <v>1289</v>
      </c>
      <c r="C22" s="93" t="s">
        <v>1265</v>
      </c>
      <c r="D22" s="82" t="s">
        <v>1266</v>
      </c>
      <c r="E22" s="82"/>
      <c r="F22" s="82" t="s">
        <v>428</v>
      </c>
      <c r="G22" s="107">
        <v>42680</v>
      </c>
      <c r="H22" s="82" t="s">
        <v>164</v>
      </c>
      <c r="I22" s="90">
        <v>4.5999999999999996</v>
      </c>
      <c r="J22" s="93" t="s">
        <v>167</v>
      </c>
      <c r="K22" s="94">
        <v>2.3E-2</v>
      </c>
      <c r="L22" s="94">
        <v>2.1899999999999999E-2</v>
      </c>
      <c r="M22" s="90">
        <v>4119.9799999999996</v>
      </c>
      <c r="N22" s="92">
        <v>101.83</v>
      </c>
      <c r="O22" s="90">
        <v>4.1953800000000001</v>
      </c>
      <c r="P22" s="91">
        <f t="shared" si="1"/>
        <v>7.3644354805216137E-3</v>
      </c>
      <c r="Q22" s="91">
        <f>O22/'סכום נכסי הקרן'!$C$42</f>
        <v>8.1788111751690194E-6</v>
      </c>
      <c r="AO22" s="133" t="s">
        <v>28</v>
      </c>
    </row>
    <row r="23" spans="2:41" s="133" customFormat="1">
      <c r="B23" s="83" t="s">
        <v>1289</v>
      </c>
      <c r="C23" s="93" t="s">
        <v>1265</v>
      </c>
      <c r="D23" s="82" t="s">
        <v>1267</v>
      </c>
      <c r="E23" s="82"/>
      <c r="F23" s="82" t="s">
        <v>428</v>
      </c>
      <c r="G23" s="107">
        <v>42680</v>
      </c>
      <c r="H23" s="82" t="s">
        <v>164</v>
      </c>
      <c r="I23" s="90">
        <v>3.44</v>
      </c>
      <c r="J23" s="93" t="s">
        <v>167</v>
      </c>
      <c r="K23" s="94">
        <v>2.2000000000000002E-2</v>
      </c>
      <c r="L23" s="94">
        <v>1.6500000000000001E-2</v>
      </c>
      <c r="M23" s="90">
        <v>9354.15</v>
      </c>
      <c r="N23" s="92">
        <v>102.04</v>
      </c>
      <c r="O23" s="90">
        <v>9.5449699999999993</v>
      </c>
      <c r="P23" s="91">
        <f t="shared" si="1"/>
        <v>1.6754934172474097E-2</v>
      </c>
      <c r="Q23" s="91">
        <f>O23/'סכום נכסי הקרן'!$C$42</f>
        <v>1.8607732148852555E-5</v>
      </c>
    </row>
    <row r="24" spans="2:41" s="133" customFormat="1">
      <c r="B24" s="83" t="s">
        <v>1289</v>
      </c>
      <c r="C24" s="93" t="s">
        <v>1265</v>
      </c>
      <c r="D24" s="82" t="s">
        <v>1268</v>
      </c>
      <c r="E24" s="82"/>
      <c r="F24" s="82" t="s">
        <v>428</v>
      </c>
      <c r="G24" s="107">
        <v>42680</v>
      </c>
      <c r="H24" s="82" t="s">
        <v>164</v>
      </c>
      <c r="I24" s="90">
        <v>4.55</v>
      </c>
      <c r="J24" s="93" t="s">
        <v>167</v>
      </c>
      <c r="K24" s="94">
        <v>3.3700000000000001E-2</v>
      </c>
      <c r="L24" s="94">
        <v>3.0400000000000003E-2</v>
      </c>
      <c r="M24" s="90">
        <v>2073.48</v>
      </c>
      <c r="N24" s="92">
        <v>101.82</v>
      </c>
      <c r="O24" s="90">
        <v>2.1112100000000003</v>
      </c>
      <c r="P24" s="91">
        <f t="shared" si="1"/>
        <v>3.705950314591774E-3</v>
      </c>
      <c r="Q24" s="91">
        <f>O24/'סכום נכסי הקרן'!$C$42</f>
        <v>4.1157625628974229E-6</v>
      </c>
    </row>
    <row r="25" spans="2:41" s="133" customFormat="1">
      <c r="B25" s="83" t="s">
        <v>1289</v>
      </c>
      <c r="C25" s="93" t="s">
        <v>1265</v>
      </c>
      <c r="D25" s="82" t="s">
        <v>1269</v>
      </c>
      <c r="E25" s="82"/>
      <c r="F25" s="82" t="s">
        <v>428</v>
      </c>
      <c r="G25" s="107">
        <v>42717</v>
      </c>
      <c r="H25" s="82" t="s">
        <v>164</v>
      </c>
      <c r="I25" s="90">
        <v>4.2299999999999995</v>
      </c>
      <c r="J25" s="93" t="s">
        <v>167</v>
      </c>
      <c r="K25" s="94">
        <v>3.85E-2</v>
      </c>
      <c r="L25" s="94">
        <v>3.7999999999999999E-2</v>
      </c>
      <c r="M25" s="90">
        <v>562.33000000000004</v>
      </c>
      <c r="N25" s="92">
        <v>100.62</v>
      </c>
      <c r="O25" s="90">
        <v>0.5658200000000001</v>
      </c>
      <c r="P25" s="91">
        <f t="shared" si="1"/>
        <v>9.9322227869435903E-4</v>
      </c>
      <c r="Q25" s="91">
        <f>O25/'סכום נכסי הקרן'!$C$42</f>
        <v>1.1030550126887519E-6</v>
      </c>
    </row>
    <row r="26" spans="2:41" s="133" customFormat="1">
      <c r="B26" s="83" t="s">
        <v>1289</v>
      </c>
      <c r="C26" s="93" t="s">
        <v>1265</v>
      </c>
      <c r="D26" s="82" t="s">
        <v>1270</v>
      </c>
      <c r="E26" s="82"/>
      <c r="F26" s="82" t="s">
        <v>428</v>
      </c>
      <c r="G26" s="107">
        <v>42710</v>
      </c>
      <c r="H26" s="82" t="s">
        <v>164</v>
      </c>
      <c r="I26" s="90">
        <v>4.2299999999999995</v>
      </c>
      <c r="J26" s="93" t="s">
        <v>167</v>
      </c>
      <c r="K26" s="94">
        <v>3.8399999999999997E-2</v>
      </c>
      <c r="L26" s="94">
        <v>3.7899999999999996E-2</v>
      </c>
      <c r="M26" s="90">
        <v>1681.15</v>
      </c>
      <c r="N26" s="92">
        <v>100.64</v>
      </c>
      <c r="O26" s="90">
        <v>1.69191</v>
      </c>
      <c r="P26" s="91">
        <f t="shared" si="1"/>
        <v>2.9699245441054977E-3</v>
      </c>
      <c r="Q26" s="91">
        <f>O26/'סכום נכסי הקרן'!$C$42</f>
        <v>3.2983454217210878E-6</v>
      </c>
    </row>
    <row r="27" spans="2:41" s="133" customFormat="1">
      <c r="B27" s="83" t="s">
        <v>1289</v>
      </c>
      <c r="C27" s="93" t="s">
        <v>1265</v>
      </c>
      <c r="D27" s="82" t="s">
        <v>1271</v>
      </c>
      <c r="E27" s="82"/>
      <c r="F27" s="82" t="s">
        <v>428</v>
      </c>
      <c r="G27" s="107">
        <v>42680</v>
      </c>
      <c r="H27" s="82" t="s">
        <v>164</v>
      </c>
      <c r="I27" s="90">
        <v>5.4799999999999995</v>
      </c>
      <c r="J27" s="93" t="s">
        <v>167</v>
      </c>
      <c r="K27" s="94">
        <v>3.6699999999999997E-2</v>
      </c>
      <c r="L27" s="94">
        <v>3.3699999999999994E-2</v>
      </c>
      <c r="M27" s="90">
        <v>6574.7</v>
      </c>
      <c r="N27" s="92">
        <v>102.06</v>
      </c>
      <c r="O27" s="90">
        <v>6.71014</v>
      </c>
      <c r="P27" s="91">
        <f t="shared" si="1"/>
        <v>1.1778764520798426E-2</v>
      </c>
      <c r="Q27" s="91">
        <f>O27/'סכום נכסי הקרן'!$C$42</f>
        <v>1.3081286562587572E-5</v>
      </c>
    </row>
    <row r="28" spans="2:41" s="133" customFormat="1">
      <c r="B28" s="83" t="s">
        <v>1289</v>
      </c>
      <c r="C28" s="93" t="s">
        <v>1265</v>
      </c>
      <c r="D28" s="82" t="s">
        <v>1272</v>
      </c>
      <c r="E28" s="82"/>
      <c r="F28" s="82" t="s">
        <v>428</v>
      </c>
      <c r="G28" s="107">
        <v>42680</v>
      </c>
      <c r="H28" s="82" t="s">
        <v>164</v>
      </c>
      <c r="I28" s="90">
        <v>3.4000000000000008</v>
      </c>
      <c r="J28" s="93" t="s">
        <v>167</v>
      </c>
      <c r="K28" s="94">
        <v>3.1800000000000002E-2</v>
      </c>
      <c r="L28" s="94">
        <v>2.7300000000000005E-2</v>
      </c>
      <c r="M28" s="90">
        <v>9413.94</v>
      </c>
      <c r="N28" s="92">
        <v>101.79</v>
      </c>
      <c r="O28" s="90">
        <v>9.5824599999999993</v>
      </c>
      <c r="P28" s="91">
        <f t="shared" si="1"/>
        <v>1.6820742915940663E-2</v>
      </c>
      <c r="Q28" s="91">
        <f>O28/'סכום נכסי הקרן'!$C$42</f>
        <v>1.8680818169894055E-5</v>
      </c>
    </row>
    <row r="29" spans="2:41" s="133" customFormat="1">
      <c r="B29" s="83" t="s">
        <v>1288</v>
      </c>
      <c r="C29" s="93" t="s">
        <v>1261</v>
      </c>
      <c r="D29" s="82" t="s">
        <v>1273</v>
      </c>
      <c r="E29" s="82"/>
      <c r="F29" s="82" t="s">
        <v>428</v>
      </c>
      <c r="G29" s="107">
        <v>42884</v>
      </c>
      <c r="H29" s="82" t="s">
        <v>164</v>
      </c>
      <c r="I29" s="90">
        <v>1.9900000000000002</v>
      </c>
      <c r="J29" s="93" t="s">
        <v>167</v>
      </c>
      <c r="K29" s="94">
        <v>2.2099999999999998E-2</v>
      </c>
      <c r="L29" s="94">
        <v>2.1799999999999996E-2</v>
      </c>
      <c r="M29" s="90">
        <v>9475.75</v>
      </c>
      <c r="N29" s="92">
        <v>100.29</v>
      </c>
      <c r="O29" s="90">
        <v>9.5032300000000003</v>
      </c>
      <c r="P29" s="91">
        <f t="shared" si="1"/>
        <v>1.668166511533101E-2</v>
      </c>
      <c r="Q29" s="91">
        <f>O29/'סכום נכסי הקרן'!$C$42</f>
        <v>1.852636083601521E-5</v>
      </c>
    </row>
    <row r="30" spans="2:41" s="133" customFormat="1">
      <c r="B30" s="83" t="s">
        <v>1288</v>
      </c>
      <c r="C30" s="93" t="s">
        <v>1261</v>
      </c>
      <c r="D30" s="82" t="s">
        <v>1274</v>
      </c>
      <c r="E30" s="82"/>
      <c r="F30" s="82" t="s">
        <v>428</v>
      </c>
      <c r="G30" s="107">
        <v>42828</v>
      </c>
      <c r="H30" s="82" t="s">
        <v>164</v>
      </c>
      <c r="I30" s="90">
        <v>1.83</v>
      </c>
      <c r="J30" s="93" t="s">
        <v>167</v>
      </c>
      <c r="K30" s="94">
        <v>2.2700000000000001E-2</v>
      </c>
      <c r="L30" s="94">
        <v>2.2000000000000002E-2</v>
      </c>
      <c r="M30" s="90">
        <v>9475.75</v>
      </c>
      <c r="N30" s="92">
        <v>100.71</v>
      </c>
      <c r="O30" s="90">
        <v>9.5430299999999999</v>
      </c>
      <c r="P30" s="91">
        <f t="shared" si="1"/>
        <v>1.6751528758701756E-2</v>
      </c>
      <c r="Q30" s="91">
        <f>O30/'סכום נכסי הקרן'!$C$42</f>
        <v>1.8603950156832805E-5</v>
      </c>
    </row>
    <row r="31" spans="2:41" s="133" customFormat="1">
      <c r="B31" s="83" t="s">
        <v>1288</v>
      </c>
      <c r="C31" s="93" t="s">
        <v>1261</v>
      </c>
      <c r="D31" s="82" t="s">
        <v>1275</v>
      </c>
      <c r="E31" s="82"/>
      <c r="F31" s="82" t="s">
        <v>428</v>
      </c>
      <c r="G31" s="107">
        <v>42859</v>
      </c>
      <c r="H31" s="82" t="s">
        <v>164</v>
      </c>
      <c r="I31" s="90">
        <v>1.92</v>
      </c>
      <c r="J31" s="93" t="s">
        <v>167</v>
      </c>
      <c r="K31" s="94">
        <v>2.2799999999999997E-2</v>
      </c>
      <c r="L31" s="94">
        <v>2.1099999999999997E-2</v>
      </c>
      <c r="M31" s="90">
        <v>9475.75</v>
      </c>
      <c r="N31" s="92">
        <v>100.71</v>
      </c>
      <c r="O31" s="90">
        <v>9.5430299999999999</v>
      </c>
      <c r="P31" s="91">
        <f t="shared" si="1"/>
        <v>1.6751528758701756E-2</v>
      </c>
      <c r="Q31" s="91">
        <f>O31/'סכום נכסי הקרן'!$C$42</f>
        <v>1.8603950156832805E-5</v>
      </c>
    </row>
    <row r="32" spans="2:41" s="133" customFormat="1">
      <c r="B32" s="83" t="s">
        <v>1287</v>
      </c>
      <c r="C32" s="93" t="s">
        <v>1265</v>
      </c>
      <c r="D32" s="82" t="s">
        <v>1276</v>
      </c>
      <c r="E32" s="82"/>
      <c r="F32" s="82" t="s">
        <v>1124</v>
      </c>
      <c r="G32" s="107">
        <v>42905</v>
      </c>
      <c r="H32" s="82"/>
      <c r="I32" s="90">
        <v>3.3400000000000007</v>
      </c>
      <c r="J32" s="93" t="s">
        <v>166</v>
      </c>
      <c r="K32" s="94">
        <v>4.4299999999999999E-2</v>
      </c>
      <c r="L32" s="94">
        <v>5.3100000000000008E-2</v>
      </c>
      <c r="M32" s="90">
        <v>23006.93</v>
      </c>
      <c r="N32" s="92">
        <v>100.19</v>
      </c>
      <c r="O32" s="90">
        <v>80.585039999999992</v>
      </c>
      <c r="P32" s="91">
        <f t="shared" si="1"/>
        <v>0.14145639436123864</v>
      </c>
      <c r="Q32" s="91">
        <f>O32/'סכום נכסי הקרן'!$C$42</f>
        <v>1.5709895783062378E-4</v>
      </c>
    </row>
    <row r="33" spans="2:17" s="133" customFormat="1">
      <c r="B33" s="81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90"/>
      <c r="N33" s="92"/>
      <c r="O33" s="82"/>
      <c r="P33" s="91"/>
      <c r="Q33" s="82"/>
    </row>
    <row r="34" spans="2:17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2:17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2:17">
      <c r="B36" s="95" t="s">
        <v>250</v>
      </c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2:17">
      <c r="B37" s="95" t="s">
        <v>115</v>
      </c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2:17">
      <c r="B38" s="95" t="s">
        <v>235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2:17">
      <c r="B39" s="95" t="s">
        <v>245</v>
      </c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2:17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2:17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2:17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2:17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2:17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2:17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2:17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2:17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2:17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2:17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2:17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2:17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2:17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2:17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2:17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2:17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2:17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2:17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2:17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2:17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2:17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2:17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2:17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2:17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2:17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2:17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2:17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2:17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2:17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2:17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2:17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2:17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2:17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2:17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2:17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2:17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2:17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2:17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2:17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2:17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2:17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2:17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2:17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2:17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2:17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2:17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2:17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2:17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2:17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2:17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2:17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2:17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2:17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2:17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2:17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2:17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2:17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2:17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2:17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2:17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2:17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2:17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2:17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2:17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2:17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2:17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2:17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2:17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2:17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2:17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2:17"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2:17"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2:17"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2:17"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2:17"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2:17"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2:17"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2:17"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2:17"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2:17"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2:17"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2:17"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2:17"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2:17"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2:17"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2:17"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2:17"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2:17"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2:17"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2:17"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2:17"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2:17"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2:17"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</sheetData>
  <sheetProtection password="E9C5" sheet="1" objects="1" scenarios="1"/>
  <mergeCells count="1">
    <mergeCell ref="B6:Q6"/>
  </mergeCells>
  <phoneticPr fontId="5" type="noConversion"/>
  <conditionalFormatting sqref="B58:B132">
    <cfRule type="cellIs" dxfId="39" priority="35" operator="equal">
      <formula>2958465</formula>
    </cfRule>
    <cfRule type="cellIs" dxfId="38" priority="36" operator="equal">
      <formula>"NR3"</formula>
    </cfRule>
    <cfRule type="cellIs" dxfId="37" priority="37" operator="equal">
      <formula>"דירוג פנימי"</formula>
    </cfRule>
  </conditionalFormatting>
  <conditionalFormatting sqref="B58:B132">
    <cfRule type="cellIs" dxfId="36" priority="34" operator="equal">
      <formula>2958465</formula>
    </cfRule>
  </conditionalFormatting>
  <conditionalFormatting sqref="B11:B12 B38:B43 B17:B18 B33:B35">
    <cfRule type="cellIs" dxfId="35" priority="33" operator="equal">
      <formula>"NR3"</formula>
    </cfRule>
  </conditionalFormatting>
  <conditionalFormatting sqref="B13:B16">
    <cfRule type="cellIs" dxfId="34" priority="30" operator="equal">
      <formula>"NR3"</formula>
    </cfRule>
  </conditionalFormatting>
  <conditionalFormatting sqref="B32">
    <cfRule type="cellIs" dxfId="33" priority="27" operator="equal">
      <formula>2958465</formula>
    </cfRule>
    <cfRule type="cellIs" dxfId="32" priority="28" operator="equal">
      <formula>"NR3"</formula>
    </cfRule>
    <cfRule type="cellIs" dxfId="31" priority="29" operator="equal">
      <formula>"דירוג פנימי"</formula>
    </cfRule>
  </conditionalFormatting>
  <conditionalFormatting sqref="B32">
    <cfRule type="cellIs" dxfId="30" priority="26" operator="equal">
      <formula>2958465</formula>
    </cfRule>
  </conditionalFormatting>
  <conditionalFormatting sqref="B31">
    <cfRule type="cellIs" dxfId="29" priority="23" operator="equal">
      <formula>2958465</formula>
    </cfRule>
    <cfRule type="cellIs" dxfId="28" priority="24" operator="equal">
      <formula>"NR3"</formula>
    </cfRule>
    <cfRule type="cellIs" dxfId="27" priority="25" operator="equal">
      <formula>"דירוג פנימי"</formula>
    </cfRule>
  </conditionalFormatting>
  <conditionalFormatting sqref="B31">
    <cfRule type="cellIs" dxfId="26" priority="22" operator="equal">
      <formula>2958465</formula>
    </cfRule>
  </conditionalFormatting>
  <conditionalFormatting sqref="B30">
    <cfRule type="cellIs" dxfId="25" priority="19" operator="equal">
      <formula>2958465</formula>
    </cfRule>
    <cfRule type="cellIs" dxfId="24" priority="20" operator="equal">
      <formula>"NR3"</formula>
    </cfRule>
    <cfRule type="cellIs" dxfId="23" priority="21" operator="equal">
      <formula>"דירוג פנימי"</formula>
    </cfRule>
  </conditionalFormatting>
  <conditionalFormatting sqref="B30">
    <cfRule type="cellIs" dxfId="22" priority="18" operator="equal">
      <formula>2958465</formula>
    </cfRule>
  </conditionalFormatting>
  <conditionalFormatting sqref="B29">
    <cfRule type="cellIs" dxfId="21" priority="15" operator="equal">
      <formula>2958465</formula>
    </cfRule>
    <cfRule type="cellIs" dxfId="20" priority="16" operator="equal">
      <formula>"NR3"</formula>
    </cfRule>
    <cfRule type="cellIs" dxfId="19" priority="17" operator="equal">
      <formula>"דירוג פנימי"</formula>
    </cfRule>
  </conditionalFormatting>
  <conditionalFormatting sqref="B29">
    <cfRule type="cellIs" dxfId="18" priority="14" operator="equal">
      <formula>2958465</formula>
    </cfRule>
  </conditionalFormatting>
  <conditionalFormatting sqref="B23:B28">
    <cfRule type="cellIs" dxfId="17" priority="11" operator="equal">
      <formula>2958465</formula>
    </cfRule>
    <cfRule type="cellIs" dxfId="16" priority="12" operator="equal">
      <formula>"NR3"</formula>
    </cfRule>
    <cfRule type="cellIs" dxfId="15" priority="13" operator="equal">
      <formula>"דירוג פנימי"</formula>
    </cfRule>
  </conditionalFormatting>
  <conditionalFormatting sqref="B23:B28">
    <cfRule type="cellIs" dxfId="14" priority="10" operator="equal">
      <formula>2958465</formula>
    </cfRule>
  </conditionalFormatting>
  <conditionalFormatting sqref="B22">
    <cfRule type="cellIs" dxfId="13" priority="7" operator="equal">
      <formula>2958465</formula>
    </cfRule>
    <cfRule type="cellIs" dxfId="12" priority="8" operator="equal">
      <formula>"NR3"</formula>
    </cfRule>
    <cfRule type="cellIs" dxfId="11" priority="9" operator="equal">
      <formula>"דירוג פנימי"</formula>
    </cfRule>
  </conditionalFormatting>
  <conditionalFormatting sqref="B22">
    <cfRule type="cellIs" dxfId="10" priority="6" operator="equal">
      <formula>2958465</formula>
    </cfRule>
  </conditionalFormatting>
  <conditionalFormatting sqref="B20:B21">
    <cfRule type="cellIs" dxfId="9" priority="3" operator="equal">
      <formula>2958465</formula>
    </cfRule>
    <cfRule type="cellIs" dxfId="8" priority="4" operator="equal">
      <formula>"NR3"</formula>
    </cfRule>
    <cfRule type="cellIs" dxfId="7" priority="5" operator="equal">
      <formula>"דירוג פנימי"</formula>
    </cfRule>
  </conditionalFormatting>
  <conditionalFormatting sqref="B20:B21">
    <cfRule type="cellIs" dxfId="6" priority="2" operator="equal">
      <formula>2958465</formula>
    </cfRule>
  </conditionalFormatting>
  <conditionalFormatting sqref="B19">
    <cfRule type="cellIs" dxfId="5" priority="1" operator="equal">
      <formula>"NR3"</formula>
    </cfRule>
  </conditionalFormatting>
  <dataValidations count="1">
    <dataValidation allowBlank="1" showInputMessage="1" showErrorMessage="1" sqref="D1:Q9 C5:C9 A1:A1048576 B1:B9 B133:Q1048576 B36:B39 R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10" style="2" bestFit="1" customWidth="1"/>
    <col min="5" max="5" width="4.5703125" style="1" bestFit="1" customWidth="1"/>
    <col min="6" max="6" width="7.85546875" style="1" bestFit="1" customWidth="1"/>
    <col min="7" max="7" width="5.140625" style="1" bestFit="1" customWidth="1"/>
    <col min="8" max="8" width="8" style="1" customWidth="1"/>
    <col min="9" max="9" width="7.2851562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7.710937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6" t="s">
        <v>182</v>
      </c>
      <c r="C1" s="76" t="s" vm="1">
        <v>251</v>
      </c>
    </row>
    <row r="2" spans="2:64">
      <c r="B2" s="56" t="s">
        <v>181</v>
      </c>
      <c r="C2" s="76" t="s">
        <v>252</v>
      </c>
    </row>
    <row r="3" spans="2:64">
      <c r="B3" s="56" t="s">
        <v>183</v>
      </c>
      <c r="C3" s="76" t="s">
        <v>253</v>
      </c>
    </row>
    <row r="4" spans="2:64">
      <c r="B4" s="56" t="s">
        <v>184</v>
      </c>
      <c r="C4" s="76">
        <v>8802</v>
      </c>
    </row>
    <row r="6" spans="2:64" ht="26.25" customHeight="1">
      <c r="B6" s="185" t="s">
        <v>215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7"/>
    </row>
    <row r="7" spans="2:64" s="3" customFormat="1" ht="78.75">
      <c r="B7" s="59" t="s">
        <v>119</v>
      </c>
      <c r="C7" s="60" t="s">
        <v>44</v>
      </c>
      <c r="D7" s="60" t="s">
        <v>120</v>
      </c>
      <c r="E7" s="60" t="s">
        <v>15</v>
      </c>
      <c r="F7" s="60" t="s">
        <v>64</v>
      </c>
      <c r="G7" s="60" t="s">
        <v>18</v>
      </c>
      <c r="H7" s="60" t="s">
        <v>104</v>
      </c>
      <c r="I7" s="60" t="s">
        <v>51</v>
      </c>
      <c r="J7" s="60" t="s">
        <v>19</v>
      </c>
      <c r="K7" s="60" t="s">
        <v>237</v>
      </c>
      <c r="L7" s="60" t="s">
        <v>236</v>
      </c>
      <c r="M7" s="60" t="s">
        <v>113</v>
      </c>
      <c r="N7" s="60" t="s">
        <v>185</v>
      </c>
      <c r="O7" s="62" t="s">
        <v>187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32"/>
      <c r="D8" s="32"/>
      <c r="E8" s="32"/>
      <c r="F8" s="32"/>
      <c r="G8" s="32" t="s">
        <v>21</v>
      </c>
      <c r="H8" s="32"/>
      <c r="I8" s="32" t="s">
        <v>20</v>
      </c>
      <c r="J8" s="32" t="s">
        <v>20</v>
      </c>
      <c r="K8" s="32" t="s">
        <v>246</v>
      </c>
      <c r="L8" s="32"/>
      <c r="M8" s="32" t="s">
        <v>240</v>
      </c>
      <c r="N8" s="32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20" t="s">
        <v>12</v>
      </c>
      <c r="O9" s="20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1"/>
      <c r="Q10" s="1"/>
      <c r="R10" s="1"/>
      <c r="S10" s="1"/>
      <c r="T10" s="1"/>
      <c r="U10" s="1"/>
      <c r="BL10" s="1"/>
    </row>
    <row r="11" spans="2:64" ht="20.25" customHeight="1">
      <c r="B11" s="95" t="s">
        <v>250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</row>
    <row r="12" spans="2:64">
      <c r="B12" s="95" t="s">
        <v>115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</row>
    <row r="13" spans="2:64">
      <c r="B13" s="95" t="s">
        <v>235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</row>
    <row r="14" spans="2:64">
      <c r="B14" s="95" t="s">
        <v>245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</row>
    <row r="15" spans="2:64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</row>
    <row r="16" spans="2:64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</row>
    <row r="17" spans="2:15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2:15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</row>
    <row r="19" spans="2:15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</row>
    <row r="20" spans="2:15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</row>
    <row r="21" spans="2:15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</row>
    <row r="22" spans="2:15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</row>
    <row r="23" spans="2:15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</row>
    <row r="24" spans="2:15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</row>
    <row r="25" spans="2:15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</row>
    <row r="26" spans="2:15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2:15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</row>
    <row r="28" spans="2:15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</row>
    <row r="29" spans="2:15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</row>
    <row r="30" spans="2:15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</row>
    <row r="31" spans="2:15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</row>
    <row r="32" spans="2:15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</row>
    <row r="33" spans="2:15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</row>
    <row r="34" spans="2:15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</row>
    <row r="35" spans="2:15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</row>
    <row r="36" spans="2:15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</row>
    <row r="37" spans="2:15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</row>
    <row r="38" spans="2:15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</row>
    <row r="39" spans="2:15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</row>
    <row r="40" spans="2:15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</row>
    <row r="41" spans="2:15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</row>
    <row r="42" spans="2:15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</row>
    <row r="43" spans="2:15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</row>
    <row r="44" spans="2:15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</row>
    <row r="45" spans="2:15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</row>
    <row r="46" spans="2:15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</row>
    <row r="47" spans="2:15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</row>
    <row r="48" spans="2:15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</row>
    <row r="49" spans="2:15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</row>
    <row r="50" spans="2:15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</row>
    <row r="51" spans="2:15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</row>
    <row r="52" spans="2:15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</row>
    <row r="53" spans="2:15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</row>
    <row r="54" spans="2:15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</row>
    <row r="55" spans="2:15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</row>
    <row r="56" spans="2:15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</row>
    <row r="57" spans="2:15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</row>
    <row r="58" spans="2:15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</row>
    <row r="59" spans="2:15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</row>
    <row r="60" spans="2:15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</row>
    <row r="61" spans="2:15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</row>
    <row r="62" spans="2:15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</row>
    <row r="63" spans="2:15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</row>
    <row r="64" spans="2:15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</row>
    <row r="65" spans="2:15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</row>
    <row r="66" spans="2:15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</row>
    <row r="67" spans="2:15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</row>
    <row r="68" spans="2:15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</row>
    <row r="69" spans="2:15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</row>
    <row r="70" spans="2:15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</row>
    <row r="71" spans="2:15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</row>
    <row r="72" spans="2:15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</row>
    <row r="73" spans="2:15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</row>
    <row r="74" spans="2:15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</row>
    <row r="75" spans="2:15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</row>
    <row r="76" spans="2:15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</row>
    <row r="77" spans="2:15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</row>
    <row r="78" spans="2:15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</row>
    <row r="79" spans="2:15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</row>
    <row r="80" spans="2:15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</row>
    <row r="81" spans="2:15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</row>
    <row r="82" spans="2:15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</row>
    <row r="83" spans="2:15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</row>
    <row r="84" spans="2:15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</row>
    <row r="85" spans="2:15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</row>
    <row r="86" spans="2:15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</row>
    <row r="87" spans="2:15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</row>
    <row r="88" spans="2:15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</row>
    <row r="89" spans="2:15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</row>
    <row r="90" spans="2:15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</row>
    <row r="91" spans="2:15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</row>
    <row r="92" spans="2:15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</row>
    <row r="93" spans="2:15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</row>
    <row r="94" spans="2:15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</row>
    <row r="95" spans="2:15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</row>
    <row r="96" spans="2:15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</row>
    <row r="97" spans="2:15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</row>
    <row r="98" spans="2:15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</row>
    <row r="99" spans="2:15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</row>
    <row r="100" spans="2:15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</row>
    <row r="101" spans="2:15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</row>
    <row r="102" spans="2:15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</row>
    <row r="103" spans="2:15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</row>
    <row r="104" spans="2:15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</row>
    <row r="105" spans="2:15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</row>
    <row r="106" spans="2:15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</row>
    <row r="107" spans="2:15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</row>
    <row r="108" spans="2:15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</row>
    <row r="109" spans="2:15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</row>
  </sheetData>
  <sheetProtection sheet="1" objects="1" scenarios="1"/>
  <mergeCells count="1">
    <mergeCell ref="B6:O6"/>
  </mergeCells>
  <phoneticPr fontId="5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>
      <selection activeCell="C12" sqref="C1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6" t="s">
        <v>182</v>
      </c>
      <c r="C1" s="76" t="s" vm="1">
        <v>251</v>
      </c>
    </row>
    <row r="2" spans="2:56">
      <c r="B2" s="56" t="s">
        <v>181</v>
      </c>
      <c r="C2" s="76" t="s">
        <v>252</v>
      </c>
    </row>
    <row r="3" spans="2:56">
      <c r="B3" s="56" t="s">
        <v>183</v>
      </c>
      <c r="C3" s="76" t="s">
        <v>253</v>
      </c>
    </row>
    <row r="4" spans="2:56">
      <c r="B4" s="56" t="s">
        <v>184</v>
      </c>
      <c r="C4" s="76">
        <v>8802</v>
      </c>
    </row>
    <row r="6" spans="2:56" ht="26.25" customHeight="1">
      <c r="B6" s="185" t="s">
        <v>216</v>
      </c>
      <c r="C6" s="186"/>
      <c r="D6" s="186"/>
      <c r="E6" s="186"/>
      <c r="F6" s="186"/>
      <c r="G6" s="186"/>
      <c r="H6" s="186"/>
      <c r="I6" s="186"/>
      <c r="J6" s="187"/>
    </row>
    <row r="7" spans="2:56" s="3" customFormat="1" ht="78.75">
      <c r="B7" s="59" t="s">
        <v>119</v>
      </c>
      <c r="C7" s="61" t="s">
        <v>53</v>
      </c>
      <c r="D7" s="61" t="s">
        <v>88</v>
      </c>
      <c r="E7" s="61" t="s">
        <v>54</v>
      </c>
      <c r="F7" s="61" t="s">
        <v>104</v>
      </c>
      <c r="G7" s="61" t="s">
        <v>227</v>
      </c>
      <c r="H7" s="61" t="s">
        <v>185</v>
      </c>
      <c r="I7" s="63" t="s">
        <v>186</v>
      </c>
      <c r="J7" s="63" t="s">
        <v>249</v>
      </c>
    </row>
    <row r="8" spans="2:56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241</v>
      </c>
      <c r="H8" s="32" t="s">
        <v>20</v>
      </c>
      <c r="I8" s="17" t="s">
        <v>20</v>
      </c>
      <c r="J8" s="17"/>
    </row>
    <row r="9" spans="2:56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20" t="s">
        <v>6</v>
      </c>
      <c r="I9" s="20" t="s">
        <v>7</v>
      </c>
      <c r="J9" s="20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97"/>
      <c r="C10" s="97"/>
      <c r="D10" s="97"/>
      <c r="E10" s="97"/>
      <c r="F10" s="97"/>
      <c r="G10" s="97"/>
      <c r="H10" s="97"/>
      <c r="I10" s="97"/>
      <c r="J10" s="9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109"/>
      <c r="C11" s="97"/>
      <c r="D11" s="97"/>
      <c r="E11" s="97"/>
      <c r="F11" s="97"/>
      <c r="G11" s="97"/>
      <c r="H11" s="97"/>
      <c r="I11" s="97"/>
      <c r="J11" s="97"/>
    </row>
    <row r="12" spans="2:56">
      <c r="B12" s="109"/>
      <c r="C12" s="97"/>
      <c r="D12" s="97"/>
      <c r="E12" s="97"/>
      <c r="F12" s="97"/>
      <c r="G12" s="97"/>
      <c r="H12" s="97"/>
      <c r="I12" s="97"/>
      <c r="J12" s="97"/>
    </row>
    <row r="13" spans="2:56">
      <c r="B13" s="95" t="s">
        <v>250</v>
      </c>
      <c r="C13" s="97"/>
      <c r="D13" s="97"/>
      <c r="E13" s="97"/>
      <c r="F13" s="97"/>
      <c r="G13" s="97"/>
      <c r="H13" s="97"/>
      <c r="I13" s="97"/>
      <c r="J13" s="97"/>
    </row>
    <row r="14" spans="2:56">
      <c r="B14" s="95" t="s">
        <v>115</v>
      </c>
      <c r="C14" s="97"/>
      <c r="D14" s="97"/>
      <c r="E14" s="97"/>
      <c r="F14" s="97"/>
      <c r="G14" s="97"/>
      <c r="H14" s="97"/>
      <c r="I14" s="97"/>
      <c r="J14" s="97"/>
    </row>
    <row r="15" spans="2:56">
      <c r="B15" s="95" t="s">
        <v>235</v>
      </c>
      <c r="C15" s="97"/>
      <c r="D15" s="97"/>
      <c r="E15" s="97"/>
      <c r="F15" s="97"/>
      <c r="G15" s="97"/>
      <c r="H15" s="97"/>
      <c r="I15" s="97"/>
      <c r="J15" s="97"/>
    </row>
    <row r="16" spans="2:56">
      <c r="B16" s="95" t="s">
        <v>245</v>
      </c>
      <c r="C16" s="97"/>
      <c r="D16" s="97"/>
      <c r="E16" s="97"/>
      <c r="F16" s="97"/>
      <c r="G16" s="97"/>
      <c r="H16" s="97"/>
      <c r="I16" s="97"/>
      <c r="J16" s="97"/>
    </row>
    <row r="17" spans="2:10">
      <c r="B17" s="97"/>
      <c r="C17" s="97"/>
      <c r="D17" s="97"/>
      <c r="E17" s="97"/>
      <c r="F17" s="97"/>
      <c r="G17" s="97"/>
      <c r="H17" s="97"/>
      <c r="I17" s="97"/>
      <c r="J17" s="97"/>
    </row>
    <row r="18" spans="2:10">
      <c r="B18" s="97"/>
      <c r="C18" s="97"/>
      <c r="D18" s="97"/>
      <c r="E18" s="97"/>
      <c r="F18" s="97"/>
      <c r="G18" s="97"/>
      <c r="H18" s="97"/>
      <c r="I18" s="97"/>
      <c r="J18" s="97"/>
    </row>
    <row r="19" spans="2:10">
      <c r="B19" s="97"/>
      <c r="C19" s="97"/>
      <c r="D19" s="97"/>
      <c r="E19" s="97"/>
      <c r="F19" s="97"/>
      <c r="G19" s="97"/>
      <c r="H19" s="97"/>
      <c r="I19" s="97"/>
      <c r="J19" s="97"/>
    </row>
    <row r="20" spans="2:10">
      <c r="B20" s="97"/>
      <c r="C20" s="97"/>
      <c r="D20" s="97"/>
      <c r="E20" s="97"/>
      <c r="F20" s="97"/>
      <c r="G20" s="97"/>
      <c r="H20" s="97"/>
      <c r="I20" s="97"/>
      <c r="J20" s="97"/>
    </row>
    <row r="21" spans="2:10">
      <c r="B21" s="97"/>
      <c r="C21" s="97"/>
      <c r="D21" s="97"/>
      <c r="E21" s="97"/>
      <c r="F21" s="97"/>
      <c r="G21" s="97"/>
      <c r="H21" s="97"/>
      <c r="I21" s="97"/>
      <c r="J21" s="97"/>
    </row>
    <row r="22" spans="2:10">
      <c r="B22" s="97"/>
      <c r="C22" s="97"/>
      <c r="D22" s="97"/>
      <c r="E22" s="97"/>
      <c r="F22" s="97"/>
      <c r="G22" s="97"/>
      <c r="H22" s="97"/>
      <c r="I22" s="97"/>
      <c r="J22" s="97"/>
    </row>
    <row r="23" spans="2:10">
      <c r="B23" s="97"/>
      <c r="C23" s="97"/>
      <c r="D23" s="97"/>
      <c r="E23" s="97"/>
      <c r="F23" s="97"/>
      <c r="G23" s="97"/>
      <c r="H23" s="97"/>
      <c r="I23" s="97"/>
      <c r="J23" s="97"/>
    </row>
    <row r="24" spans="2:10">
      <c r="B24" s="97"/>
      <c r="C24" s="97"/>
      <c r="D24" s="97"/>
      <c r="E24" s="97"/>
      <c r="F24" s="97"/>
      <c r="G24" s="97"/>
      <c r="H24" s="97"/>
      <c r="I24" s="97"/>
      <c r="J24" s="97"/>
    </row>
    <row r="25" spans="2:10">
      <c r="B25" s="97"/>
      <c r="C25" s="97"/>
      <c r="D25" s="97"/>
      <c r="E25" s="97"/>
      <c r="F25" s="97"/>
      <c r="G25" s="97"/>
      <c r="H25" s="97"/>
      <c r="I25" s="97"/>
      <c r="J25" s="97"/>
    </row>
    <row r="26" spans="2:10">
      <c r="B26" s="97"/>
      <c r="C26" s="97"/>
      <c r="D26" s="97"/>
      <c r="E26" s="97"/>
      <c r="F26" s="97"/>
      <c r="G26" s="97"/>
      <c r="H26" s="97"/>
      <c r="I26" s="97"/>
      <c r="J26" s="97"/>
    </row>
    <row r="27" spans="2:10">
      <c r="B27" s="97"/>
      <c r="C27" s="97"/>
      <c r="D27" s="97"/>
      <c r="E27" s="97"/>
      <c r="F27" s="97"/>
      <c r="G27" s="97"/>
      <c r="H27" s="97"/>
      <c r="I27" s="97"/>
      <c r="J27" s="97"/>
    </row>
    <row r="28" spans="2:10">
      <c r="B28" s="97"/>
      <c r="C28" s="97"/>
      <c r="D28" s="97"/>
      <c r="E28" s="97"/>
      <c r="F28" s="97"/>
      <c r="G28" s="97"/>
      <c r="H28" s="97"/>
      <c r="I28" s="97"/>
      <c r="J28" s="97"/>
    </row>
    <row r="29" spans="2:10">
      <c r="B29" s="97"/>
      <c r="C29" s="97"/>
      <c r="D29" s="97"/>
      <c r="E29" s="97"/>
      <c r="F29" s="97"/>
      <c r="G29" s="97"/>
      <c r="H29" s="97"/>
      <c r="I29" s="97"/>
      <c r="J29" s="97"/>
    </row>
    <row r="30" spans="2:10">
      <c r="B30" s="97"/>
      <c r="C30" s="97"/>
      <c r="D30" s="97"/>
      <c r="E30" s="97"/>
      <c r="F30" s="97"/>
      <c r="G30" s="97"/>
      <c r="H30" s="97"/>
      <c r="I30" s="97"/>
      <c r="J30" s="97"/>
    </row>
    <row r="31" spans="2:10">
      <c r="B31" s="97"/>
      <c r="C31" s="97"/>
      <c r="D31" s="97"/>
      <c r="E31" s="97"/>
      <c r="F31" s="97"/>
      <c r="G31" s="97"/>
      <c r="H31" s="97"/>
      <c r="I31" s="97"/>
      <c r="J31" s="97"/>
    </row>
    <row r="32" spans="2:10">
      <c r="B32" s="97"/>
      <c r="C32" s="97"/>
      <c r="D32" s="97"/>
      <c r="E32" s="97"/>
      <c r="F32" s="97"/>
      <c r="G32" s="97"/>
      <c r="H32" s="97"/>
      <c r="I32" s="97"/>
      <c r="J32" s="97"/>
    </row>
    <row r="33" spans="2:10">
      <c r="B33" s="97"/>
      <c r="C33" s="97"/>
      <c r="D33" s="97"/>
      <c r="E33" s="97"/>
      <c r="F33" s="97"/>
      <c r="G33" s="97"/>
      <c r="H33" s="97"/>
      <c r="I33" s="97"/>
      <c r="J33" s="97"/>
    </row>
    <row r="34" spans="2:10">
      <c r="B34" s="97"/>
      <c r="C34" s="97"/>
      <c r="D34" s="97"/>
      <c r="E34" s="97"/>
      <c r="F34" s="97"/>
      <c r="G34" s="97"/>
      <c r="H34" s="97"/>
      <c r="I34" s="97"/>
      <c r="J34" s="97"/>
    </row>
    <row r="35" spans="2:10">
      <c r="B35" s="97"/>
      <c r="C35" s="97"/>
      <c r="D35" s="97"/>
      <c r="E35" s="97"/>
      <c r="F35" s="97"/>
      <c r="G35" s="97"/>
      <c r="H35" s="97"/>
      <c r="I35" s="97"/>
      <c r="J35" s="97"/>
    </row>
    <row r="36" spans="2:10">
      <c r="B36" s="97"/>
      <c r="C36" s="97"/>
      <c r="D36" s="97"/>
      <c r="E36" s="97"/>
      <c r="F36" s="97"/>
      <c r="G36" s="97"/>
      <c r="H36" s="97"/>
      <c r="I36" s="97"/>
      <c r="J36" s="97"/>
    </row>
    <row r="37" spans="2:10">
      <c r="B37" s="97"/>
      <c r="C37" s="97"/>
      <c r="D37" s="97"/>
      <c r="E37" s="97"/>
      <c r="F37" s="97"/>
      <c r="G37" s="97"/>
      <c r="H37" s="97"/>
      <c r="I37" s="97"/>
      <c r="J37" s="97"/>
    </row>
    <row r="38" spans="2:10">
      <c r="B38" s="97"/>
      <c r="C38" s="97"/>
      <c r="D38" s="97"/>
      <c r="E38" s="97"/>
      <c r="F38" s="97"/>
      <c r="G38" s="97"/>
      <c r="H38" s="97"/>
      <c r="I38" s="97"/>
      <c r="J38" s="97"/>
    </row>
    <row r="39" spans="2:10">
      <c r="B39" s="97"/>
      <c r="C39" s="97"/>
      <c r="D39" s="97"/>
      <c r="E39" s="97"/>
      <c r="F39" s="97"/>
      <c r="G39" s="97"/>
      <c r="H39" s="97"/>
      <c r="I39" s="97"/>
      <c r="J39" s="97"/>
    </row>
    <row r="40" spans="2:10">
      <c r="B40" s="97"/>
      <c r="C40" s="97"/>
      <c r="D40" s="97"/>
      <c r="E40" s="97"/>
      <c r="F40" s="97"/>
      <c r="G40" s="97"/>
      <c r="H40" s="97"/>
      <c r="I40" s="97"/>
      <c r="J40" s="97"/>
    </row>
    <row r="41" spans="2:10">
      <c r="B41" s="97"/>
      <c r="C41" s="97"/>
      <c r="D41" s="97"/>
      <c r="E41" s="97"/>
      <c r="F41" s="97"/>
      <c r="G41" s="97"/>
      <c r="H41" s="97"/>
      <c r="I41" s="97"/>
      <c r="J41" s="97"/>
    </row>
    <row r="42" spans="2:10">
      <c r="B42" s="97"/>
      <c r="C42" s="97"/>
      <c r="D42" s="97"/>
      <c r="E42" s="97"/>
      <c r="F42" s="97"/>
      <c r="G42" s="97"/>
      <c r="H42" s="97"/>
      <c r="I42" s="97"/>
      <c r="J42" s="97"/>
    </row>
    <row r="43" spans="2:10">
      <c r="B43" s="97"/>
      <c r="C43" s="97"/>
      <c r="D43" s="97"/>
      <c r="E43" s="97"/>
      <c r="F43" s="97"/>
      <c r="G43" s="97"/>
      <c r="H43" s="97"/>
      <c r="I43" s="97"/>
      <c r="J43" s="97"/>
    </row>
    <row r="44" spans="2:10">
      <c r="B44" s="97"/>
      <c r="C44" s="97"/>
      <c r="D44" s="97"/>
      <c r="E44" s="97"/>
      <c r="F44" s="97"/>
      <c r="G44" s="97"/>
      <c r="H44" s="97"/>
      <c r="I44" s="97"/>
      <c r="J44" s="97"/>
    </row>
    <row r="45" spans="2:10">
      <c r="B45" s="97"/>
      <c r="C45" s="97"/>
      <c r="D45" s="97"/>
      <c r="E45" s="97"/>
      <c r="F45" s="97"/>
      <c r="G45" s="97"/>
      <c r="H45" s="97"/>
      <c r="I45" s="97"/>
      <c r="J45" s="97"/>
    </row>
    <row r="46" spans="2:10">
      <c r="B46" s="97"/>
      <c r="C46" s="97"/>
      <c r="D46" s="97"/>
      <c r="E46" s="97"/>
      <c r="F46" s="97"/>
      <c r="G46" s="97"/>
      <c r="H46" s="97"/>
      <c r="I46" s="97"/>
      <c r="J46" s="97"/>
    </row>
    <row r="47" spans="2:10">
      <c r="B47" s="97"/>
      <c r="C47" s="97"/>
      <c r="D47" s="97"/>
      <c r="E47" s="97"/>
      <c r="F47" s="97"/>
      <c r="G47" s="97"/>
      <c r="H47" s="97"/>
      <c r="I47" s="97"/>
      <c r="J47" s="97"/>
    </row>
    <row r="48" spans="2:10">
      <c r="B48" s="97"/>
      <c r="C48" s="97"/>
      <c r="D48" s="97"/>
      <c r="E48" s="97"/>
      <c r="F48" s="97"/>
      <c r="G48" s="97"/>
      <c r="H48" s="97"/>
      <c r="I48" s="97"/>
      <c r="J48" s="97"/>
    </row>
    <row r="49" spans="2:10">
      <c r="B49" s="97"/>
      <c r="C49" s="97"/>
      <c r="D49" s="97"/>
      <c r="E49" s="97"/>
      <c r="F49" s="97"/>
      <c r="G49" s="97"/>
      <c r="H49" s="97"/>
      <c r="I49" s="97"/>
      <c r="J49" s="97"/>
    </row>
    <row r="50" spans="2:10">
      <c r="B50" s="97"/>
      <c r="C50" s="97"/>
      <c r="D50" s="97"/>
      <c r="E50" s="97"/>
      <c r="F50" s="97"/>
      <c r="G50" s="97"/>
      <c r="H50" s="97"/>
      <c r="I50" s="97"/>
      <c r="J50" s="97"/>
    </row>
    <row r="51" spans="2:10">
      <c r="B51" s="97"/>
      <c r="C51" s="97"/>
      <c r="D51" s="97"/>
      <c r="E51" s="97"/>
      <c r="F51" s="97"/>
      <c r="G51" s="97"/>
      <c r="H51" s="97"/>
      <c r="I51" s="97"/>
      <c r="J51" s="97"/>
    </row>
    <row r="52" spans="2:10">
      <c r="B52" s="97"/>
      <c r="C52" s="97"/>
      <c r="D52" s="97"/>
      <c r="E52" s="97"/>
      <c r="F52" s="97"/>
      <c r="G52" s="97"/>
      <c r="H52" s="97"/>
      <c r="I52" s="97"/>
      <c r="J52" s="97"/>
    </row>
    <row r="53" spans="2:10">
      <c r="B53" s="97"/>
      <c r="C53" s="97"/>
      <c r="D53" s="97"/>
      <c r="E53" s="97"/>
      <c r="F53" s="97"/>
      <c r="G53" s="97"/>
      <c r="H53" s="97"/>
      <c r="I53" s="97"/>
      <c r="J53" s="97"/>
    </row>
    <row r="54" spans="2:10">
      <c r="B54" s="97"/>
      <c r="C54" s="97"/>
      <c r="D54" s="97"/>
      <c r="E54" s="97"/>
      <c r="F54" s="97"/>
      <c r="G54" s="97"/>
      <c r="H54" s="97"/>
      <c r="I54" s="97"/>
      <c r="J54" s="97"/>
    </row>
    <row r="55" spans="2:10">
      <c r="B55" s="97"/>
      <c r="C55" s="97"/>
      <c r="D55" s="97"/>
      <c r="E55" s="97"/>
      <c r="F55" s="97"/>
      <c r="G55" s="97"/>
      <c r="H55" s="97"/>
      <c r="I55" s="97"/>
      <c r="J55" s="97"/>
    </row>
    <row r="56" spans="2:10">
      <c r="B56" s="97"/>
      <c r="C56" s="97"/>
      <c r="D56" s="97"/>
      <c r="E56" s="97"/>
      <c r="F56" s="97"/>
      <c r="G56" s="97"/>
      <c r="H56" s="97"/>
      <c r="I56" s="97"/>
      <c r="J56" s="97"/>
    </row>
    <row r="57" spans="2:10">
      <c r="B57" s="97"/>
      <c r="C57" s="97"/>
      <c r="D57" s="97"/>
      <c r="E57" s="97"/>
      <c r="F57" s="97"/>
      <c r="G57" s="97"/>
      <c r="H57" s="97"/>
      <c r="I57" s="97"/>
      <c r="J57" s="97"/>
    </row>
    <row r="58" spans="2:10">
      <c r="B58" s="97"/>
      <c r="C58" s="97"/>
      <c r="D58" s="97"/>
      <c r="E58" s="97"/>
      <c r="F58" s="97"/>
      <c r="G58" s="97"/>
      <c r="H58" s="97"/>
      <c r="I58" s="97"/>
      <c r="J58" s="97"/>
    </row>
    <row r="59" spans="2:10">
      <c r="B59" s="97"/>
      <c r="C59" s="97"/>
      <c r="D59" s="97"/>
      <c r="E59" s="97"/>
      <c r="F59" s="97"/>
      <c r="G59" s="97"/>
      <c r="H59" s="97"/>
      <c r="I59" s="97"/>
      <c r="J59" s="97"/>
    </row>
    <row r="60" spans="2:10">
      <c r="B60" s="97"/>
      <c r="C60" s="97"/>
      <c r="D60" s="97"/>
      <c r="E60" s="97"/>
      <c r="F60" s="97"/>
      <c r="G60" s="97"/>
      <c r="H60" s="97"/>
      <c r="I60" s="97"/>
      <c r="J60" s="97"/>
    </row>
    <row r="61" spans="2:10">
      <c r="B61" s="97"/>
      <c r="C61" s="97"/>
      <c r="D61" s="97"/>
      <c r="E61" s="97"/>
      <c r="F61" s="97"/>
      <c r="G61" s="97"/>
      <c r="H61" s="97"/>
      <c r="I61" s="97"/>
      <c r="J61" s="97"/>
    </row>
    <row r="62" spans="2:10">
      <c r="B62" s="97"/>
      <c r="C62" s="97"/>
      <c r="D62" s="97"/>
      <c r="E62" s="97"/>
      <c r="F62" s="97"/>
      <c r="G62" s="97"/>
      <c r="H62" s="97"/>
      <c r="I62" s="97"/>
      <c r="J62" s="97"/>
    </row>
    <row r="63" spans="2:10">
      <c r="B63" s="97"/>
      <c r="C63" s="97"/>
      <c r="D63" s="97"/>
      <c r="E63" s="97"/>
      <c r="F63" s="97"/>
      <c r="G63" s="97"/>
      <c r="H63" s="97"/>
      <c r="I63" s="97"/>
      <c r="J63" s="97"/>
    </row>
    <row r="64" spans="2:10">
      <c r="B64" s="97"/>
      <c r="C64" s="97"/>
      <c r="D64" s="97"/>
      <c r="E64" s="97"/>
      <c r="F64" s="97"/>
      <c r="G64" s="97"/>
      <c r="H64" s="97"/>
      <c r="I64" s="97"/>
      <c r="J64" s="97"/>
    </row>
    <row r="65" spans="2:10">
      <c r="B65" s="97"/>
      <c r="C65" s="97"/>
      <c r="D65" s="97"/>
      <c r="E65" s="97"/>
      <c r="F65" s="97"/>
      <c r="G65" s="97"/>
      <c r="H65" s="97"/>
      <c r="I65" s="97"/>
      <c r="J65" s="97"/>
    </row>
    <row r="66" spans="2:10">
      <c r="B66" s="97"/>
      <c r="C66" s="97"/>
      <c r="D66" s="97"/>
      <c r="E66" s="97"/>
      <c r="F66" s="97"/>
      <c r="G66" s="97"/>
      <c r="H66" s="97"/>
      <c r="I66" s="97"/>
      <c r="J66" s="97"/>
    </row>
    <row r="67" spans="2:10">
      <c r="B67" s="97"/>
      <c r="C67" s="97"/>
      <c r="D67" s="97"/>
      <c r="E67" s="97"/>
      <c r="F67" s="97"/>
      <c r="G67" s="97"/>
      <c r="H67" s="97"/>
      <c r="I67" s="97"/>
      <c r="J67" s="97"/>
    </row>
    <row r="68" spans="2:10">
      <c r="B68" s="97"/>
      <c r="C68" s="97"/>
      <c r="D68" s="97"/>
      <c r="E68" s="97"/>
      <c r="F68" s="97"/>
      <c r="G68" s="97"/>
      <c r="H68" s="97"/>
      <c r="I68" s="97"/>
      <c r="J68" s="97"/>
    </row>
    <row r="69" spans="2:10">
      <c r="B69" s="97"/>
      <c r="C69" s="97"/>
      <c r="D69" s="97"/>
      <c r="E69" s="97"/>
      <c r="F69" s="97"/>
      <c r="G69" s="97"/>
      <c r="H69" s="97"/>
      <c r="I69" s="97"/>
      <c r="J69" s="97"/>
    </row>
    <row r="70" spans="2:10">
      <c r="B70" s="97"/>
      <c r="C70" s="97"/>
      <c r="D70" s="97"/>
      <c r="E70" s="97"/>
      <c r="F70" s="97"/>
      <c r="G70" s="97"/>
      <c r="H70" s="97"/>
      <c r="I70" s="97"/>
      <c r="J70" s="97"/>
    </row>
    <row r="71" spans="2:10">
      <c r="B71" s="97"/>
      <c r="C71" s="97"/>
      <c r="D71" s="97"/>
      <c r="E71" s="97"/>
      <c r="F71" s="97"/>
      <c r="G71" s="97"/>
      <c r="H71" s="97"/>
      <c r="I71" s="97"/>
      <c r="J71" s="97"/>
    </row>
    <row r="72" spans="2:10">
      <c r="B72" s="97"/>
      <c r="C72" s="97"/>
      <c r="D72" s="97"/>
      <c r="E72" s="97"/>
      <c r="F72" s="97"/>
      <c r="G72" s="97"/>
      <c r="H72" s="97"/>
      <c r="I72" s="97"/>
      <c r="J72" s="97"/>
    </row>
    <row r="73" spans="2:10">
      <c r="B73" s="97"/>
      <c r="C73" s="97"/>
      <c r="D73" s="97"/>
      <c r="E73" s="97"/>
      <c r="F73" s="97"/>
      <c r="G73" s="97"/>
      <c r="H73" s="97"/>
      <c r="I73" s="97"/>
      <c r="J73" s="97"/>
    </row>
    <row r="74" spans="2:10">
      <c r="B74" s="97"/>
      <c r="C74" s="97"/>
      <c r="D74" s="97"/>
      <c r="E74" s="97"/>
      <c r="F74" s="97"/>
      <c r="G74" s="97"/>
      <c r="H74" s="97"/>
      <c r="I74" s="97"/>
      <c r="J74" s="97"/>
    </row>
    <row r="75" spans="2:10">
      <c r="B75" s="97"/>
      <c r="C75" s="97"/>
      <c r="D75" s="97"/>
      <c r="E75" s="97"/>
      <c r="F75" s="97"/>
      <c r="G75" s="97"/>
      <c r="H75" s="97"/>
      <c r="I75" s="97"/>
      <c r="J75" s="97"/>
    </row>
    <row r="76" spans="2:10">
      <c r="B76" s="97"/>
      <c r="C76" s="97"/>
      <c r="D76" s="97"/>
      <c r="E76" s="97"/>
      <c r="F76" s="97"/>
      <c r="G76" s="97"/>
      <c r="H76" s="97"/>
      <c r="I76" s="97"/>
      <c r="J76" s="97"/>
    </row>
    <row r="77" spans="2:10">
      <c r="B77" s="97"/>
      <c r="C77" s="97"/>
      <c r="D77" s="97"/>
      <c r="E77" s="97"/>
      <c r="F77" s="97"/>
      <c r="G77" s="97"/>
      <c r="H77" s="97"/>
      <c r="I77" s="97"/>
      <c r="J77" s="97"/>
    </row>
    <row r="78" spans="2:10">
      <c r="B78" s="97"/>
      <c r="C78" s="97"/>
      <c r="D78" s="97"/>
      <c r="E78" s="97"/>
      <c r="F78" s="97"/>
      <c r="G78" s="97"/>
      <c r="H78" s="97"/>
      <c r="I78" s="97"/>
      <c r="J78" s="97"/>
    </row>
    <row r="79" spans="2:10">
      <c r="B79" s="97"/>
      <c r="C79" s="97"/>
      <c r="D79" s="97"/>
      <c r="E79" s="97"/>
      <c r="F79" s="97"/>
      <c r="G79" s="97"/>
      <c r="H79" s="97"/>
      <c r="I79" s="97"/>
      <c r="J79" s="97"/>
    </row>
    <row r="80" spans="2:10">
      <c r="B80" s="97"/>
      <c r="C80" s="97"/>
      <c r="D80" s="97"/>
      <c r="E80" s="97"/>
      <c r="F80" s="97"/>
      <c r="G80" s="97"/>
      <c r="H80" s="97"/>
      <c r="I80" s="97"/>
      <c r="J80" s="97"/>
    </row>
    <row r="81" spans="2:10">
      <c r="B81" s="97"/>
      <c r="C81" s="97"/>
      <c r="D81" s="97"/>
      <c r="E81" s="97"/>
      <c r="F81" s="97"/>
      <c r="G81" s="97"/>
      <c r="H81" s="97"/>
      <c r="I81" s="97"/>
      <c r="J81" s="97"/>
    </row>
    <row r="82" spans="2:10">
      <c r="B82" s="97"/>
      <c r="C82" s="97"/>
      <c r="D82" s="97"/>
      <c r="E82" s="97"/>
      <c r="F82" s="97"/>
      <c r="G82" s="97"/>
      <c r="H82" s="97"/>
      <c r="I82" s="97"/>
      <c r="J82" s="97"/>
    </row>
    <row r="83" spans="2:10">
      <c r="B83" s="97"/>
      <c r="C83" s="97"/>
      <c r="D83" s="97"/>
      <c r="E83" s="97"/>
      <c r="F83" s="97"/>
      <c r="G83" s="97"/>
      <c r="H83" s="97"/>
      <c r="I83" s="97"/>
      <c r="J83" s="97"/>
    </row>
    <row r="84" spans="2:10">
      <c r="B84" s="97"/>
      <c r="C84" s="97"/>
      <c r="D84" s="97"/>
      <c r="E84" s="97"/>
      <c r="F84" s="97"/>
      <c r="G84" s="97"/>
      <c r="H84" s="97"/>
      <c r="I84" s="97"/>
      <c r="J84" s="97"/>
    </row>
    <row r="85" spans="2:10">
      <c r="B85" s="97"/>
      <c r="C85" s="97"/>
      <c r="D85" s="97"/>
      <c r="E85" s="97"/>
      <c r="F85" s="97"/>
      <c r="G85" s="97"/>
      <c r="H85" s="97"/>
      <c r="I85" s="97"/>
      <c r="J85" s="97"/>
    </row>
    <row r="86" spans="2:10">
      <c r="B86" s="97"/>
      <c r="C86" s="97"/>
      <c r="D86" s="97"/>
      <c r="E86" s="97"/>
      <c r="F86" s="97"/>
      <c r="G86" s="97"/>
      <c r="H86" s="97"/>
      <c r="I86" s="97"/>
      <c r="J86" s="97"/>
    </row>
    <row r="87" spans="2:10">
      <c r="B87" s="97"/>
      <c r="C87" s="97"/>
      <c r="D87" s="97"/>
      <c r="E87" s="97"/>
      <c r="F87" s="97"/>
      <c r="G87" s="97"/>
      <c r="H87" s="97"/>
      <c r="I87" s="97"/>
      <c r="J87" s="97"/>
    </row>
    <row r="88" spans="2:10">
      <c r="B88" s="97"/>
      <c r="C88" s="97"/>
      <c r="D88" s="97"/>
      <c r="E88" s="97"/>
      <c r="F88" s="97"/>
      <c r="G88" s="97"/>
      <c r="H88" s="97"/>
      <c r="I88" s="97"/>
      <c r="J88" s="97"/>
    </row>
    <row r="89" spans="2:10">
      <c r="B89" s="97"/>
      <c r="C89" s="97"/>
      <c r="D89" s="97"/>
      <c r="E89" s="97"/>
      <c r="F89" s="97"/>
      <c r="G89" s="97"/>
      <c r="H89" s="97"/>
      <c r="I89" s="97"/>
      <c r="J89" s="97"/>
    </row>
    <row r="90" spans="2:10">
      <c r="B90" s="97"/>
      <c r="C90" s="97"/>
      <c r="D90" s="97"/>
      <c r="E90" s="97"/>
      <c r="F90" s="97"/>
      <c r="G90" s="97"/>
      <c r="H90" s="97"/>
      <c r="I90" s="97"/>
      <c r="J90" s="97"/>
    </row>
    <row r="91" spans="2:10">
      <c r="B91" s="97"/>
      <c r="C91" s="97"/>
      <c r="D91" s="97"/>
      <c r="E91" s="97"/>
      <c r="F91" s="97"/>
      <c r="G91" s="97"/>
      <c r="H91" s="97"/>
      <c r="I91" s="97"/>
      <c r="J91" s="97"/>
    </row>
    <row r="92" spans="2:10">
      <c r="B92" s="97"/>
      <c r="C92" s="97"/>
      <c r="D92" s="97"/>
      <c r="E92" s="97"/>
      <c r="F92" s="97"/>
      <c r="G92" s="97"/>
      <c r="H92" s="97"/>
      <c r="I92" s="97"/>
      <c r="J92" s="97"/>
    </row>
    <row r="93" spans="2:10">
      <c r="B93" s="97"/>
      <c r="C93" s="97"/>
      <c r="D93" s="97"/>
      <c r="E93" s="97"/>
      <c r="F93" s="97"/>
      <c r="G93" s="97"/>
      <c r="H93" s="97"/>
      <c r="I93" s="97"/>
      <c r="J93" s="97"/>
    </row>
    <row r="94" spans="2:10">
      <c r="B94" s="97"/>
      <c r="C94" s="97"/>
      <c r="D94" s="97"/>
      <c r="E94" s="97"/>
      <c r="F94" s="97"/>
      <c r="G94" s="97"/>
      <c r="H94" s="97"/>
      <c r="I94" s="97"/>
      <c r="J94" s="97"/>
    </row>
    <row r="95" spans="2:10">
      <c r="B95" s="97"/>
      <c r="C95" s="97"/>
      <c r="D95" s="97"/>
      <c r="E95" s="97"/>
      <c r="F95" s="97"/>
      <c r="G95" s="97"/>
      <c r="H95" s="97"/>
      <c r="I95" s="97"/>
      <c r="J95" s="97"/>
    </row>
    <row r="96" spans="2:10">
      <c r="B96" s="97"/>
      <c r="C96" s="97"/>
      <c r="D96" s="97"/>
      <c r="E96" s="97"/>
      <c r="F96" s="97"/>
      <c r="G96" s="97"/>
      <c r="H96" s="97"/>
      <c r="I96" s="97"/>
      <c r="J96" s="97"/>
    </row>
    <row r="97" spans="2:10">
      <c r="B97" s="97"/>
      <c r="C97" s="97"/>
      <c r="D97" s="97"/>
      <c r="E97" s="97"/>
      <c r="F97" s="97"/>
      <c r="G97" s="97"/>
      <c r="H97" s="97"/>
      <c r="I97" s="97"/>
      <c r="J97" s="97"/>
    </row>
    <row r="98" spans="2:10">
      <c r="B98" s="97"/>
      <c r="C98" s="97"/>
      <c r="D98" s="97"/>
      <c r="E98" s="97"/>
      <c r="F98" s="97"/>
      <c r="G98" s="97"/>
      <c r="H98" s="97"/>
      <c r="I98" s="97"/>
      <c r="J98" s="97"/>
    </row>
    <row r="99" spans="2:10">
      <c r="B99" s="97"/>
      <c r="C99" s="97"/>
      <c r="D99" s="97"/>
      <c r="E99" s="97"/>
      <c r="F99" s="97"/>
      <c r="G99" s="97"/>
      <c r="H99" s="97"/>
      <c r="I99" s="97"/>
      <c r="J99" s="97"/>
    </row>
    <row r="100" spans="2:10">
      <c r="B100" s="97"/>
      <c r="C100" s="97"/>
      <c r="D100" s="97"/>
      <c r="E100" s="97"/>
      <c r="F100" s="97"/>
      <c r="G100" s="97"/>
      <c r="H100" s="97"/>
      <c r="I100" s="97"/>
      <c r="J100" s="97"/>
    </row>
    <row r="101" spans="2:10">
      <c r="B101" s="97"/>
      <c r="C101" s="97"/>
      <c r="D101" s="97"/>
      <c r="E101" s="97"/>
      <c r="F101" s="97"/>
      <c r="G101" s="97"/>
      <c r="H101" s="97"/>
      <c r="I101" s="97"/>
      <c r="J101" s="97"/>
    </row>
    <row r="102" spans="2:10">
      <c r="B102" s="97"/>
      <c r="C102" s="97"/>
      <c r="D102" s="97"/>
      <c r="E102" s="97"/>
      <c r="F102" s="97"/>
      <c r="G102" s="97"/>
      <c r="H102" s="97"/>
      <c r="I102" s="97"/>
      <c r="J102" s="97"/>
    </row>
    <row r="103" spans="2:10">
      <c r="B103" s="97"/>
      <c r="C103" s="97"/>
      <c r="D103" s="97"/>
      <c r="E103" s="97"/>
      <c r="F103" s="97"/>
      <c r="G103" s="97"/>
      <c r="H103" s="97"/>
      <c r="I103" s="97"/>
      <c r="J103" s="97"/>
    </row>
    <row r="104" spans="2:10">
      <c r="B104" s="97"/>
      <c r="C104" s="97"/>
      <c r="D104" s="97"/>
      <c r="E104" s="97"/>
      <c r="F104" s="97"/>
      <c r="G104" s="97"/>
      <c r="H104" s="97"/>
      <c r="I104" s="97"/>
      <c r="J104" s="97"/>
    </row>
    <row r="105" spans="2:10">
      <c r="B105" s="97"/>
      <c r="C105" s="97"/>
      <c r="D105" s="97"/>
      <c r="E105" s="97"/>
      <c r="F105" s="97"/>
      <c r="G105" s="97"/>
      <c r="H105" s="97"/>
      <c r="I105" s="97"/>
      <c r="J105" s="97"/>
    </row>
    <row r="106" spans="2:10">
      <c r="B106" s="97"/>
      <c r="C106" s="97"/>
      <c r="D106" s="97"/>
      <c r="E106" s="97"/>
      <c r="F106" s="97"/>
      <c r="G106" s="97"/>
      <c r="H106" s="97"/>
      <c r="I106" s="97"/>
      <c r="J106" s="97"/>
    </row>
    <row r="107" spans="2:10">
      <c r="B107" s="97"/>
      <c r="C107" s="97"/>
      <c r="D107" s="97"/>
      <c r="E107" s="97"/>
      <c r="F107" s="97"/>
      <c r="G107" s="97"/>
      <c r="H107" s="97"/>
      <c r="I107" s="97"/>
      <c r="J107" s="97"/>
    </row>
    <row r="108" spans="2:10">
      <c r="B108" s="97"/>
      <c r="C108" s="97"/>
      <c r="D108" s="97"/>
      <c r="E108" s="97"/>
      <c r="F108" s="97"/>
      <c r="G108" s="97"/>
      <c r="H108" s="97"/>
      <c r="I108" s="97"/>
      <c r="J108" s="97"/>
    </row>
    <row r="109" spans="2:10">
      <c r="B109" s="97"/>
      <c r="C109" s="97"/>
      <c r="D109" s="97"/>
      <c r="E109" s="97"/>
      <c r="F109" s="97"/>
      <c r="G109" s="97"/>
      <c r="H109" s="97"/>
      <c r="I109" s="97"/>
      <c r="J109" s="97"/>
    </row>
    <row r="110" spans="2:10">
      <c r="F110" s="3"/>
      <c r="G110" s="3"/>
      <c r="H110" s="3"/>
      <c r="I110" s="3"/>
    </row>
    <row r="111" spans="2:10">
      <c r="F111" s="3"/>
      <c r="G111" s="3"/>
      <c r="H111" s="3"/>
      <c r="I111" s="3"/>
    </row>
    <row r="112" spans="2:10">
      <c r="F112" s="3"/>
      <c r="G112" s="3"/>
      <c r="H112" s="3"/>
      <c r="I112" s="3"/>
    </row>
    <row r="113" spans="6:9">
      <c r="F113" s="3"/>
      <c r="G113" s="3"/>
      <c r="H113" s="3"/>
      <c r="I113" s="3"/>
    </row>
    <row r="114" spans="6:9">
      <c r="F114" s="3"/>
      <c r="G114" s="3"/>
      <c r="H114" s="3"/>
      <c r="I114" s="3"/>
    </row>
    <row r="115" spans="6:9">
      <c r="F115" s="3"/>
      <c r="G115" s="3"/>
      <c r="H115" s="3"/>
      <c r="I115" s="3"/>
    </row>
    <row r="116" spans="6:9">
      <c r="F116" s="3"/>
      <c r="G116" s="3"/>
      <c r="H116" s="3"/>
      <c r="I116" s="3"/>
    </row>
    <row r="117" spans="6:9">
      <c r="F117" s="3"/>
      <c r="G117" s="3"/>
      <c r="H117" s="3"/>
      <c r="I117" s="3"/>
    </row>
    <row r="118" spans="6:9">
      <c r="F118" s="3"/>
      <c r="G118" s="3"/>
      <c r="H118" s="3"/>
      <c r="I118" s="3"/>
    </row>
    <row r="119" spans="6:9">
      <c r="F119" s="3"/>
      <c r="G119" s="3"/>
      <c r="H119" s="3"/>
      <c r="I119" s="3"/>
    </row>
    <row r="120" spans="6:9">
      <c r="F120" s="3"/>
      <c r="G120" s="3"/>
      <c r="H120" s="3"/>
      <c r="I120" s="3"/>
    </row>
    <row r="121" spans="6:9">
      <c r="F121" s="3"/>
      <c r="G121" s="3"/>
      <c r="H121" s="3"/>
      <c r="I121" s="3"/>
    </row>
    <row r="122" spans="6:9">
      <c r="F122" s="3"/>
      <c r="G122" s="3"/>
      <c r="H122" s="3"/>
      <c r="I122" s="3"/>
    </row>
    <row r="123" spans="6:9">
      <c r="F123" s="3"/>
      <c r="G123" s="3"/>
      <c r="H123" s="3"/>
      <c r="I123" s="3"/>
    </row>
    <row r="124" spans="6:9">
      <c r="F124" s="3"/>
      <c r="G124" s="3"/>
      <c r="H124" s="3"/>
      <c r="I124" s="3"/>
    </row>
    <row r="125" spans="6:9">
      <c r="F125" s="3"/>
      <c r="G125" s="3"/>
      <c r="H125" s="3"/>
      <c r="I125" s="3"/>
    </row>
    <row r="126" spans="6:9">
      <c r="F126" s="3"/>
      <c r="G126" s="3"/>
      <c r="H126" s="3"/>
      <c r="I126" s="3"/>
    </row>
    <row r="127" spans="6:9">
      <c r="F127" s="3"/>
      <c r="G127" s="3"/>
      <c r="H127" s="3"/>
      <c r="I127" s="3"/>
    </row>
    <row r="128" spans="6:9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5" type="noConversion"/>
  <dataValidations count="1">
    <dataValidation allowBlank="1" showInputMessage="1" showErrorMessage="1" sqref="D1:J9 C5:C9 A1:A1048576 B1:B9 B110:J1048576 B11:B16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D12" sqref="D1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182</v>
      </c>
      <c r="C1" s="76" t="s" vm="1">
        <v>251</v>
      </c>
    </row>
    <row r="2" spans="2:60">
      <c r="B2" s="56" t="s">
        <v>181</v>
      </c>
      <c r="C2" s="76" t="s">
        <v>252</v>
      </c>
    </row>
    <row r="3" spans="2:60">
      <c r="B3" s="56" t="s">
        <v>183</v>
      </c>
      <c r="C3" s="76" t="s">
        <v>253</v>
      </c>
    </row>
    <row r="4" spans="2:60">
      <c r="B4" s="56" t="s">
        <v>184</v>
      </c>
      <c r="C4" s="76">
        <v>8802</v>
      </c>
    </row>
    <row r="6" spans="2:60" ht="26.25" customHeight="1">
      <c r="B6" s="185" t="s">
        <v>217</v>
      </c>
      <c r="C6" s="186"/>
      <c r="D6" s="186"/>
      <c r="E6" s="186"/>
      <c r="F6" s="186"/>
      <c r="G6" s="186"/>
      <c r="H6" s="186"/>
      <c r="I6" s="186"/>
      <c r="J6" s="186"/>
      <c r="K6" s="187"/>
    </row>
    <row r="7" spans="2:60" s="3" customFormat="1" ht="66">
      <c r="B7" s="59" t="s">
        <v>119</v>
      </c>
      <c r="C7" s="59" t="s">
        <v>120</v>
      </c>
      <c r="D7" s="59" t="s">
        <v>15</v>
      </c>
      <c r="E7" s="59" t="s">
        <v>16</v>
      </c>
      <c r="F7" s="59" t="s">
        <v>55</v>
      </c>
      <c r="G7" s="59" t="s">
        <v>104</v>
      </c>
      <c r="H7" s="59" t="s">
        <v>52</v>
      </c>
      <c r="I7" s="59" t="s">
        <v>113</v>
      </c>
      <c r="J7" s="59" t="s">
        <v>185</v>
      </c>
      <c r="K7" s="59" t="s">
        <v>186</v>
      </c>
    </row>
    <row r="8" spans="2:60" s="3" customFormat="1" ht="21.75" customHeight="1">
      <c r="B8" s="15"/>
      <c r="C8" s="69"/>
      <c r="D8" s="16"/>
      <c r="E8" s="16"/>
      <c r="F8" s="16" t="s">
        <v>20</v>
      </c>
      <c r="G8" s="16"/>
      <c r="H8" s="16" t="s">
        <v>20</v>
      </c>
      <c r="I8" s="16" t="s">
        <v>240</v>
      </c>
      <c r="J8" s="32" t="s">
        <v>20</v>
      </c>
      <c r="K8" s="17" t="s">
        <v>20</v>
      </c>
    </row>
    <row r="9" spans="2:60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20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9"/>
      <c r="C11" s="97"/>
      <c r="D11" s="97"/>
      <c r="E11" s="97"/>
      <c r="F11" s="97"/>
      <c r="G11" s="97"/>
      <c r="H11" s="97"/>
      <c r="I11" s="97"/>
      <c r="J11" s="97"/>
      <c r="K11" s="97"/>
    </row>
    <row r="12" spans="2:60">
      <c r="B12" s="95" t="s">
        <v>250</v>
      </c>
      <c r="C12" s="97"/>
      <c r="D12" s="97"/>
      <c r="E12" s="97"/>
      <c r="F12" s="97"/>
      <c r="G12" s="97"/>
      <c r="H12" s="97"/>
      <c r="I12" s="97"/>
      <c r="J12" s="97"/>
      <c r="K12" s="97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95" t="s">
        <v>115</v>
      </c>
      <c r="C13" s="97"/>
      <c r="D13" s="97"/>
      <c r="E13" s="97"/>
      <c r="F13" s="97"/>
      <c r="G13" s="97"/>
      <c r="H13" s="97"/>
      <c r="I13" s="97"/>
      <c r="J13" s="97"/>
      <c r="K13" s="97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95" t="s">
        <v>235</v>
      </c>
      <c r="C14" s="97"/>
      <c r="D14" s="97"/>
      <c r="E14" s="97"/>
      <c r="F14" s="97"/>
      <c r="G14" s="97"/>
      <c r="H14" s="97"/>
      <c r="I14" s="97"/>
      <c r="J14" s="97"/>
      <c r="K14" s="97"/>
    </row>
    <row r="15" spans="2:60">
      <c r="B15" s="95" t="s">
        <v>245</v>
      </c>
      <c r="C15" s="97"/>
      <c r="D15" s="97"/>
      <c r="E15" s="97"/>
      <c r="F15" s="97"/>
      <c r="G15" s="97"/>
      <c r="H15" s="97"/>
      <c r="I15" s="97"/>
      <c r="J15" s="97"/>
      <c r="K15" s="9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97"/>
      <c r="C16" s="97"/>
      <c r="D16" s="97"/>
      <c r="E16" s="97"/>
      <c r="F16" s="97"/>
      <c r="G16" s="97"/>
      <c r="H16" s="97"/>
      <c r="I16" s="97"/>
      <c r="J16" s="97"/>
      <c r="K16" s="9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97"/>
      <c r="C17" s="97"/>
      <c r="D17" s="97"/>
      <c r="E17" s="97"/>
      <c r="F17" s="97"/>
      <c r="G17" s="97"/>
      <c r="H17" s="97"/>
      <c r="I17" s="97"/>
      <c r="J17" s="97"/>
      <c r="K17" s="97"/>
    </row>
    <row r="18" spans="2:11">
      <c r="B18" s="97"/>
      <c r="C18" s="97"/>
      <c r="D18" s="97"/>
      <c r="E18" s="97"/>
      <c r="F18" s="97"/>
      <c r="G18" s="97"/>
      <c r="H18" s="97"/>
      <c r="I18" s="97"/>
      <c r="J18" s="97"/>
      <c r="K18" s="97"/>
    </row>
    <row r="19" spans="2:11">
      <c r="B19" s="97"/>
      <c r="C19" s="97"/>
      <c r="D19" s="97"/>
      <c r="E19" s="97"/>
      <c r="F19" s="97"/>
      <c r="G19" s="97"/>
      <c r="H19" s="97"/>
      <c r="I19" s="97"/>
      <c r="J19" s="97"/>
      <c r="K19" s="97"/>
    </row>
    <row r="20" spans="2:11">
      <c r="B20" s="97"/>
      <c r="C20" s="97"/>
      <c r="D20" s="97"/>
      <c r="E20" s="97"/>
      <c r="F20" s="97"/>
      <c r="G20" s="97"/>
      <c r="H20" s="97"/>
      <c r="I20" s="97"/>
      <c r="J20" s="97"/>
      <c r="K20" s="97"/>
    </row>
    <row r="21" spans="2:11">
      <c r="B21" s="97"/>
      <c r="C21" s="97"/>
      <c r="D21" s="97"/>
      <c r="E21" s="97"/>
      <c r="F21" s="97"/>
      <c r="G21" s="97"/>
      <c r="H21" s="97"/>
      <c r="I21" s="97"/>
      <c r="J21" s="97"/>
      <c r="K21" s="97"/>
    </row>
    <row r="22" spans="2:11">
      <c r="B22" s="97"/>
      <c r="C22" s="97"/>
      <c r="D22" s="97"/>
      <c r="E22" s="97"/>
      <c r="F22" s="97"/>
      <c r="G22" s="97"/>
      <c r="H22" s="97"/>
      <c r="I22" s="97"/>
      <c r="J22" s="97"/>
      <c r="K22" s="97"/>
    </row>
    <row r="23" spans="2:11"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spans="2:11"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spans="2:11"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spans="2:11"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spans="2:11"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spans="2:1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1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1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2:1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2:1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2:1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2:1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2:1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2:1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2:1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>
      <c r="B53" s="97"/>
      <c r="C53" s="97"/>
      <c r="D53" s="97"/>
      <c r="E53" s="97"/>
      <c r="F53" s="97"/>
      <c r="G53" s="97"/>
      <c r="H53" s="97"/>
      <c r="I53" s="97"/>
      <c r="J53" s="97"/>
      <c r="K53" s="97"/>
    </row>
    <row r="54" spans="2:11">
      <c r="B54" s="97"/>
      <c r="C54" s="97"/>
      <c r="D54" s="97"/>
      <c r="E54" s="97"/>
      <c r="F54" s="97"/>
      <c r="G54" s="97"/>
      <c r="H54" s="97"/>
      <c r="I54" s="97"/>
      <c r="J54" s="97"/>
      <c r="K54" s="97"/>
    </row>
    <row r="55" spans="2:11"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 spans="2:11"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 spans="2:11"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2:11"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 spans="2:11"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 spans="2:11"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 spans="2:11"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2:11"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 spans="2:11"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 spans="2:11"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spans="2:11"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2:11">
      <c r="B66" s="97"/>
      <c r="C66" s="97"/>
      <c r="D66" s="97"/>
      <c r="E66" s="97"/>
      <c r="F66" s="97"/>
      <c r="G66" s="97"/>
      <c r="H66" s="97"/>
      <c r="I66" s="97"/>
      <c r="J66" s="97"/>
      <c r="K66" s="97"/>
    </row>
    <row r="67" spans="2:11">
      <c r="B67" s="97"/>
      <c r="C67" s="97"/>
      <c r="D67" s="97"/>
      <c r="E67" s="97"/>
      <c r="F67" s="97"/>
      <c r="G67" s="97"/>
      <c r="H67" s="97"/>
      <c r="I67" s="97"/>
      <c r="J67" s="97"/>
      <c r="K67" s="97"/>
    </row>
    <row r="68" spans="2:11">
      <c r="B68" s="97"/>
      <c r="C68" s="97"/>
      <c r="D68" s="97"/>
      <c r="E68" s="97"/>
      <c r="F68" s="97"/>
      <c r="G68" s="97"/>
      <c r="H68" s="97"/>
      <c r="I68" s="97"/>
      <c r="J68" s="97"/>
      <c r="K68" s="97"/>
    </row>
    <row r="69" spans="2:11">
      <c r="B69" s="97"/>
      <c r="C69" s="97"/>
      <c r="D69" s="97"/>
      <c r="E69" s="97"/>
      <c r="F69" s="97"/>
      <c r="G69" s="97"/>
      <c r="H69" s="97"/>
      <c r="I69" s="97"/>
      <c r="J69" s="97"/>
      <c r="K69" s="97"/>
    </row>
    <row r="70" spans="2:11">
      <c r="B70" s="97"/>
      <c r="C70" s="97"/>
      <c r="D70" s="97"/>
      <c r="E70" s="97"/>
      <c r="F70" s="97"/>
      <c r="G70" s="97"/>
      <c r="H70" s="97"/>
      <c r="I70" s="97"/>
      <c r="J70" s="97"/>
      <c r="K70" s="97"/>
    </row>
    <row r="71" spans="2:11">
      <c r="B71" s="97"/>
      <c r="C71" s="97"/>
      <c r="D71" s="97"/>
      <c r="E71" s="97"/>
      <c r="F71" s="97"/>
      <c r="G71" s="97"/>
      <c r="H71" s="97"/>
      <c r="I71" s="97"/>
      <c r="J71" s="97"/>
      <c r="K71" s="97"/>
    </row>
    <row r="72" spans="2:11">
      <c r="B72" s="97"/>
      <c r="C72" s="97"/>
      <c r="D72" s="97"/>
      <c r="E72" s="97"/>
      <c r="F72" s="97"/>
      <c r="G72" s="97"/>
      <c r="H72" s="97"/>
      <c r="I72" s="97"/>
      <c r="J72" s="97"/>
      <c r="K72" s="97"/>
    </row>
    <row r="73" spans="2:11">
      <c r="B73" s="97"/>
      <c r="C73" s="97"/>
      <c r="D73" s="97"/>
      <c r="E73" s="97"/>
      <c r="F73" s="97"/>
      <c r="G73" s="97"/>
      <c r="H73" s="97"/>
      <c r="I73" s="97"/>
      <c r="J73" s="97"/>
      <c r="K73" s="97"/>
    </row>
    <row r="74" spans="2:11"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spans="2:1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2:1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2:1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2:1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2:1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2:1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 spans="2:11">
      <c r="B86" s="97"/>
      <c r="C86" s="97"/>
      <c r="D86" s="97"/>
      <c r="E86" s="97"/>
      <c r="F86" s="97"/>
      <c r="G86" s="97"/>
      <c r="H86" s="97"/>
      <c r="I86" s="97"/>
      <c r="J86" s="97"/>
      <c r="K86" s="97"/>
    </row>
    <row r="87" spans="2:11">
      <c r="B87" s="97"/>
      <c r="C87" s="97"/>
      <c r="D87" s="97"/>
      <c r="E87" s="97"/>
      <c r="F87" s="97"/>
      <c r="G87" s="97"/>
      <c r="H87" s="97"/>
      <c r="I87" s="97"/>
      <c r="J87" s="97"/>
      <c r="K87" s="97"/>
    </row>
    <row r="88" spans="2:11">
      <c r="B88" s="97"/>
      <c r="C88" s="97"/>
      <c r="D88" s="97"/>
      <c r="E88" s="97"/>
      <c r="F88" s="97"/>
      <c r="G88" s="97"/>
      <c r="H88" s="97"/>
      <c r="I88" s="97"/>
      <c r="J88" s="97"/>
      <c r="K88" s="97"/>
    </row>
    <row r="89" spans="2:11">
      <c r="B89" s="97"/>
      <c r="C89" s="97"/>
      <c r="D89" s="97"/>
      <c r="E89" s="97"/>
      <c r="F89" s="97"/>
      <c r="G89" s="97"/>
      <c r="H89" s="97"/>
      <c r="I89" s="97"/>
      <c r="J89" s="97"/>
      <c r="K89" s="97"/>
    </row>
    <row r="90" spans="2:11">
      <c r="B90" s="97"/>
      <c r="C90" s="97"/>
      <c r="D90" s="97"/>
      <c r="E90" s="97"/>
      <c r="F90" s="97"/>
      <c r="G90" s="97"/>
      <c r="H90" s="97"/>
      <c r="I90" s="97"/>
      <c r="J90" s="97"/>
      <c r="K90" s="97"/>
    </row>
    <row r="91" spans="2:11">
      <c r="B91" s="97"/>
      <c r="C91" s="97"/>
      <c r="D91" s="97"/>
      <c r="E91" s="97"/>
      <c r="F91" s="97"/>
      <c r="G91" s="97"/>
      <c r="H91" s="97"/>
      <c r="I91" s="97"/>
      <c r="J91" s="97"/>
      <c r="K91" s="97"/>
    </row>
    <row r="92" spans="2:11">
      <c r="B92" s="97"/>
      <c r="C92" s="97"/>
      <c r="D92" s="97"/>
      <c r="E92" s="97"/>
      <c r="F92" s="97"/>
      <c r="G92" s="97"/>
      <c r="H92" s="97"/>
      <c r="I92" s="97"/>
      <c r="J92" s="97"/>
      <c r="K92" s="97"/>
    </row>
    <row r="93" spans="2:11">
      <c r="B93" s="97"/>
      <c r="C93" s="97"/>
      <c r="D93" s="97"/>
      <c r="E93" s="97"/>
      <c r="F93" s="97"/>
      <c r="G93" s="97"/>
      <c r="H93" s="97"/>
      <c r="I93" s="97"/>
      <c r="J93" s="97"/>
      <c r="K93" s="97"/>
    </row>
    <row r="94" spans="2:11">
      <c r="B94" s="97"/>
      <c r="C94" s="97"/>
      <c r="D94" s="97"/>
      <c r="E94" s="97"/>
      <c r="F94" s="97"/>
      <c r="G94" s="97"/>
      <c r="H94" s="97"/>
      <c r="I94" s="97"/>
      <c r="J94" s="97"/>
      <c r="K94" s="97"/>
    </row>
    <row r="95" spans="2:11">
      <c r="B95" s="97"/>
      <c r="C95" s="97"/>
      <c r="D95" s="97"/>
      <c r="E95" s="97"/>
      <c r="F95" s="97"/>
      <c r="G95" s="97"/>
      <c r="H95" s="97"/>
      <c r="I95" s="97"/>
      <c r="J95" s="97"/>
      <c r="K95" s="97"/>
    </row>
    <row r="96" spans="2:11">
      <c r="B96" s="97"/>
      <c r="C96" s="97"/>
      <c r="D96" s="97"/>
      <c r="E96" s="97"/>
      <c r="F96" s="97"/>
      <c r="G96" s="97"/>
      <c r="H96" s="97"/>
      <c r="I96" s="97"/>
      <c r="J96" s="97"/>
      <c r="K96" s="97"/>
    </row>
    <row r="97" spans="2:11">
      <c r="B97" s="97"/>
      <c r="C97" s="97"/>
      <c r="D97" s="97"/>
      <c r="E97" s="97"/>
      <c r="F97" s="97"/>
      <c r="G97" s="97"/>
      <c r="H97" s="97"/>
      <c r="I97" s="97"/>
      <c r="J97" s="97"/>
      <c r="K97" s="97"/>
    </row>
    <row r="98" spans="2:11">
      <c r="B98" s="97"/>
      <c r="C98" s="97"/>
      <c r="D98" s="97"/>
      <c r="E98" s="97"/>
      <c r="F98" s="97"/>
      <c r="G98" s="97"/>
      <c r="H98" s="97"/>
      <c r="I98" s="97"/>
      <c r="J98" s="97"/>
      <c r="K98" s="97"/>
    </row>
    <row r="99" spans="2:11">
      <c r="B99" s="97"/>
      <c r="C99" s="97"/>
      <c r="D99" s="97"/>
      <c r="E99" s="97"/>
      <c r="F99" s="97"/>
      <c r="G99" s="97"/>
      <c r="H99" s="97"/>
      <c r="I99" s="97"/>
      <c r="J99" s="97"/>
      <c r="K99" s="97"/>
    </row>
    <row r="100" spans="2:11">
      <c r="B100" s="97"/>
      <c r="C100" s="97"/>
      <c r="D100" s="97"/>
      <c r="E100" s="97"/>
      <c r="F100" s="97"/>
      <c r="G100" s="97"/>
      <c r="H100" s="97"/>
      <c r="I100" s="97"/>
      <c r="J100" s="97"/>
      <c r="K100" s="97"/>
    </row>
    <row r="101" spans="2:11">
      <c r="B101" s="97"/>
      <c r="C101" s="97"/>
      <c r="D101" s="97"/>
      <c r="E101" s="97"/>
      <c r="F101" s="97"/>
      <c r="G101" s="97"/>
      <c r="H101" s="97"/>
      <c r="I101" s="97"/>
      <c r="J101" s="97"/>
      <c r="K101" s="97"/>
    </row>
    <row r="102" spans="2:11">
      <c r="B102" s="97"/>
      <c r="C102" s="97"/>
      <c r="D102" s="97"/>
      <c r="E102" s="97"/>
      <c r="F102" s="97"/>
      <c r="G102" s="97"/>
      <c r="H102" s="97"/>
      <c r="I102" s="97"/>
      <c r="J102" s="97"/>
      <c r="K102" s="97"/>
    </row>
    <row r="103" spans="2:11">
      <c r="B103" s="97"/>
      <c r="C103" s="97"/>
      <c r="D103" s="97"/>
      <c r="E103" s="97"/>
      <c r="F103" s="97"/>
      <c r="G103" s="97"/>
      <c r="H103" s="97"/>
      <c r="I103" s="97"/>
      <c r="J103" s="97"/>
      <c r="K103" s="97"/>
    </row>
    <row r="104" spans="2:11">
      <c r="B104" s="97"/>
      <c r="C104" s="97"/>
      <c r="D104" s="97"/>
      <c r="E104" s="97"/>
      <c r="F104" s="97"/>
      <c r="G104" s="97"/>
      <c r="H104" s="97"/>
      <c r="I104" s="97"/>
      <c r="J104" s="97"/>
      <c r="K104" s="97"/>
    </row>
    <row r="105" spans="2:11">
      <c r="B105" s="97"/>
      <c r="C105" s="97"/>
      <c r="D105" s="97"/>
      <c r="E105" s="97"/>
      <c r="F105" s="97"/>
      <c r="G105" s="97"/>
      <c r="H105" s="97"/>
      <c r="I105" s="97"/>
      <c r="J105" s="97"/>
      <c r="K105" s="97"/>
    </row>
    <row r="106" spans="2:11">
      <c r="B106" s="97"/>
      <c r="C106" s="97"/>
      <c r="D106" s="97"/>
      <c r="E106" s="97"/>
      <c r="F106" s="97"/>
      <c r="G106" s="97"/>
      <c r="H106" s="97"/>
      <c r="I106" s="97"/>
      <c r="J106" s="97"/>
      <c r="K106" s="97"/>
    </row>
    <row r="107" spans="2:11">
      <c r="B107" s="97"/>
      <c r="C107" s="97"/>
      <c r="D107" s="97"/>
      <c r="E107" s="97"/>
      <c r="F107" s="97"/>
      <c r="G107" s="97"/>
      <c r="H107" s="97"/>
      <c r="I107" s="97"/>
      <c r="J107" s="97"/>
      <c r="K107" s="97"/>
    </row>
    <row r="108" spans="2:11">
      <c r="B108" s="97"/>
      <c r="C108" s="97"/>
      <c r="D108" s="97"/>
      <c r="E108" s="97"/>
      <c r="F108" s="97"/>
      <c r="G108" s="97"/>
      <c r="H108" s="97"/>
      <c r="I108" s="97"/>
      <c r="J108" s="97"/>
      <c r="K108" s="97"/>
    </row>
    <row r="109" spans="2:11">
      <c r="B109" s="97"/>
      <c r="C109" s="97"/>
      <c r="D109" s="97"/>
      <c r="E109" s="97"/>
      <c r="F109" s="97"/>
      <c r="G109" s="97"/>
      <c r="H109" s="97"/>
      <c r="I109" s="97"/>
      <c r="J109" s="97"/>
      <c r="K109" s="97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H28:XFD29 D1:XFD27 D30:XFD1048576 D28:AF29 A1:B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C14" sqref="C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8" style="1" bestFit="1" customWidth="1"/>
    <col min="10" max="10" width="7.710937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182</v>
      </c>
      <c r="C1" s="76" t="s" vm="1">
        <v>251</v>
      </c>
    </row>
    <row r="2" spans="2:60">
      <c r="B2" s="56" t="s">
        <v>181</v>
      </c>
      <c r="C2" s="76" t="s">
        <v>252</v>
      </c>
    </row>
    <row r="3" spans="2:60">
      <c r="B3" s="56" t="s">
        <v>183</v>
      </c>
      <c r="C3" s="76" t="s">
        <v>253</v>
      </c>
    </row>
    <row r="4" spans="2:60">
      <c r="B4" s="56" t="s">
        <v>184</v>
      </c>
      <c r="C4" s="76">
        <v>8802</v>
      </c>
    </row>
    <row r="6" spans="2:60" ht="26.25" customHeight="1">
      <c r="B6" s="185" t="s">
        <v>218</v>
      </c>
      <c r="C6" s="186"/>
      <c r="D6" s="186"/>
      <c r="E6" s="186"/>
      <c r="F6" s="186"/>
      <c r="G6" s="186"/>
      <c r="H6" s="186"/>
      <c r="I6" s="186"/>
      <c r="J6" s="186"/>
      <c r="K6" s="187"/>
    </row>
    <row r="7" spans="2:60" s="3" customFormat="1" ht="78.75">
      <c r="B7" s="59" t="s">
        <v>119</v>
      </c>
      <c r="C7" s="61" t="s">
        <v>44</v>
      </c>
      <c r="D7" s="61" t="s">
        <v>15</v>
      </c>
      <c r="E7" s="61" t="s">
        <v>16</v>
      </c>
      <c r="F7" s="61" t="s">
        <v>55</v>
      </c>
      <c r="G7" s="61" t="s">
        <v>104</v>
      </c>
      <c r="H7" s="61" t="s">
        <v>52</v>
      </c>
      <c r="I7" s="61" t="s">
        <v>113</v>
      </c>
      <c r="J7" s="61" t="s">
        <v>185</v>
      </c>
      <c r="K7" s="63" t="s">
        <v>186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240</v>
      </c>
      <c r="J8" s="32" t="s">
        <v>20</v>
      </c>
      <c r="K8" s="17" t="s">
        <v>20</v>
      </c>
    </row>
    <row r="9" spans="2:60" s="4" customFormat="1" ht="18" customHeight="1">
      <c r="B9" s="18"/>
      <c r="C9" s="20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20" t="s">
        <v>8</v>
      </c>
      <c r="K9" s="20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09"/>
      <c r="C11" s="97"/>
      <c r="D11" s="97"/>
      <c r="E11" s="97"/>
      <c r="F11" s="97"/>
      <c r="G11" s="97"/>
      <c r="H11" s="97"/>
      <c r="I11" s="97"/>
      <c r="J11" s="97"/>
      <c r="K11" s="97"/>
    </row>
    <row r="12" spans="2:60">
      <c r="B12" s="109"/>
      <c r="C12" s="97"/>
      <c r="D12" s="97"/>
      <c r="E12" s="97"/>
      <c r="F12" s="97"/>
      <c r="G12" s="97"/>
      <c r="H12" s="97"/>
      <c r="I12" s="97"/>
      <c r="J12" s="97"/>
      <c r="K12" s="97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95" t="s">
        <v>250</v>
      </c>
      <c r="C13" s="97"/>
      <c r="D13" s="97"/>
      <c r="E13" s="97"/>
      <c r="F13" s="97"/>
      <c r="G13" s="97"/>
      <c r="H13" s="97"/>
      <c r="I13" s="97"/>
      <c r="J13" s="97"/>
      <c r="K13" s="97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95" t="s">
        <v>115</v>
      </c>
      <c r="C14" s="97"/>
      <c r="D14" s="97"/>
      <c r="E14" s="97"/>
      <c r="F14" s="97"/>
      <c r="G14" s="97"/>
      <c r="H14" s="97"/>
      <c r="I14" s="97"/>
      <c r="J14" s="97"/>
      <c r="K14" s="97"/>
    </row>
    <row r="15" spans="2:60">
      <c r="B15" s="95" t="s">
        <v>235</v>
      </c>
      <c r="C15" s="97"/>
      <c r="D15" s="97"/>
      <c r="E15" s="97"/>
      <c r="F15" s="97"/>
      <c r="G15" s="97"/>
      <c r="H15" s="97"/>
      <c r="I15" s="97"/>
      <c r="J15" s="97"/>
      <c r="K15" s="9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95" t="s">
        <v>245</v>
      </c>
      <c r="C16" s="97"/>
      <c r="D16" s="97"/>
      <c r="E16" s="97"/>
      <c r="F16" s="97"/>
      <c r="G16" s="97"/>
      <c r="H16" s="97"/>
      <c r="I16" s="97"/>
      <c r="J16" s="97"/>
      <c r="K16" s="9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97"/>
      <c r="C17" s="97"/>
      <c r="D17" s="97"/>
      <c r="E17" s="97"/>
      <c r="F17" s="97"/>
      <c r="G17" s="97"/>
      <c r="H17" s="97"/>
      <c r="I17" s="97"/>
      <c r="J17" s="97"/>
      <c r="K17" s="97"/>
    </row>
    <row r="18" spans="2:11">
      <c r="B18" s="97"/>
      <c r="C18" s="97"/>
      <c r="D18" s="97"/>
      <c r="E18" s="97"/>
      <c r="F18" s="97"/>
      <c r="G18" s="97"/>
      <c r="H18" s="97"/>
      <c r="I18" s="97"/>
      <c r="J18" s="97"/>
      <c r="K18" s="97"/>
    </row>
    <row r="19" spans="2:11">
      <c r="B19" s="97"/>
      <c r="C19" s="97"/>
      <c r="D19" s="97"/>
      <c r="E19" s="97"/>
      <c r="F19" s="97"/>
      <c r="G19" s="97"/>
      <c r="H19" s="97"/>
      <c r="I19" s="97"/>
      <c r="J19" s="97"/>
      <c r="K19" s="97"/>
    </row>
    <row r="20" spans="2:11">
      <c r="B20" s="97"/>
      <c r="C20" s="97"/>
      <c r="D20" s="97"/>
      <c r="E20" s="97"/>
      <c r="F20" s="97"/>
      <c r="G20" s="97"/>
      <c r="H20" s="97"/>
      <c r="I20" s="97"/>
      <c r="J20" s="97"/>
      <c r="K20" s="97"/>
    </row>
    <row r="21" spans="2:11">
      <c r="B21" s="97"/>
      <c r="C21" s="97"/>
      <c r="D21" s="97"/>
      <c r="E21" s="97"/>
      <c r="F21" s="97"/>
      <c r="G21" s="97"/>
      <c r="H21" s="97"/>
      <c r="I21" s="97"/>
      <c r="J21" s="97"/>
      <c r="K21" s="97"/>
    </row>
    <row r="22" spans="2:11">
      <c r="B22" s="97"/>
      <c r="C22" s="97"/>
      <c r="D22" s="97"/>
      <c r="E22" s="97"/>
      <c r="F22" s="97"/>
      <c r="G22" s="97"/>
      <c r="H22" s="97"/>
      <c r="I22" s="97"/>
      <c r="J22" s="97"/>
      <c r="K22" s="97"/>
    </row>
    <row r="23" spans="2:11">
      <c r="B23" s="97"/>
      <c r="C23" s="97"/>
      <c r="D23" s="97"/>
      <c r="E23" s="97"/>
      <c r="F23" s="97"/>
      <c r="G23" s="97"/>
      <c r="H23" s="97"/>
      <c r="I23" s="97"/>
      <c r="J23" s="97"/>
      <c r="K23" s="97"/>
    </row>
    <row r="24" spans="2:11">
      <c r="B24" s="97"/>
      <c r="C24" s="97"/>
      <c r="D24" s="97"/>
      <c r="E24" s="97"/>
      <c r="F24" s="97"/>
      <c r="G24" s="97"/>
      <c r="H24" s="97"/>
      <c r="I24" s="97"/>
      <c r="J24" s="97"/>
      <c r="K24" s="97"/>
    </row>
    <row r="25" spans="2:11">
      <c r="B25" s="97"/>
      <c r="C25" s="97"/>
      <c r="D25" s="97"/>
      <c r="E25" s="97"/>
      <c r="F25" s="97"/>
      <c r="G25" s="97"/>
      <c r="H25" s="97"/>
      <c r="I25" s="97"/>
      <c r="J25" s="97"/>
      <c r="K25" s="97"/>
    </row>
    <row r="26" spans="2:11">
      <c r="B26" s="97"/>
      <c r="C26" s="97"/>
      <c r="D26" s="97"/>
      <c r="E26" s="97"/>
      <c r="F26" s="97"/>
      <c r="G26" s="97"/>
      <c r="H26" s="97"/>
      <c r="I26" s="97"/>
      <c r="J26" s="97"/>
      <c r="K26" s="97"/>
    </row>
    <row r="27" spans="2:11">
      <c r="B27" s="97"/>
      <c r="C27" s="97"/>
      <c r="D27" s="97"/>
      <c r="E27" s="97"/>
      <c r="F27" s="97"/>
      <c r="G27" s="97"/>
      <c r="H27" s="97"/>
      <c r="I27" s="97"/>
      <c r="J27" s="97"/>
      <c r="K27" s="97"/>
    </row>
    <row r="28" spans="2:11">
      <c r="B28" s="97"/>
      <c r="C28" s="97"/>
      <c r="D28" s="97"/>
      <c r="E28" s="97"/>
      <c r="F28" s="97"/>
      <c r="G28" s="97"/>
      <c r="H28" s="97"/>
      <c r="I28" s="97"/>
      <c r="J28" s="97"/>
      <c r="K28" s="97"/>
    </row>
    <row r="29" spans="2:11">
      <c r="B29" s="97"/>
      <c r="C29" s="97"/>
      <c r="D29" s="97"/>
      <c r="E29" s="97"/>
      <c r="F29" s="97"/>
      <c r="G29" s="97"/>
      <c r="H29" s="97"/>
      <c r="I29" s="97"/>
      <c r="J29" s="97"/>
      <c r="K29" s="97"/>
    </row>
    <row r="30" spans="2:11">
      <c r="B30" s="97"/>
      <c r="C30" s="97"/>
      <c r="D30" s="97"/>
      <c r="E30" s="97"/>
      <c r="F30" s="97"/>
      <c r="G30" s="97"/>
      <c r="H30" s="97"/>
      <c r="I30" s="97"/>
      <c r="J30" s="97"/>
      <c r="K30" s="97"/>
    </row>
    <row r="31" spans="2:11">
      <c r="B31" s="97"/>
      <c r="C31" s="97"/>
      <c r="D31" s="97"/>
      <c r="E31" s="97"/>
      <c r="F31" s="97"/>
      <c r="G31" s="97"/>
      <c r="H31" s="97"/>
      <c r="I31" s="97"/>
      <c r="J31" s="97"/>
      <c r="K31" s="97"/>
    </row>
    <row r="32" spans="2:11">
      <c r="B32" s="97"/>
      <c r="C32" s="97"/>
      <c r="D32" s="97"/>
      <c r="E32" s="97"/>
      <c r="F32" s="97"/>
      <c r="G32" s="97"/>
      <c r="H32" s="97"/>
      <c r="I32" s="97"/>
      <c r="J32" s="97"/>
      <c r="K32" s="97"/>
    </row>
    <row r="33" spans="2:11">
      <c r="B33" s="97"/>
      <c r="C33" s="97"/>
      <c r="D33" s="97"/>
      <c r="E33" s="97"/>
      <c r="F33" s="97"/>
      <c r="G33" s="97"/>
      <c r="H33" s="97"/>
      <c r="I33" s="97"/>
      <c r="J33" s="97"/>
      <c r="K33" s="97"/>
    </row>
    <row r="34" spans="2:11">
      <c r="B34" s="97"/>
      <c r="C34" s="97"/>
      <c r="D34" s="97"/>
      <c r="E34" s="97"/>
      <c r="F34" s="97"/>
      <c r="G34" s="97"/>
      <c r="H34" s="97"/>
      <c r="I34" s="97"/>
      <c r="J34" s="97"/>
      <c r="K34" s="97"/>
    </row>
    <row r="35" spans="2:11">
      <c r="B35" s="97"/>
      <c r="C35" s="97"/>
      <c r="D35" s="97"/>
      <c r="E35" s="97"/>
      <c r="F35" s="97"/>
      <c r="G35" s="97"/>
      <c r="H35" s="97"/>
      <c r="I35" s="97"/>
      <c r="J35" s="97"/>
      <c r="K35" s="97"/>
    </row>
    <row r="36" spans="2:11"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 spans="2:11"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 spans="2:11"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 spans="2:11"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 spans="2:11"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 spans="2:11"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 spans="2:11"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 spans="2:11"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 spans="2:11"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 spans="2:11"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 spans="2:11"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 spans="2:11"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 spans="2:11"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 spans="2:11"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 spans="2:11"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 spans="2:11"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2:11"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 spans="2:11">
      <c r="B53" s="97"/>
      <c r="C53" s="97"/>
      <c r="D53" s="97"/>
      <c r="E53" s="97"/>
      <c r="F53" s="97"/>
      <c r="G53" s="97"/>
      <c r="H53" s="97"/>
      <c r="I53" s="97"/>
      <c r="J53" s="97"/>
      <c r="K53" s="97"/>
    </row>
    <row r="54" spans="2:11">
      <c r="B54" s="97"/>
      <c r="C54" s="97"/>
      <c r="D54" s="97"/>
      <c r="E54" s="97"/>
      <c r="F54" s="97"/>
      <c r="G54" s="97"/>
      <c r="H54" s="97"/>
      <c r="I54" s="97"/>
      <c r="J54" s="97"/>
      <c r="K54" s="97"/>
    </row>
    <row r="55" spans="2:11"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 spans="2:11"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 spans="2:11"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 spans="2:11"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 spans="2:11"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 spans="2:11"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 spans="2:11"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2:11"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 spans="2:11"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 spans="2:11"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spans="2:11"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2:11">
      <c r="B66" s="97"/>
      <c r="C66" s="97"/>
      <c r="D66" s="97"/>
      <c r="E66" s="97"/>
      <c r="F66" s="97"/>
      <c r="G66" s="97"/>
      <c r="H66" s="97"/>
      <c r="I66" s="97"/>
      <c r="J66" s="97"/>
      <c r="K66" s="97"/>
    </row>
    <row r="67" spans="2:11">
      <c r="B67" s="97"/>
      <c r="C67" s="97"/>
      <c r="D67" s="97"/>
      <c r="E67" s="97"/>
      <c r="F67" s="97"/>
      <c r="G67" s="97"/>
      <c r="H67" s="97"/>
      <c r="I67" s="97"/>
      <c r="J67" s="97"/>
      <c r="K67" s="97"/>
    </row>
    <row r="68" spans="2:11">
      <c r="B68" s="97"/>
      <c r="C68" s="97"/>
      <c r="D68" s="97"/>
      <c r="E68" s="97"/>
      <c r="F68" s="97"/>
      <c r="G68" s="97"/>
      <c r="H68" s="97"/>
      <c r="I68" s="97"/>
      <c r="J68" s="97"/>
      <c r="K68" s="97"/>
    </row>
    <row r="69" spans="2:11">
      <c r="B69" s="97"/>
      <c r="C69" s="97"/>
      <c r="D69" s="97"/>
      <c r="E69" s="97"/>
      <c r="F69" s="97"/>
      <c r="G69" s="97"/>
      <c r="H69" s="97"/>
      <c r="I69" s="97"/>
      <c r="J69" s="97"/>
      <c r="K69" s="97"/>
    </row>
    <row r="70" spans="2:11">
      <c r="B70" s="97"/>
      <c r="C70" s="97"/>
      <c r="D70" s="97"/>
      <c r="E70" s="97"/>
      <c r="F70" s="97"/>
      <c r="G70" s="97"/>
      <c r="H70" s="97"/>
      <c r="I70" s="97"/>
      <c r="J70" s="97"/>
      <c r="K70" s="97"/>
    </row>
    <row r="71" spans="2:11">
      <c r="B71" s="97"/>
      <c r="C71" s="97"/>
      <c r="D71" s="97"/>
      <c r="E71" s="97"/>
      <c r="F71" s="97"/>
      <c r="G71" s="97"/>
      <c r="H71" s="97"/>
      <c r="I71" s="97"/>
      <c r="J71" s="97"/>
      <c r="K71" s="97"/>
    </row>
    <row r="72" spans="2:11">
      <c r="B72" s="97"/>
      <c r="C72" s="97"/>
      <c r="D72" s="97"/>
      <c r="E72" s="97"/>
      <c r="F72" s="97"/>
      <c r="G72" s="97"/>
      <c r="H72" s="97"/>
      <c r="I72" s="97"/>
      <c r="J72" s="97"/>
      <c r="K72" s="97"/>
    </row>
    <row r="73" spans="2:11">
      <c r="B73" s="97"/>
      <c r="C73" s="97"/>
      <c r="D73" s="97"/>
      <c r="E73" s="97"/>
      <c r="F73" s="97"/>
      <c r="G73" s="97"/>
      <c r="H73" s="97"/>
      <c r="I73" s="97"/>
      <c r="J73" s="97"/>
      <c r="K73" s="97"/>
    </row>
    <row r="74" spans="2:11"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 spans="2:11"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 spans="2:11"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 spans="2:11"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 spans="2:11"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 spans="2:11"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 spans="2:11"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 spans="2:11"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 spans="2:11"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 spans="2:11"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 spans="2:11"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 spans="2:11"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 spans="2:11">
      <c r="B86" s="97"/>
      <c r="C86" s="97"/>
      <c r="D86" s="97"/>
      <c r="E86" s="97"/>
      <c r="F86" s="97"/>
      <c r="G86" s="97"/>
      <c r="H86" s="97"/>
      <c r="I86" s="97"/>
      <c r="J86" s="97"/>
      <c r="K86" s="97"/>
    </row>
    <row r="87" spans="2:11">
      <c r="B87" s="97"/>
      <c r="C87" s="97"/>
      <c r="D87" s="97"/>
      <c r="E87" s="97"/>
      <c r="F87" s="97"/>
      <c r="G87" s="97"/>
      <c r="H87" s="97"/>
      <c r="I87" s="97"/>
      <c r="J87" s="97"/>
      <c r="K87" s="97"/>
    </row>
    <row r="88" spans="2:11">
      <c r="B88" s="97"/>
      <c r="C88" s="97"/>
      <c r="D88" s="97"/>
      <c r="E88" s="97"/>
      <c r="F88" s="97"/>
      <c r="G88" s="97"/>
      <c r="H88" s="97"/>
      <c r="I88" s="97"/>
      <c r="J88" s="97"/>
      <c r="K88" s="97"/>
    </row>
    <row r="89" spans="2:11">
      <c r="B89" s="97"/>
      <c r="C89" s="97"/>
      <c r="D89" s="97"/>
      <c r="E89" s="97"/>
      <c r="F89" s="97"/>
      <c r="G89" s="97"/>
      <c r="H89" s="97"/>
      <c r="I89" s="97"/>
      <c r="J89" s="97"/>
      <c r="K89" s="97"/>
    </row>
    <row r="90" spans="2:11">
      <c r="B90" s="97"/>
      <c r="C90" s="97"/>
      <c r="D90" s="97"/>
      <c r="E90" s="97"/>
      <c r="F90" s="97"/>
      <c r="G90" s="97"/>
      <c r="H90" s="97"/>
      <c r="I90" s="97"/>
      <c r="J90" s="97"/>
      <c r="K90" s="97"/>
    </row>
    <row r="91" spans="2:11">
      <c r="B91" s="97"/>
      <c r="C91" s="97"/>
      <c r="D91" s="97"/>
      <c r="E91" s="97"/>
      <c r="F91" s="97"/>
      <c r="G91" s="97"/>
      <c r="H91" s="97"/>
      <c r="I91" s="97"/>
      <c r="J91" s="97"/>
      <c r="K91" s="97"/>
    </row>
    <row r="92" spans="2:11">
      <c r="B92" s="97"/>
      <c r="C92" s="97"/>
      <c r="D92" s="97"/>
      <c r="E92" s="97"/>
      <c r="F92" s="97"/>
      <c r="G92" s="97"/>
      <c r="H92" s="97"/>
      <c r="I92" s="97"/>
      <c r="J92" s="97"/>
      <c r="K92" s="97"/>
    </row>
    <row r="93" spans="2:11">
      <c r="B93" s="97"/>
      <c r="C93" s="97"/>
      <c r="D93" s="97"/>
      <c r="E93" s="97"/>
      <c r="F93" s="97"/>
      <c r="G93" s="97"/>
      <c r="H93" s="97"/>
      <c r="I93" s="97"/>
      <c r="J93" s="97"/>
      <c r="K93" s="97"/>
    </row>
    <row r="94" spans="2:11">
      <c r="B94" s="97"/>
      <c r="C94" s="97"/>
      <c r="D94" s="97"/>
      <c r="E94" s="97"/>
      <c r="F94" s="97"/>
      <c r="G94" s="97"/>
      <c r="H94" s="97"/>
      <c r="I94" s="97"/>
      <c r="J94" s="97"/>
      <c r="K94" s="97"/>
    </row>
    <row r="95" spans="2:11">
      <c r="B95" s="97"/>
      <c r="C95" s="97"/>
      <c r="D95" s="97"/>
      <c r="E95" s="97"/>
      <c r="F95" s="97"/>
      <c r="G95" s="97"/>
      <c r="H95" s="97"/>
      <c r="I95" s="97"/>
      <c r="J95" s="97"/>
      <c r="K95" s="97"/>
    </row>
    <row r="96" spans="2:11">
      <c r="B96" s="97"/>
      <c r="C96" s="97"/>
      <c r="D96" s="97"/>
      <c r="E96" s="97"/>
      <c r="F96" s="97"/>
      <c r="G96" s="97"/>
      <c r="H96" s="97"/>
      <c r="I96" s="97"/>
      <c r="J96" s="97"/>
      <c r="K96" s="97"/>
    </row>
    <row r="97" spans="2:11">
      <c r="B97" s="97"/>
      <c r="C97" s="97"/>
      <c r="D97" s="97"/>
      <c r="E97" s="97"/>
      <c r="F97" s="97"/>
      <c r="G97" s="97"/>
      <c r="H97" s="97"/>
      <c r="I97" s="97"/>
      <c r="J97" s="97"/>
      <c r="K97" s="97"/>
    </row>
    <row r="98" spans="2:11">
      <c r="B98" s="97"/>
      <c r="C98" s="97"/>
      <c r="D98" s="97"/>
      <c r="E98" s="97"/>
      <c r="F98" s="97"/>
      <c r="G98" s="97"/>
      <c r="H98" s="97"/>
      <c r="I98" s="97"/>
      <c r="J98" s="97"/>
      <c r="K98" s="97"/>
    </row>
    <row r="99" spans="2:11">
      <c r="B99" s="97"/>
      <c r="C99" s="97"/>
      <c r="D99" s="97"/>
      <c r="E99" s="97"/>
      <c r="F99" s="97"/>
      <c r="G99" s="97"/>
      <c r="H99" s="97"/>
      <c r="I99" s="97"/>
      <c r="J99" s="97"/>
      <c r="K99" s="97"/>
    </row>
    <row r="100" spans="2:11">
      <c r="B100" s="97"/>
      <c r="C100" s="97"/>
      <c r="D100" s="97"/>
      <c r="E100" s="97"/>
      <c r="F100" s="97"/>
      <c r="G100" s="97"/>
      <c r="H100" s="97"/>
      <c r="I100" s="97"/>
      <c r="J100" s="97"/>
      <c r="K100" s="97"/>
    </row>
    <row r="101" spans="2:11">
      <c r="B101" s="97"/>
      <c r="C101" s="97"/>
      <c r="D101" s="97"/>
      <c r="E101" s="97"/>
      <c r="F101" s="97"/>
      <c r="G101" s="97"/>
      <c r="H101" s="97"/>
      <c r="I101" s="97"/>
      <c r="J101" s="97"/>
      <c r="K101" s="97"/>
    </row>
    <row r="102" spans="2:11">
      <c r="B102" s="97"/>
      <c r="C102" s="97"/>
      <c r="D102" s="97"/>
      <c r="E102" s="97"/>
      <c r="F102" s="97"/>
      <c r="G102" s="97"/>
      <c r="H102" s="97"/>
      <c r="I102" s="97"/>
      <c r="J102" s="97"/>
      <c r="K102" s="97"/>
    </row>
    <row r="103" spans="2:11">
      <c r="B103" s="97"/>
      <c r="C103" s="97"/>
      <c r="D103" s="97"/>
      <c r="E103" s="97"/>
      <c r="F103" s="97"/>
      <c r="G103" s="97"/>
      <c r="H103" s="97"/>
      <c r="I103" s="97"/>
      <c r="J103" s="97"/>
      <c r="K103" s="97"/>
    </row>
    <row r="104" spans="2:11">
      <c r="B104" s="97"/>
      <c r="C104" s="97"/>
      <c r="D104" s="97"/>
      <c r="E104" s="97"/>
      <c r="F104" s="97"/>
      <c r="G104" s="97"/>
      <c r="H104" s="97"/>
      <c r="I104" s="97"/>
      <c r="J104" s="97"/>
      <c r="K104" s="97"/>
    </row>
    <row r="105" spans="2:11">
      <c r="B105" s="97"/>
      <c r="C105" s="97"/>
      <c r="D105" s="97"/>
      <c r="E105" s="97"/>
      <c r="F105" s="97"/>
      <c r="G105" s="97"/>
      <c r="H105" s="97"/>
      <c r="I105" s="97"/>
      <c r="J105" s="97"/>
      <c r="K105" s="97"/>
    </row>
    <row r="106" spans="2:11">
      <c r="B106" s="97"/>
      <c r="C106" s="97"/>
      <c r="D106" s="97"/>
      <c r="E106" s="97"/>
      <c r="F106" s="97"/>
      <c r="G106" s="97"/>
      <c r="H106" s="97"/>
      <c r="I106" s="97"/>
      <c r="J106" s="97"/>
      <c r="K106" s="97"/>
    </row>
    <row r="107" spans="2:11">
      <c r="B107" s="97"/>
      <c r="C107" s="97"/>
      <c r="D107" s="97"/>
      <c r="E107" s="97"/>
      <c r="F107" s="97"/>
      <c r="G107" s="97"/>
      <c r="H107" s="97"/>
      <c r="I107" s="97"/>
      <c r="J107" s="97"/>
      <c r="K107" s="97"/>
    </row>
    <row r="108" spans="2:11">
      <c r="B108" s="97"/>
      <c r="C108" s="97"/>
      <c r="D108" s="97"/>
      <c r="E108" s="97"/>
      <c r="F108" s="97"/>
      <c r="G108" s="97"/>
      <c r="H108" s="97"/>
      <c r="I108" s="97"/>
      <c r="J108" s="97"/>
      <c r="K108" s="97"/>
    </row>
    <row r="109" spans="2:11">
      <c r="B109" s="97"/>
      <c r="C109" s="97"/>
      <c r="D109" s="97"/>
      <c r="E109" s="97"/>
      <c r="F109" s="97"/>
      <c r="G109" s="97"/>
      <c r="H109" s="97"/>
      <c r="I109" s="97"/>
      <c r="J109" s="97"/>
      <c r="K109" s="97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1"/>
      <c r="G608" s="21"/>
    </row>
    <row r="609" spans="5:7">
      <c r="E609" s="21"/>
      <c r="G609" s="21"/>
    </row>
    <row r="610" spans="5:7">
      <c r="E610" s="21"/>
      <c r="G610" s="21"/>
    </row>
    <row r="611" spans="5:7">
      <c r="E611" s="21"/>
      <c r="G611" s="21"/>
    </row>
    <row r="612" spans="5:7">
      <c r="E612" s="21"/>
      <c r="G612" s="21"/>
    </row>
    <row r="613" spans="5:7">
      <c r="E613" s="21"/>
      <c r="G613" s="21"/>
    </row>
  </sheetData>
  <sheetProtection sheet="1" objects="1" scenarios="1"/>
  <mergeCells count="1">
    <mergeCell ref="B6:K6"/>
  </mergeCells>
  <phoneticPr fontId="5" type="noConversion"/>
  <dataValidations count="1">
    <dataValidation allowBlank="1" showInputMessage="1" showErrorMessage="1" sqref="C5:C1048576 AH28:XFD29 D1:XFD27 D30:XFD1048576 D28:AF29 A1:B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J107"/>
  <sheetViews>
    <sheetView rightToLeft="1" workbookViewId="0">
      <selection activeCell="C17" sqref="C17"/>
    </sheetView>
  </sheetViews>
  <sheetFormatPr defaultColWidth="9.140625" defaultRowHeight="18"/>
  <cols>
    <col min="1" max="1" width="6.28515625" style="1" customWidth="1"/>
    <col min="2" max="2" width="46.85546875" style="2" bestFit="1" customWidth="1"/>
    <col min="3" max="3" width="41.7109375" style="1" bestFit="1" customWidth="1"/>
    <col min="4" max="4" width="11.85546875" style="1" customWidth="1"/>
    <col min="5" max="5" width="5.7109375" style="3" customWidth="1"/>
    <col min="6" max="6" width="6.85546875" style="3" customWidth="1"/>
    <col min="7" max="7" width="6.42578125" style="1" customWidth="1"/>
    <col min="8" max="8" width="6.7109375" style="1" customWidth="1"/>
    <col min="9" max="9" width="7.28515625" style="1" customWidth="1"/>
    <col min="10" max="21" width="5.7109375" style="1" customWidth="1"/>
    <col min="22" max="16384" width="9.140625" style="1"/>
  </cols>
  <sheetData>
    <row r="1" spans="2:36">
      <c r="B1" s="56" t="s">
        <v>182</v>
      </c>
      <c r="C1" s="76" t="s" vm="1">
        <v>251</v>
      </c>
    </row>
    <row r="2" spans="2:36">
      <c r="B2" s="56" t="s">
        <v>181</v>
      </c>
      <c r="C2" s="76" t="s">
        <v>252</v>
      </c>
    </row>
    <row r="3" spans="2:36">
      <c r="B3" s="56" t="s">
        <v>183</v>
      </c>
      <c r="C3" s="76" t="s">
        <v>253</v>
      </c>
    </row>
    <row r="4" spans="2:36">
      <c r="B4" s="56" t="s">
        <v>184</v>
      </c>
      <c r="C4" s="76">
        <v>8802</v>
      </c>
    </row>
    <row r="6" spans="2:36" ht="26.25" customHeight="1">
      <c r="B6" s="185" t="s">
        <v>219</v>
      </c>
      <c r="C6" s="186"/>
      <c r="D6" s="187"/>
    </row>
    <row r="7" spans="2:36" s="3" customFormat="1" ht="31.5">
      <c r="B7" s="59" t="s">
        <v>119</v>
      </c>
      <c r="C7" s="64" t="s">
        <v>110</v>
      </c>
      <c r="D7" s="65" t="s">
        <v>109</v>
      </c>
    </row>
    <row r="8" spans="2:36" s="3" customFormat="1">
      <c r="B8" s="15"/>
      <c r="C8" s="32" t="s">
        <v>240</v>
      </c>
      <c r="D8" s="17" t="s">
        <v>22</v>
      </c>
    </row>
    <row r="9" spans="2:36" s="4" customFormat="1" ht="18" customHeight="1">
      <c r="B9" s="18"/>
      <c r="C9" s="19" t="s">
        <v>1</v>
      </c>
      <c r="D9" s="20" t="s">
        <v>2</v>
      </c>
      <c r="E9" s="3"/>
      <c r="F9" s="3"/>
    </row>
    <row r="10" spans="2:36" s="4" customFormat="1" ht="18" customHeight="1">
      <c r="B10" s="106" t="s">
        <v>1282</v>
      </c>
      <c r="C10" s="118">
        <f>C11+C18</f>
        <v>6344.7800777031598</v>
      </c>
      <c r="D10" s="97"/>
      <c r="E10" s="3"/>
      <c r="F10" s="3"/>
    </row>
    <row r="11" spans="2:36">
      <c r="B11" s="106" t="s">
        <v>26</v>
      </c>
      <c r="C11" s="118">
        <f>SUM(C12:C16)</f>
        <v>2775.8925102563717</v>
      </c>
      <c r="D11" s="97"/>
    </row>
    <row r="12" spans="2:36">
      <c r="B12" s="140" t="s">
        <v>1292</v>
      </c>
      <c r="C12" s="90">
        <v>753.77978492932709</v>
      </c>
      <c r="D12" s="107">
        <v>44246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2:36">
      <c r="B13" s="140" t="s">
        <v>1293</v>
      </c>
      <c r="C13" s="90">
        <v>1050.4387953270445</v>
      </c>
      <c r="D13" s="107">
        <v>46142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2:36">
      <c r="B14" s="140" t="s">
        <v>1294</v>
      </c>
      <c r="C14" s="90">
        <v>152.48795999999999</v>
      </c>
      <c r="D14" s="107">
        <v>42962</v>
      </c>
    </row>
    <row r="15" spans="2:36">
      <c r="B15" s="140" t="s">
        <v>1295</v>
      </c>
      <c r="C15" s="90">
        <v>9.4757499999999997</v>
      </c>
      <c r="D15" s="107">
        <v>43179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2:36">
      <c r="B16" s="140" t="s">
        <v>1296</v>
      </c>
      <c r="C16" s="90">
        <v>809.71022000000005</v>
      </c>
      <c r="D16" s="107">
        <v>44739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4">
      <c r="B17" s="97"/>
      <c r="C17" s="97"/>
      <c r="D17" s="97"/>
    </row>
    <row r="18" spans="2:4">
      <c r="B18" s="106" t="s">
        <v>1281</v>
      </c>
      <c r="C18" s="118">
        <f>SUM(C19:C24)</f>
        <v>3568.8875674467881</v>
      </c>
      <c r="D18" s="97"/>
    </row>
    <row r="19" spans="2:4">
      <c r="B19" s="97" t="s">
        <v>1278</v>
      </c>
      <c r="C19" s="90">
        <v>696.88338194082894</v>
      </c>
      <c r="D19" s="107">
        <v>45382</v>
      </c>
    </row>
    <row r="20" spans="2:4">
      <c r="B20" s="97" t="s">
        <v>1279</v>
      </c>
      <c r="C20" s="90">
        <v>533.77493040727541</v>
      </c>
      <c r="D20" s="107">
        <v>44926</v>
      </c>
    </row>
    <row r="21" spans="2:4">
      <c r="B21" s="97" t="s">
        <v>1277</v>
      </c>
      <c r="C21" s="90">
        <v>536.62776433861768</v>
      </c>
      <c r="D21" s="107">
        <v>46012</v>
      </c>
    </row>
    <row r="22" spans="2:4">
      <c r="B22" s="97" t="s">
        <v>1222</v>
      </c>
      <c r="C22" s="90">
        <v>278.62582050459366</v>
      </c>
      <c r="D22" s="107">
        <v>46201</v>
      </c>
    </row>
    <row r="23" spans="2:4">
      <c r="B23" s="97" t="s">
        <v>1280</v>
      </c>
      <c r="C23" s="90">
        <v>482.77518955475335</v>
      </c>
      <c r="D23" s="107">
        <v>47262</v>
      </c>
    </row>
    <row r="24" spans="2:4">
      <c r="B24" s="97" t="s">
        <v>1283</v>
      </c>
      <c r="C24" s="90">
        <v>1040.2004807007186</v>
      </c>
      <c r="D24" s="107">
        <v>46201</v>
      </c>
    </row>
    <row r="25" spans="2:4">
      <c r="B25" s="97"/>
      <c r="C25" s="97"/>
      <c r="D25" s="97"/>
    </row>
    <row r="26" spans="2:4">
      <c r="B26" s="97"/>
      <c r="C26" s="97"/>
      <c r="D26" s="97"/>
    </row>
    <row r="27" spans="2:4">
      <c r="B27" s="97"/>
      <c r="C27" s="97"/>
      <c r="D27" s="97"/>
    </row>
    <row r="28" spans="2:4">
      <c r="B28" s="95" t="s">
        <v>250</v>
      </c>
      <c r="C28" s="97"/>
      <c r="D28" s="97"/>
    </row>
    <row r="29" spans="2:4">
      <c r="B29" s="95" t="s">
        <v>115</v>
      </c>
      <c r="C29" s="97"/>
      <c r="D29" s="97"/>
    </row>
    <row r="30" spans="2:4">
      <c r="B30" s="95" t="s">
        <v>235</v>
      </c>
      <c r="C30" s="97"/>
      <c r="D30" s="97"/>
    </row>
    <row r="31" spans="2:4">
      <c r="B31" s="95" t="s">
        <v>245</v>
      </c>
      <c r="C31" s="97"/>
      <c r="D31" s="97"/>
    </row>
    <row r="32" spans="2:4">
      <c r="B32" s="97"/>
      <c r="C32" s="97"/>
      <c r="D32" s="97"/>
    </row>
    <row r="33" spans="2:4">
      <c r="B33" s="97"/>
      <c r="C33" s="97"/>
      <c r="D33" s="97"/>
    </row>
    <row r="34" spans="2:4">
      <c r="B34" s="97"/>
      <c r="C34" s="97"/>
      <c r="D34" s="97"/>
    </row>
    <row r="35" spans="2:4">
      <c r="B35" s="97"/>
      <c r="C35" s="97"/>
      <c r="D35" s="97"/>
    </row>
    <row r="36" spans="2:4">
      <c r="B36" s="97"/>
      <c r="C36" s="97"/>
      <c r="D36" s="97"/>
    </row>
    <row r="37" spans="2:4">
      <c r="B37" s="97"/>
      <c r="C37" s="97"/>
      <c r="D37" s="97"/>
    </row>
    <row r="38" spans="2:4">
      <c r="B38" s="97"/>
      <c r="C38" s="97"/>
      <c r="D38" s="97"/>
    </row>
    <row r="39" spans="2:4">
      <c r="B39" s="97"/>
      <c r="C39" s="97"/>
      <c r="D39" s="97"/>
    </row>
    <row r="40" spans="2:4">
      <c r="B40" s="97"/>
      <c r="C40" s="97"/>
      <c r="D40" s="97"/>
    </row>
    <row r="41" spans="2:4">
      <c r="B41" s="97"/>
      <c r="C41" s="97"/>
      <c r="D41" s="97"/>
    </row>
    <row r="42" spans="2:4">
      <c r="B42" s="97"/>
      <c r="C42" s="97"/>
      <c r="D42" s="97"/>
    </row>
    <row r="43" spans="2:4">
      <c r="B43" s="97"/>
      <c r="C43" s="97"/>
      <c r="D43" s="97"/>
    </row>
    <row r="44" spans="2:4">
      <c r="B44" s="97"/>
      <c r="C44" s="97"/>
      <c r="D44" s="97"/>
    </row>
    <row r="45" spans="2:4">
      <c r="B45" s="97"/>
      <c r="C45" s="97"/>
      <c r="D45" s="97"/>
    </row>
    <row r="46" spans="2:4">
      <c r="B46" s="97"/>
      <c r="C46" s="97"/>
      <c r="D46" s="97"/>
    </row>
    <row r="47" spans="2:4">
      <c r="B47" s="97"/>
      <c r="C47" s="97"/>
      <c r="D47" s="97"/>
    </row>
    <row r="48" spans="2:4">
      <c r="B48" s="97"/>
      <c r="C48" s="97"/>
      <c r="D48" s="97"/>
    </row>
    <row r="49" spans="2:4">
      <c r="B49" s="97"/>
      <c r="C49" s="97"/>
      <c r="D49" s="97"/>
    </row>
    <row r="50" spans="2:4">
      <c r="B50" s="97"/>
      <c r="C50" s="97"/>
      <c r="D50" s="97"/>
    </row>
    <row r="51" spans="2:4">
      <c r="B51" s="97"/>
      <c r="C51" s="97"/>
      <c r="D51" s="97"/>
    </row>
    <row r="52" spans="2:4">
      <c r="B52" s="97"/>
      <c r="C52" s="97"/>
      <c r="D52" s="97"/>
    </row>
    <row r="53" spans="2:4">
      <c r="B53" s="97"/>
      <c r="C53" s="97"/>
      <c r="D53" s="97"/>
    </row>
    <row r="54" spans="2:4">
      <c r="B54" s="97"/>
      <c r="C54" s="97"/>
      <c r="D54" s="97"/>
    </row>
    <row r="55" spans="2:4">
      <c r="B55" s="97"/>
      <c r="C55" s="97"/>
      <c r="D55" s="97"/>
    </row>
    <row r="56" spans="2:4">
      <c r="B56" s="97"/>
      <c r="C56" s="97"/>
      <c r="D56" s="97"/>
    </row>
    <row r="57" spans="2:4">
      <c r="B57" s="97"/>
      <c r="C57" s="97"/>
      <c r="D57" s="97"/>
    </row>
    <row r="58" spans="2:4">
      <c r="B58" s="97"/>
      <c r="C58" s="97"/>
      <c r="D58" s="97"/>
    </row>
    <row r="59" spans="2:4">
      <c r="B59" s="97"/>
      <c r="C59" s="97"/>
      <c r="D59" s="97"/>
    </row>
    <row r="60" spans="2:4">
      <c r="B60" s="97"/>
      <c r="C60" s="97"/>
      <c r="D60" s="97"/>
    </row>
    <row r="61" spans="2:4">
      <c r="B61" s="97"/>
      <c r="C61" s="97"/>
      <c r="D61" s="97"/>
    </row>
    <row r="62" spans="2:4">
      <c r="B62" s="97"/>
      <c r="C62" s="97"/>
      <c r="D62" s="97"/>
    </row>
    <row r="63" spans="2:4">
      <c r="B63" s="97"/>
      <c r="C63" s="97"/>
      <c r="D63" s="97"/>
    </row>
    <row r="64" spans="2:4">
      <c r="B64" s="97"/>
      <c r="C64" s="97"/>
      <c r="D64" s="97"/>
    </row>
    <row r="65" spans="2:4">
      <c r="B65" s="97"/>
      <c r="C65" s="97"/>
      <c r="D65" s="97"/>
    </row>
    <row r="66" spans="2:4">
      <c r="B66" s="97"/>
      <c r="C66" s="97"/>
      <c r="D66" s="97"/>
    </row>
    <row r="67" spans="2:4">
      <c r="B67" s="97"/>
      <c r="C67" s="97"/>
      <c r="D67" s="97"/>
    </row>
    <row r="68" spans="2:4">
      <c r="B68" s="97"/>
      <c r="C68" s="97"/>
      <c r="D68" s="97"/>
    </row>
    <row r="69" spans="2:4">
      <c r="B69" s="97"/>
      <c r="C69" s="97"/>
      <c r="D69" s="97"/>
    </row>
    <row r="70" spans="2:4">
      <c r="B70" s="97"/>
      <c r="C70" s="97"/>
      <c r="D70" s="97"/>
    </row>
    <row r="71" spans="2:4">
      <c r="B71" s="97"/>
      <c r="C71" s="97"/>
      <c r="D71" s="97"/>
    </row>
    <row r="72" spans="2:4">
      <c r="B72" s="97"/>
      <c r="C72" s="97"/>
      <c r="D72" s="97"/>
    </row>
    <row r="73" spans="2:4">
      <c r="B73" s="97"/>
      <c r="C73" s="97"/>
      <c r="D73" s="97"/>
    </row>
    <row r="74" spans="2:4">
      <c r="B74" s="97"/>
      <c r="C74" s="97"/>
      <c r="D74" s="97"/>
    </row>
    <row r="75" spans="2:4">
      <c r="B75" s="97"/>
      <c r="C75" s="97"/>
      <c r="D75" s="97"/>
    </row>
    <row r="76" spans="2:4">
      <c r="B76" s="97"/>
      <c r="C76" s="97"/>
      <c r="D76" s="97"/>
    </row>
    <row r="77" spans="2:4">
      <c r="B77" s="97"/>
      <c r="C77" s="97"/>
      <c r="D77" s="97"/>
    </row>
    <row r="78" spans="2:4">
      <c r="B78" s="97"/>
      <c r="C78" s="97"/>
      <c r="D78" s="97"/>
    </row>
    <row r="79" spans="2:4">
      <c r="B79" s="97"/>
      <c r="C79" s="97"/>
      <c r="D79" s="97"/>
    </row>
    <row r="80" spans="2:4">
      <c r="B80" s="97"/>
      <c r="C80" s="97"/>
      <c r="D80" s="97"/>
    </row>
    <row r="81" spans="2:4">
      <c r="B81" s="97"/>
      <c r="C81" s="97"/>
      <c r="D81" s="97"/>
    </row>
    <row r="82" spans="2:4">
      <c r="B82" s="97"/>
      <c r="C82" s="97"/>
      <c r="D82" s="97"/>
    </row>
    <row r="83" spans="2:4">
      <c r="B83" s="97"/>
      <c r="C83" s="97"/>
      <c r="D83" s="97"/>
    </row>
    <row r="84" spans="2:4">
      <c r="B84" s="97"/>
      <c r="C84" s="97"/>
      <c r="D84" s="97"/>
    </row>
    <row r="85" spans="2:4">
      <c r="B85" s="97"/>
      <c r="C85" s="97"/>
      <c r="D85" s="97"/>
    </row>
    <row r="86" spans="2:4">
      <c r="B86" s="97"/>
      <c r="C86" s="97"/>
      <c r="D86" s="97"/>
    </row>
    <row r="87" spans="2:4">
      <c r="B87" s="97"/>
      <c r="C87" s="97"/>
      <c r="D87" s="97"/>
    </row>
    <row r="88" spans="2:4">
      <c r="B88" s="97"/>
      <c r="C88" s="97"/>
      <c r="D88" s="97"/>
    </row>
    <row r="89" spans="2:4">
      <c r="B89" s="97"/>
      <c r="C89" s="97"/>
      <c r="D89" s="97"/>
    </row>
    <row r="90" spans="2:4">
      <c r="B90" s="97"/>
      <c r="C90" s="97"/>
      <c r="D90" s="97"/>
    </row>
    <row r="91" spans="2:4">
      <c r="B91" s="97"/>
      <c r="C91" s="97"/>
      <c r="D91" s="97"/>
    </row>
    <row r="92" spans="2:4">
      <c r="B92" s="97"/>
      <c r="C92" s="97"/>
      <c r="D92" s="97"/>
    </row>
    <row r="93" spans="2:4">
      <c r="B93" s="97"/>
      <c r="C93" s="97"/>
      <c r="D93" s="97"/>
    </row>
    <row r="94" spans="2:4">
      <c r="B94" s="97"/>
      <c r="C94" s="97"/>
      <c r="D94" s="97"/>
    </row>
    <row r="95" spans="2:4">
      <c r="B95" s="97"/>
      <c r="C95" s="97"/>
      <c r="D95" s="97"/>
    </row>
    <row r="96" spans="2:4">
      <c r="B96" s="97"/>
      <c r="C96" s="97"/>
      <c r="D96" s="97"/>
    </row>
    <row r="97" spans="2:4">
      <c r="B97" s="97"/>
      <c r="C97" s="97"/>
      <c r="D97" s="97"/>
    </row>
    <row r="98" spans="2:4">
      <c r="B98" s="97"/>
      <c r="C98" s="97"/>
      <c r="D98" s="97"/>
    </row>
    <row r="99" spans="2:4">
      <c r="B99" s="97"/>
      <c r="C99" s="97"/>
      <c r="D99" s="97"/>
    </row>
    <row r="100" spans="2:4">
      <c r="B100" s="97"/>
      <c r="C100" s="97"/>
      <c r="D100" s="97"/>
    </row>
    <row r="101" spans="2:4">
      <c r="B101" s="97"/>
      <c r="C101" s="97"/>
      <c r="D101" s="97"/>
    </row>
    <row r="102" spans="2:4">
      <c r="B102" s="97"/>
      <c r="C102" s="97"/>
      <c r="D102" s="97"/>
    </row>
    <row r="103" spans="2:4">
      <c r="B103" s="97"/>
      <c r="C103" s="97"/>
      <c r="D103" s="97"/>
    </row>
    <row r="104" spans="2:4">
      <c r="B104" s="97"/>
      <c r="C104" s="97"/>
      <c r="D104" s="97"/>
    </row>
    <row r="105" spans="2:4">
      <c r="B105" s="97"/>
      <c r="C105" s="97"/>
      <c r="D105" s="97"/>
    </row>
    <row r="106" spans="2:4">
      <c r="B106" s="97"/>
      <c r="C106" s="97"/>
      <c r="D106" s="97"/>
    </row>
    <row r="107" spans="2:4">
      <c r="B107" s="97"/>
      <c r="C107" s="97"/>
      <c r="D107" s="97"/>
    </row>
  </sheetData>
  <sheetProtection sheet="1" objects="1" scenarios="1"/>
  <sortState ref="B19:E24">
    <sortCondition ref="B19:B24"/>
  </sortState>
  <mergeCells count="1">
    <mergeCell ref="B6:D6"/>
  </mergeCells>
  <phoneticPr fontId="5" type="noConversion"/>
  <conditionalFormatting sqref="B19:B24">
    <cfRule type="cellIs" dxfId="4" priority="6" operator="equal">
      <formula>"NR3"</formula>
    </cfRule>
  </conditionalFormatting>
  <conditionalFormatting sqref="B12">
    <cfRule type="cellIs" dxfId="3" priority="4" operator="equal">
      <formula>"NR3"</formula>
    </cfRule>
  </conditionalFormatting>
  <conditionalFormatting sqref="B13">
    <cfRule type="cellIs" dxfId="2" priority="3" operator="equal">
      <formula>"NR3"</formula>
    </cfRule>
  </conditionalFormatting>
  <conditionalFormatting sqref="B14">
    <cfRule type="cellIs" dxfId="1" priority="2" operator="equal">
      <formula>"NR3"</formula>
    </cfRule>
  </conditionalFormatting>
  <conditionalFormatting sqref="B15:B16">
    <cfRule type="cellIs" dxfId="0" priority="1" operator="equal">
      <formula>"NR3"</formula>
    </cfRule>
  </conditionalFormatting>
  <dataValidations count="1">
    <dataValidation allowBlank="1" showInputMessage="1" showErrorMessage="1" sqref="W26:XFD27 C5:C1048576 A1:B1048576 D1:XFD25 D26:U27 D28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182</v>
      </c>
      <c r="C1" s="76" t="s" vm="1">
        <v>251</v>
      </c>
    </row>
    <row r="2" spans="2:18">
      <c r="B2" s="56" t="s">
        <v>181</v>
      </c>
      <c r="C2" s="76" t="s">
        <v>252</v>
      </c>
    </row>
    <row r="3" spans="2:18">
      <c r="B3" s="56" t="s">
        <v>183</v>
      </c>
      <c r="C3" s="76" t="s">
        <v>253</v>
      </c>
    </row>
    <row r="4" spans="2:18">
      <c r="B4" s="56" t="s">
        <v>184</v>
      </c>
      <c r="C4" s="76">
        <v>8802</v>
      </c>
    </row>
    <row r="6" spans="2:18" ht="26.25" customHeight="1">
      <c r="B6" s="185" t="s">
        <v>222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7"/>
    </row>
    <row r="7" spans="2:18" s="3" customFormat="1" ht="78.75">
      <c r="B7" s="22" t="s">
        <v>119</v>
      </c>
      <c r="C7" s="30" t="s">
        <v>44</v>
      </c>
      <c r="D7" s="30" t="s">
        <v>63</v>
      </c>
      <c r="E7" s="30" t="s">
        <v>15</v>
      </c>
      <c r="F7" s="30" t="s">
        <v>64</v>
      </c>
      <c r="G7" s="30" t="s">
        <v>105</v>
      </c>
      <c r="H7" s="30" t="s">
        <v>18</v>
      </c>
      <c r="I7" s="30" t="s">
        <v>104</v>
      </c>
      <c r="J7" s="30" t="s">
        <v>17</v>
      </c>
      <c r="K7" s="30" t="s">
        <v>220</v>
      </c>
      <c r="L7" s="30" t="s">
        <v>242</v>
      </c>
      <c r="M7" s="30" t="s">
        <v>221</v>
      </c>
      <c r="N7" s="30" t="s">
        <v>57</v>
      </c>
      <c r="O7" s="30" t="s">
        <v>185</v>
      </c>
      <c r="P7" s="31" t="s">
        <v>187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246</v>
      </c>
      <c r="M8" s="32" t="s">
        <v>240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20" t="s">
        <v>13</v>
      </c>
      <c r="P9" s="20" t="s">
        <v>14</v>
      </c>
      <c r="Q9" s="5"/>
    </row>
    <row r="10" spans="2:18" s="4" customFormat="1" ht="18" customHeight="1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5"/>
    </row>
    <row r="11" spans="2:18" ht="20.25" customHeight="1">
      <c r="B11" s="95" t="s">
        <v>250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</row>
    <row r="12" spans="2:18">
      <c r="B12" s="95" t="s">
        <v>115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</row>
    <row r="13" spans="2:18">
      <c r="B13" s="95" t="s">
        <v>235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</row>
    <row r="14" spans="2:18">
      <c r="B14" s="95" t="s">
        <v>245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</row>
    <row r="15" spans="2:18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</row>
    <row r="16" spans="2:18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</row>
    <row r="17" spans="2:16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</row>
    <row r="18" spans="2:16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</row>
    <row r="19" spans="2:16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</row>
    <row r="20" spans="2:16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</row>
    <row r="21" spans="2:16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</row>
    <row r="22" spans="2:16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</row>
    <row r="23" spans="2:16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</row>
    <row r="24" spans="2:16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</row>
    <row r="25" spans="2:16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</row>
    <row r="26" spans="2:16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</row>
    <row r="27" spans="2:16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</row>
    <row r="28" spans="2:16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</row>
    <row r="29" spans="2:16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</row>
    <row r="30" spans="2:16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</row>
    <row r="31" spans="2:16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</row>
    <row r="32" spans="2:16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</row>
    <row r="33" spans="2:16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</row>
    <row r="34" spans="2:16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</row>
    <row r="35" spans="2:16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</row>
    <row r="36" spans="2:16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</row>
    <row r="37" spans="2:16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</row>
    <row r="38" spans="2:16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</row>
    <row r="39" spans="2:16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</row>
    <row r="40" spans="2:16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</row>
    <row r="41" spans="2:16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</row>
    <row r="42" spans="2:16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</row>
    <row r="43" spans="2:16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</row>
    <row r="44" spans="2:16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</row>
    <row r="45" spans="2:16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</row>
    <row r="46" spans="2:16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</row>
    <row r="47" spans="2:16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</row>
    <row r="48" spans="2:16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</row>
    <row r="49" spans="2:16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</row>
    <row r="50" spans="2:16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</row>
    <row r="51" spans="2:16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</row>
    <row r="52" spans="2:16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</row>
    <row r="53" spans="2:16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</row>
    <row r="54" spans="2:16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</row>
    <row r="55" spans="2:16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</row>
    <row r="56" spans="2:16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</row>
    <row r="57" spans="2:16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</row>
    <row r="58" spans="2:16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</row>
    <row r="59" spans="2:16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</row>
    <row r="60" spans="2:16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</row>
    <row r="61" spans="2:16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</row>
    <row r="62" spans="2:16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</row>
    <row r="63" spans="2:16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</row>
    <row r="64" spans="2:16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</row>
    <row r="65" spans="2:16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</row>
    <row r="66" spans="2:16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</row>
    <row r="67" spans="2:16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</row>
    <row r="68" spans="2:16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</row>
    <row r="69" spans="2:16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</row>
    <row r="70" spans="2:16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</row>
    <row r="71" spans="2:16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</row>
    <row r="72" spans="2:16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</row>
    <row r="73" spans="2:16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</row>
    <row r="74" spans="2:16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</row>
    <row r="75" spans="2:16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</row>
    <row r="76" spans="2:16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</row>
    <row r="77" spans="2:16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</row>
    <row r="78" spans="2:16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</row>
    <row r="79" spans="2:16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</row>
    <row r="80" spans="2:16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</row>
    <row r="81" spans="2:16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</row>
    <row r="82" spans="2:16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</row>
    <row r="83" spans="2:16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</row>
    <row r="84" spans="2:16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</row>
    <row r="85" spans="2:16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</row>
    <row r="86" spans="2:16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</row>
    <row r="87" spans="2:16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</row>
    <row r="88" spans="2:16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</row>
    <row r="89" spans="2:16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</row>
    <row r="90" spans="2:16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</row>
    <row r="91" spans="2:16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</row>
    <row r="92" spans="2:16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</row>
    <row r="93" spans="2:16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</row>
    <row r="94" spans="2:16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</row>
    <row r="95" spans="2:16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</row>
    <row r="96" spans="2:16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</row>
    <row r="97" spans="2:16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</row>
    <row r="98" spans="2:16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</row>
    <row r="99" spans="2:16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</row>
    <row r="100" spans="2:16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</row>
    <row r="101" spans="2:16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</row>
    <row r="102" spans="2:16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</row>
    <row r="103" spans="2:16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</row>
    <row r="104" spans="2:16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</row>
    <row r="105" spans="2:16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</row>
    <row r="106" spans="2:16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</row>
    <row r="107" spans="2:16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</row>
    <row r="108" spans="2:16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</row>
    <row r="109" spans="2:16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2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>
      <selection activeCell="X32" sqref="X3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182</v>
      </c>
      <c r="C1" s="76" t="s" vm="1">
        <v>251</v>
      </c>
    </row>
    <row r="2" spans="2:18">
      <c r="B2" s="56" t="s">
        <v>181</v>
      </c>
      <c r="C2" s="76" t="s">
        <v>252</v>
      </c>
    </row>
    <row r="3" spans="2:18">
      <c r="B3" s="56" t="s">
        <v>183</v>
      </c>
      <c r="C3" s="76" t="s">
        <v>253</v>
      </c>
    </row>
    <row r="4" spans="2:18">
      <c r="B4" s="56" t="s">
        <v>184</v>
      </c>
      <c r="C4" s="76">
        <v>8802</v>
      </c>
    </row>
    <row r="6" spans="2:18" ht="26.25" customHeight="1">
      <c r="B6" s="185" t="s">
        <v>223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7"/>
    </row>
    <row r="7" spans="2:18" s="3" customFormat="1" ht="78.75">
      <c r="B7" s="22" t="s">
        <v>119</v>
      </c>
      <c r="C7" s="30" t="s">
        <v>44</v>
      </c>
      <c r="D7" s="30" t="s">
        <v>63</v>
      </c>
      <c r="E7" s="30" t="s">
        <v>15</v>
      </c>
      <c r="F7" s="30" t="s">
        <v>64</v>
      </c>
      <c r="G7" s="30" t="s">
        <v>105</v>
      </c>
      <c r="H7" s="30" t="s">
        <v>18</v>
      </c>
      <c r="I7" s="30" t="s">
        <v>104</v>
      </c>
      <c r="J7" s="30" t="s">
        <v>17</v>
      </c>
      <c r="K7" s="30" t="s">
        <v>220</v>
      </c>
      <c r="L7" s="30" t="s">
        <v>237</v>
      </c>
      <c r="M7" s="30" t="s">
        <v>221</v>
      </c>
      <c r="N7" s="30" t="s">
        <v>57</v>
      </c>
      <c r="O7" s="30" t="s">
        <v>185</v>
      </c>
      <c r="P7" s="31" t="s">
        <v>187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246</v>
      </c>
      <c r="M8" s="32" t="s">
        <v>240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5"/>
    </row>
    <row r="11" spans="2:18" ht="20.25" customHeight="1">
      <c r="B11" s="95" t="s">
        <v>250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</row>
    <row r="12" spans="2:18">
      <c r="B12" s="95" t="s">
        <v>115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</row>
    <row r="13" spans="2:18">
      <c r="B13" s="95" t="s">
        <v>235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</row>
    <row r="14" spans="2:18">
      <c r="B14" s="95" t="s">
        <v>245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</row>
    <row r="15" spans="2:18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</row>
    <row r="16" spans="2:18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</row>
    <row r="17" spans="2:16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</row>
    <row r="18" spans="2:16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</row>
    <row r="19" spans="2:16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</row>
    <row r="20" spans="2:16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</row>
    <row r="21" spans="2:16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</row>
    <row r="22" spans="2:16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</row>
    <row r="23" spans="2:16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</row>
    <row r="24" spans="2:16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</row>
    <row r="25" spans="2:16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</row>
    <row r="26" spans="2:16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</row>
    <row r="27" spans="2:16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</row>
    <row r="28" spans="2:16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</row>
    <row r="29" spans="2:16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</row>
    <row r="30" spans="2:16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</row>
    <row r="31" spans="2:16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</row>
    <row r="32" spans="2:16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</row>
    <row r="33" spans="2:16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</row>
    <row r="34" spans="2:16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</row>
    <row r="35" spans="2:16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</row>
    <row r="36" spans="2:16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</row>
    <row r="37" spans="2:16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</row>
    <row r="38" spans="2:16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</row>
    <row r="39" spans="2:16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</row>
    <row r="40" spans="2:16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</row>
    <row r="41" spans="2:16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</row>
    <row r="42" spans="2:16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</row>
    <row r="43" spans="2:16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</row>
    <row r="44" spans="2:16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</row>
    <row r="45" spans="2:16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</row>
    <row r="46" spans="2:16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</row>
    <row r="47" spans="2:16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</row>
    <row r="48" spans="2:16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</row>
    <row r="49" spans="2:16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</row>
    <row r="50" spans="2:16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</row>
    <row r="51" spans="2:16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</row>
    <row r="52" spans="2:16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</row>
    <row r="53" spans="2:16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</row>
    <row r="54" spans="2:16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</row>
    <row r="55" spans="2:16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</row>
    <row r="56" spans="2:16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</row>
    <row r="57" spans="2:16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</row>
    <row r="58" spans="2:16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</row>
    <row r="59" spans="2:16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</row>
    <row r="60" spans="2:16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</row>
    <row r="61" spans="2:16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</row>
    <row r="62" spans="2:16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</row>
    <row r="63" spans="2:16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</row>
    <row r="64" spans="2:16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</row>
    <row r="65" spans="2:16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</row>
    <row r="66" spans="2:16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</row>
    <row r="67" spans="2:16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</row>
    <row r="68" spans="2:16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</row>
    <row r="69" spans="2:16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</row>
    <row r="70" spans="2:16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</row>
    <row r="71" spans="2:16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</row>
    <row r="72" spans="2:16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</row>
    <row r="73" spans="2:16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</row>
    <row r="74" spans="2:16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</row>
    <row r="75" spans="2:16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</row>
    <row r="76" spans="2:16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</row>
    <row r="77" spans="2:16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</row>
    <row r="78" spans="2:16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</row>
    <row r="79" spans="2:16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</row>
    <row r="80" spans="2:16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</row>
    <row r="81" spans="2:16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</row>
    <row r="82" spans="2:16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</row>
    <row r="83" spans="2:16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</row>
    <row r="84" spans="2:16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</row>
    <row r="85" spans="2:16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</row>
    <row r="86" spans="2:16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</row>
    <row r="87" spans="2:16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</row>
    <row r="88" spans="2:16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</row>
    <row r="89" spans="2:16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</row>
    <row r="90" spans="2:16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</row>
    <row r="91" spans="2:16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</row>
    <row r="92" spans="2:16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</row>
    <row r="93" spans="2:16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</row>
    <row r="94" spans="2:16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</row>
    <row r="95" spans="2:16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</row>
    <row r="96" spans="2:16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</row>
    <row r="97" spans="2:16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</row>
    <row r="98" spans="2:16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</row>
    <row r="99" spans="2:16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</row>
    <row r="100" spans="2:16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</row>
    <row r="101" spans="2:16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</row>
    <row r="102" spans="2:16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</row>
    <row r="103" spans="2:16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</row>
    <row r="104" spans="2:16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</row>
    <row r="105" spans="2:16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</row>
    <row r="106" spans="2:16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</row>
    <row r="107" spans="2:16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</row>
    <row r="108" spans="2:16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</row>
    <row r="109" spans="2:16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2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182</v>
      </c>
      <c r="C1" s="76" t="s" vm="1">
        <v>251</v>
      </c>
    </row>
    <row r="2" spans="2:18">
      <c r="B2" s="56" t="s">
        <v>181</v>
      </c>
      <c r="C2" s="76" t="s">
        <v>252</v>
      </c>
    </row>
    <row r="3" spans="2:18">
      <c r="B3" s="56" t="s">
        <v>183</v>
      </c>
      <c r="C3" s="76" t="s">
        <v>253</v>
      </c>
    </row>
    <row r="4" spans="2:18">
      <c r="B4" s="56" t="s">
        <v>184</v>
      </c>
      <c r="C4" s="76">
        <v>8802</v>
      </c>
    </row>
    <row r="6" spans="2:18" ht="26.25" customHeight="1">
      <c r="B6" s="185" t="s">
        <v>225</v>
      </c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7"/>
    </row>
    <row r="7" spans="2:18" s="3" customFormat="1" ht="78.75">
      <c r="B7" s="22" t="s">
        <v>119</v>
      </c>
      <c r="C7" s="30" t="s">
        <v>44</v>
      </c>
      <c r="D7" s="30" t="s">
        <v>63</v>
      </c>
      <c r="E7" s="30" t="s">
        <v>15</v>
      </c>
      <c r="F7" s="30" t="s">
        <v>64</v>
      </c>
      <c r="G7" s="30" t="s">
        <v>105</v>
      </c>
      <c r="H7" s="30" t="s">
        <v>18</v>
      </c>
      <c r="I7" s="30" t="s">
        <v>104</v>
      </c>
      <c r="J7" s="30" t="s">
        <v>17</v>
      </c>
      <c r="K7" s="30" t="s">
        <v>220</v>
      </c>
      <c r="L7" s="30" t="s">
        <v>237</v>
      </c>
      <c r="M7" s="30" t="s">
        <v>221</v>
      </c>
      <c r="N7" s="30" t="s">
        <v>57</v>
      </c>
      <c r="O7" s="30" t="s">
        <v>185</v>
      </c>
      <c r="P7" s="31" t="s">
        <v>187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246</v>
      </c>
      <c r="M8" s="32" t="s">
        <v>240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5"/>
    </row>
    <row r="11" spans="2:18" ht="20.25" customHeight="1">
      <c r="B11" s="95" t="s">
        <v>250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</row>
    <row r="12" spans="2:18">
      <c r="B12" s="95" t="s">
        <v>115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</row>
    <row r="13" spans="2:18">
      <c r="B13" s="95" t="s">
        <v>235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</row>
    <row r="14" spans="2:18">
      <c r="B14" s="95" t="s">
        <v>245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</row>
    <row r="15" spans="2:18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</row>
    <row r="16" spans="2:18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</row>
    <row r="17" spans="2:23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</row>
    <row r="18" spans="2:23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</row>
    <row r="19" spans="2:23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</row>
    <row r="20" spans="2:23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</row>
    <row r="21" spans="2:23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</row>
    <row r="22" spans="2:23"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</row>
    <row r="23" spans="2:23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</row>
    <row r="24" spans="2:23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</row>
    <row r="25" spans="2:23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</row>
    <row r="26" spans="2:2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</row>
    <row r="27" spans="2:23"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</row>
    <row r="28" spans="2:23"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</row>
    <row r="29" spans="2:23"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</row>
    <row r="30" spans="2:23"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</row>
    <row r="31" spans="2:23"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2"/>
      <c r="R31" s="2"/>
      <c r="S31" s="2"/>
      <c r="T31" s="2"/>
      <c r="U31" s="2"/>
      <c r="V31" s="2"/>
      <c r="W31" s="2"/>
    </row>
    <row r="32" spans="2:23"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2"/>
      <c r="R32" s="2"/>
      <c r="S32" s="2"/>
      <c r="T32" s="2"/>
      <c r="U32" s="2"/>
      <c r="V32" s="2"/>
      <c r="W32" s="2"/>
    </row>
    <row r="33" spans="2:23"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2"/>
      <c r="R33" s="2"/>
      <c r="S33" s="2"/>
      <c r="T33" s="2"/>
      <c r="U33" s="2"/>
      <c r="V33" s="2"/>
      <c r="W33" s="2"/>
    </row>
    <row r="34" spans="2:23"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2"/>
      <c r="R34" s="2"/>
      <c r="S34" s="2"/>
      <c r="T34" s="2"/>
      <c r="U34" s="2"/>
      <c r="V34" s="2"/>
      <c r="W34" s="2"/>
    </row>
    <row r="35" spans="2:23"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2"/>
      <c r="R35" s="2"/>
      <c r="S35" s="2"/>
      <c r="T35" s="2"/>
      <c r="U35" s="2"/>
      <c r="V35" s="2"/>
      <c r="W35" s="2"/>
    </row>
    <row r="36" spans="2:23"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2"/>
      <c r="R36" s="2"/>
      <c r="S36" s="2"/>
      <c r="T36" s="2"/>
      <c r="U36" s="2"/>
      <c r="V36" s="2"/>
      <c r="W36" s="2"/>
    </row>
    <row r="37" spans="2:23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2"/>
      <c r="R37" s="2"/>
      <c r="S37" s="2"/>
      <c r="T37" s="2"/>
      <c r="U37" s="2"/>
      <c r="V37" s="2"/>
      <c r="W37" s="2"/>
    </row>
    <row r="38" spans="2:23"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2"/>
      <c r="R38" s="2"/>
      <c r="S38" s="2"/>
      <c r="T38" s="2"/>
      <c r="U38" s="2"/>
      <c r="V38" s="2"/>
      <c r="W38" s="2"/>
    </row>
    <row r="39" spans="2:23"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2"/>
      <c r="R39" s="2"/>
      <c r="S39" s="2"/>
      <c r="T39" s="2"/>
      <c r="U39" s="2"/>
      <c r="V39" s="2"/>
      <c r="W39" s="2"/>
    </row>
    <row r="40" spans="2:23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2"/>
      <c r="R40" s="2"/>
      <c r="S40" s="2"/>
      <c r="T40" s="2"/>
      <c r="U40" s="2"/>
      <c r="V40" s="2"/>
      <c r="W40" s="2"/>
    </row>
    <row r="41" spans="2:23"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2"/>
      <c r="R41" s="2"/>
      <c r="S41" s="2"/>
      <c r="T41" s="2"/>
      <c r="U41" s="2"/>
      <c r="V41" s="2"/>
      <c r="W41" s="2"/>
    </row>
    <row r="42" spans="2:23"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2"/>
      <c r="R42" s="2"/>
      <c r="S42" s="2"/>
      <c r="T42" s="2"/>
      <c r="U42" s="2"/>
      <c r="V42" s="2"/>
      <c r="W42" s="2"/>
    </row>
    <row r="43" spans="2:2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</row>
    <row r="44" spans="2:23"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</row>
    <row r="45" spans="2:23"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</row>
    <row r="46" spans="2:23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</row>
    <row r="47" spans="2:23"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</row>
    <row r="48" spans="2:23"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</row>
    <row r="49" spans="2:16"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</row>
    <row r="50" spans="2:16"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</row>
    <row r="51" spans="2:16"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</row>
    <row r="52" spans="2:16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</row>
    <row r="53" spans="2:16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</row>
    <row r="54" spans="2:16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</row>
    <row r="55" spans="2:16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</row>
    <row r="56" spans="2:16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</row>
    <row r="57" spans="2:16"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</row>
    <row r="58" spans="2:16"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</row>
    <row r="59" spans="2:16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</row>
    <row r="60" spans="2:16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</row>
    <row r="61" spans="2:16"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</row>
    <row r="62" spans="2:16"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</row>
    <row r="63" spans="2:16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</row>
    <row r="64" spans="2:16"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</row>
    <row r="65" spans="2:16"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</row>
    <row r="66" spans="2:16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</row>
    <row r="67" spans="2:16"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</row>
    <row r="68" spans="2:16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</row>
    <row r="69" spans="2:16"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</row>
    <row r="70" spans="2:16"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</row>
    <row r="71" spans="2:16"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</row>
    <row r="72" spans="2:16"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</row>
    <row r="73" spans="2:16"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</row>
    <row r="74" spans="2:16"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</row>
    <row r="75" spans="2:16"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</row>
    <row r="76" spans="2:16"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</row>
    <row r="77" spans="2:16"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</row>
    <row r="78" spans="2:16"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</row>
    <row r="79" spans="2:16"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</row>
    <row r="80" spans="2:16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</row>
    <row r="81" spans="2:16"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</row>
    <row r="82" spans="2:16"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</row>
    <row r="83" spans="2:16"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</row>
    <row r="84" spans="2:16"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</row>
    <row r="85" spans="2:16"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</row>
    <row r="86" spans="2:16"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</row>
    <row r="87" spans="2:16"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</row>
    <row r="88" spans="2:16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</row>
    <row r="89" spans="2:16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</row>
    <row r="90" spans="2:16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</row>
    <row r="91" spans="2:16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</row>
    <row r="92" spans="2:16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</row>
    <row r="93" spans="2:16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</row>
    <row r="94" spans="2:16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</row>
    <row r="95" spans="2:16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</row>
    <row r="96" spans="2:16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</row>
    <row r="97" spans="2:16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</row>
    <row r="98" spans="2:16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</row>
    <row r="99" spans="2:16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</row>
    <row r="100" spans="2:16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</row>
    <row r="101" spans="2:16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</row>
    <row r="102" spans="2:16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</row>
    <row r="103" spans="2:16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</row>
    <row r="104" spans="2:16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</row>
    <row r="105" spans="2:16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</row>
    <row r="106" spans="2:16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</row>
    <row r="107" spans="2:16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</row>
    <row r="108" spans="2:16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</row>
    <row r="109" spans="2:16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3"/>
      <c r="D397" s="1"/>
    </row>
    <row r="398" spans="2:4">
      <c r="B398" s="43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2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2017-09-10T08:36:54+00:00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A70C0358-247D-487F-8A46-62918934A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29</vt:i4>
      </vt:variant>
    </vt:vector>
  </HeadingPairs>
  <TitlesOfParts>
    <vt:vector size="60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1.1.2017- החל מדיווח בגין רבעון שני 2017</dc:title>
  <dc:creator>גיא</dc:creator>
  <cp:lastModifiedBy>user</cp:lastModifiedBy>
  <cp:lastPrinted>2016-08-01T08:41:27Z</cp:lastPrinted>
  <dcterms:created xsi:type="dcterms:W3CDTF">2005-07-19T07:39:38Z</dcterms:created>
  <dcterms:modified xsi:type="dcterms:W3CDTF">2017-11-07T13:24:06Z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_NewReviewCycle">
    <vt:lpwstr/>
  </property>
  <property fmtid="{D5CDD505-2E9C-101B-9397-08002B2CF9AE}" pid="21" name="_AdHocReviewCycleID">
    <vt:i4>100911402</vt:i4>
  </property>
  <property fmtid="{D5CDD505-2E9C-101B-9397-08002B2CF9AE}" pid="22" name="_EmailSubject">
    <vt:lpwstr>מספרי מנפיק להלוואות ברשימת נכסים</vt:lpwstr>
  </property>
  <property fmtid="{D5CDD505-2E9C-101B-9397-08002B2CF9AE}" pid="23" name="_AuthorEmail">
    <vt:lpwstr>mayami@migdal.co.il</vt:lpwstr>
  </property>
  <property fmtid="{D5CDD505-2E9C-101B-9397-08002B2CF9AE}" pid="24" name="_AuthorEmailDisplayName">
    <vt:lpwstr>מיה ימיני מינץ</vt:lpwstr>
  </property>
  <property fmtid="{D5CDD505-2E9C-101B-9397-08002B2CF9AE}" pid="25" name="b76e59bb9f5947a781773f53cc6e9460">
    <vt:lpwstr/>
  </property>
  <property fmtid="{D5CDD505-2E9C-101B-9397-08002B2CF9AE}" pid="26" name="n612d9597dc7466f957352ce79be86f3">
    <vt:lpwstr/>
  </property>
  <property fmtid="{D5CDD505-2E9C-101B-9397-08002B2CF9AE}" pid="27" name="ia53b9f18d984e01914f4b79710425b7">
    <vt:lpwstr/>
  </property>
  <property fmtid="{D5CDD505-2E9C-101B-9397-08002B2CF9AE}" pid="29" name="aa1c885e8039426686f6c49672b09953">
    <vt:lpwstr/>
  </property>
  <property fmtid="{D5CDD505-2E9C-101B-9397-08002B2CF9AE}" pid="30" name="e09eddfac2354f9ab04a226e27f86f1f">
    <vt:lpwstr/>
  </property>
  <property fmtid="{D5CDD505-2E9C-101B-9397-08002B2CF9AE}" pid="31" name="kb4cc1381c4248d7a2dfa3f1be0c86c0">
    <vt:lpwstr/>
  </property>
  <property fmtid="{D5CDD505-2E9C-101B-9397-08002B2CF9AE}" pid="32" name="xd_Signature">
    <vt:bool>false</vt:bool>
  </property>
  <property fmtid="{D5CDD505-2E9C-101B-9397-08002B2CF9AE}" pid="33" name="xd_ProgID">
    <vt:lpwstr/>
  </property>
  <property fmtid="{D5CDD505-2E9C-101B-9397-08002B2CF9AE}" pid="34" name="_SourceUrl">
    <vt:lpwstr/>
  </property>
  <property fmtid="{D5CDD505-2E9C-101B-9397-08002B2CF9AE}" pid="35" name="_SharedFileIndex">
    <vt:lpwstr/>
  </property>
  <property fmtid="{D5CDD505-2E9C-101B-9397-08002B2CF9AE}" pid="36" name="TemplateUrl">
    <vt:lpwstr/>
  </property>
</Properties>
</file>