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concurrentCalc="0"/>
</workbook>
</file>

<file path=xl/calcChain.xml><?xml version="1.0" encoding="utf-8"?>
<calcChain xmlns="http://schemas.openxmlformats.org/spreadsheetml/2006/main">
  <c r="P32" i="78" l="1"/>
  <c r="P31" i="78"/>
  <c r="P30" i="78"/>
  <c r="P29" i="78"/>
  <c r="P28" i="78"/>
  <c r="P27" i="78"/>
  <c r="P26" i="78"/>
  <c r="P25" i="78"/>
  <c r="P24" i="78"/>
  <c r="P23" i="78"/>
  <c r="P22" i="78"/>
  <c r="P21" i="78"/>
  <c r="P20" i="78"/>
  <c r="P19" i="78"/>
  <c r="P18" i="78"/>
  <c r="P16" i="78"/>
  <c r="P15" i="78"/>
  <c r="P14" i="78"/>
  <c r="P13" i="78"/>
  <c r="P12" i="78"/>
  <c r="P11" i="78"/>
  <c r="P10" i="78"/>
  <c r="H13" i="74"/>
  <c r="C18" i="84"/>
  <c r="C11" i="84"/>
  <c r="C10" i="84"/>
  <c r="C43" i="88"/>
  <c r="J32" i="63"/>
  <c r="J11" i="63"/>
  <c r="J33" i="63"/>
  <c r="M107" i="62"/>
  <c r="M89" i="62"/>
  <c r="K89" i="62"/>
  <c r="K107" i="62"/>
  <c r="Q13" i="61"/>
  <c r="S62" i="61"/>
  <c r="P62" i="61"/>
  <c r="O62" i="61"/>
  <c r="S101" i="61"/>
  <c r="O101" i="61"/>
  <c r="C33" i="88"/>
  <c r="C31" i="88"/>
  <c r="C29" i="88"/>
  <c r="C27" i="88"/>
  <c r="C26" i="88"/>
  <c r="C18" i="88"/>
  <c r="C17" i="88"/>
  <c r="C15" i="88"/>
  <c r="C13" i="88"/>
  <c r="C11" i="88"/>
  <c r="C23" i="88"/>
  <c r="C12" i="88"/>
  <c r="C10" i="88"/>
  <c r="C42" i="88"/>
  <c r="Q32" i="78"/>
  <c r="Q28" i="78"/>
  <c r="Q24" i="78"/>
  <c r="Q20" i="78"/>
  <c r="Q15" i="78"/>
  <c r="Q11" i="78"/>
  <c r="K18" i="76"/>
  <c r="K13" i="76"/>
  <c r="L12" i="74"/>
  <c r="K19" i="73"/>
  <c r="K14" i="73"/>
  <c r="M14" i="72"/>
  <c r="Q25" i="78"/>
  <c r="Q12" i="78"/>
  <c r="K20" i="73"/>
  <c r="M11" i="72"/>
  <c r="Q31" i="78"/>
  <c r="Q27" i="78"/>
  <c r="Q23" i="78"/>
  <c r="Q19" i="78"/>
  <c r="Q14" i="78"/>
  <c r="Q10" i="78"/>
  <c r="K16" i="76"/>
  <c r="K12" i="76"/>
  <c r="L11" i="74"/>
  <c r="K18" i="73"/>
  <c r="K13" i="73"/>
  <c r="M13" i="72"/>
  <c r="Q21" i="78"/>
  <c r="K14" i="76"/>
  <c r="K11" i="73"/>
  <c r="Q30" i="78"/>
  <c r="Q26" i="78"/>
  <c r="Q22" i="78"/>
  <c r="Q18" i="78"/>
  <c r="Q13" i="78"/>
  <c r="K20" i="76"/>
  <c r="K15" i="76"/>
  <c r="K11" i="76"/>
  <c r="K21" i="73"/>
  <c r="K17" i="73"/>
  <c r="K12" i="73"/>
  <c r="M12" i="72"/>
  <c r="Q29" i="78"/>
  <c r="Q16" i="78"/>
  <c r="K19" i="76"/>
  <c r="L13" i="74"/>
  <c r="K16" i="73"/>
  <c r="S27" i="71"/>
  <c r="S22" i="71"/>
  <c r="S17" i="71"/>
  <c r="S13" i="71"/>
  <c r="P33" i="69"/>
  <c r="P29" i="69"/>
  <c r="P25" i="69"/>
  <c r="P21" i="69"/>
  <c r="P17" i="69"/>
  <c r="P13" i="69"/>
  <c r="O14" i="64"/>
  <c r="N49" i="63"/>
  <c r="N45" i="63"/>
  <c r="N40" i="63"/>
  <c r="N36" i="63"/>
  <c r="N32" i="63"/>
  <c r="N27" i="63"/>
  <c r="N23" i="63"/>
  <c r="N18" i="63"/>
  <c r="N14" i="63"/>
  <c r="N108" i="62"/>
  <c r="N102" i="62"/>
  <c r="N98" i="62"/>
  <c r="N95" i="62"/>
  <c r="N91" i="62"/>
  <c r="N85" i="62"/>
  <c r="N80" i="62"/>
  <c r="N76" i="62"/>
  <c r="N72" i="62"/>
  <c r="N68" i="62"/>
  <c r="N64" i="62"/>
  <c r="N60" i="62"/>
  <c r="N56" i="62"/>
  <c r="N52" i="62"/>
  <c r="N48" i="62"/>
  <c r="N44" i="62"/>
  <c r="N39" i="62"/>
  <c r="N35" i="62"/>
  <c r="N31" i="62"/>
  <c r="N27" i="62"/>
  <c r="N23" i="62"/>
  <c r="N19" i="62"/>
  <c r="N15" i="62"/>
  <c r="N11" i="62"/>
  <c r="S11" i="71"/>
  <c r="P19" i="69"/>
  <c r="P15" i="69"/>
  <c r="O12" i="64"/>
  <c r="N47" i="63"/>
  <c r="N34" i="63"/>
  <c r="N29" i="63"/>
  <c r="N21" i="63"/>
  <c r="N12" i="63"/>
  <c r="N104" i="62"/>
  <c r="N97" i="62"/>
  <c r="N88" i="62"/>
  <c r="N78" i="62"/>
  <c r="N70" i="62"/>
  <c r="N62" i="62"/>
  <c r="N50" i="62"/>
  <c r="N41" i="62"/>
  <c r="N33" i="62"/>
  <c r="N29" i="62"/>
  <c r="N21" i="62"/>
  <c r="S18" i="71"/>
  <c r="P34" i="69"/>
  <c r="P26" i="69"/>
  <c r="P18" i="69"/>
  <c r="O15" i="64"/>
  <c r="N50" i="63"/>
  <c r="N41" i="63"/>
  <c r="N37" i="63"/>
  <c r="N28" i="63"/>
  <c r="N20" i="63"/>
  <c r="N11" i="63"/>
  <c r="N103" i="62"/>
  <c r="N96" i="62"/>
  <c r="N92" i="62"/>
  <c r="N81" i="62"/>
  <c r="N77" i="62"/>
  <c r="N65" i="62"/>
  <c r="N57" i="62"/>
  <c r="N49" i="62"/>
  <c r="S26" i="71"/>
  <c r="S21" i="71"/>
  <c r="S16" i="71"/>
  <c r="S12" i="71"/>
  <c r="P32" i="69"/>
  <c r="P28" i="69"/>
  <c r="P24" i="69"/>
  <c r="P20" i="69"/>
  <c r="P16" i="69"/>
  <c r="P12" i="69"/>
  <c r="O13" i="64"/>
  <c r="N48" i="63"/>
  <c r="N44" i="63"/>
  <c r="N39" i="63"/>
  <c r="N35" i="63"/>
  <c r="N30" i="63"/>
  <c r="N26" i="63"/>
  <c r="N22" i="63"/>
  <c r="N17" i="63"/>
  <c r="N13" i="63"/>
  <c r="N105" i="62"/>
  <c r="N101" i="62"/>
  <c r="N109" i="62"/>
  <c r="N94" i="62"/>
  <c r="N90" i="62"/>
  <c r="N84" i="62"/>
  <c r="N79" i="62"/>
  <c r="N75" i="62"/>
  <c r="N71" i="62"/>
  <c r="N67" i="62"/>
  <c r="N63" i="62"/>
  <c r="N59" i="62"/>
  <c r="N55" i="62"/>
  <c r="N51" i="62"/>
  <c r="N47" i="62"/>
  <c r="N43" i="62"/>
  <c r="N38" i="62"/>
  <c r="N34" i="62"/>
  <c r="N30" i="62"/>
  <c r="N26" i="62"/>
  <c r="N22" i="62"/>
  <c r="N18" i="62"/>
  <c r="N14" i="62"/>
  <c r="S24" i="71"/>
  <c r="S20" i="71"/>
  <c r="S15" i="71"/>
  <c r="P31" i="69"/>
  <c r="P27" i="69"/>
  <c r="P23" i="69"/>
  <c r="P11" i="69"/>
  <c r="N51" i="63"/>
  <c r="N43" i="63"/>
  <c r="N38" i="63"/>
  <c r="N25" i="63"/>
  <c r="N16" i="63"/>
  <c r="N100" i="62"/>
  <c r="N93" i="62"/>
  <c r="N83" i="62"/>
  <c r="N74" i="62"/>
  <c r="N66" i="62"/>
  <c r="N58" i="62"/>
  <c r="N54" i="62"/>
  <c r="N46" i="62"/>
  <c r="N37" i="62"/>
  <c r="N25" i="62"/>
  <c r="N17" i="62"/>
  <c r="N13" i="62"/>
  <c r="S23" i="71"/>
  <c r="S14" i="71"/>
  <c r="P30" i="69"/>
  <c r="P22" i="69"/>
  <c r="P14" i="69"/>
  <c r="O11" i="64"/>
  <c r="N46" i="63"/>
  <c r="N33" i="63"/>
  <c r="N24" i="63"/>
  <c r="N15" i="63"/>
  <c r="N99" i="62"/>
  <c r="N86" i="62"/>
  <c r="N73" i="62"/>
  <c r="N69" i="62"/>
  <c r="N61" i="62"/>
  <c r="N53" i="62"/>
  <c r="N36" i="62"/>
  <c r="N32" i="62"/>
  <c r="N16" i="62"/>
  <c r="N45" i="62"/>
  <c r="N28" i="62"/>
  <c r="N12" i="62"/>
  <c r="N40" i="62"/>
  <c r="N24" i="62"/>
  <c r="N20" i="62"/>
  <c r="N89" i="62"/>
  <c r="U111" i="61"/>
  <c r="U107" i="61"/>
  <c r="U103" i="61"/>
  <c r="U99" i="61"/>
  <c r="U95" i="61"/>
  <c r="U91" i="61"/>
  <c r="U87" i="61"/>
  <c r="U83" i="61"/>
  <c r="U79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Q38" i="59"/>
  <c r="Q34" i="59"/>
  <c r="Q30" i="59"/>
  <c r="Q26" i="59"/>
  <c r="Q21" i="59"/>
  <c r="Q17" i="59"/>
  <c r="Q13" i="59"/>
  <c r="U93" i="61"/>
  <c r="U81" i="61"/>
  <c r="U72" i="61"/>
  <c r="U64" i="61"/>
  <c r="U56" i="61"/>
  <c r="U44" i="61"/>
  <c r="U40" i="61"/>
  <c r="U32" i="61"/>
  <c r="U24" i="61"/>
  <c r="U16" i="61"/>
  <c r="Q36" i="59"/>
  <c r="Q23" i="59"/>
  <c r="Q19" i="59"/>
  <c r="Q11" i="59"/>
  <c r="U112" i="61"/>
  <c r="U104" i="61"/>
  <c r="U96" i="61"/>
  <c r="U88" i="61"/>
  <c r="U80" i="61"/>
  <c r="U71" i="61"/>
  <c r="U63" i="61"/>
  <c r="U51" i="61"/>
  <c r="U47" i="61"/>
  <c r="U39" i="61"/>
  <c r="U27" i="61"/>
  <c r="U23" i="61"/>
  <c r="U11" i="61"/>
  <c r="Q35" i="59"/>
  <c r="Q27" i="59"/>
  <c r="Q22" i="59"/>
  <c r="Q14" i="59"/>
  <c r="U110" i="61"/>
  <c r="U106" i="61"/>
  <c r="U102" i="61"/>
  <c r="U98" i="61"/>
  <c r="U94" i="61"/>
  <c r="U90" i="61"/>
  <c r="U86" i="61"/>
  <c r="U82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Q37" i="59"/>
  <c r="Q33" i="59"/>
  <c r="Q29" i="59"/>
  <c r="Q24" i="59"/>
  <c r="Q20" i="59"/>
  <c r="Q16" i="59"/>
  <c r="Q12" i="59"/>
  <c r="U109" i="61"/>
  <c r="U105" i="61"/>
  <c r="U101" i="61"/>
  <c r="U97" i="61"/>
  <c r="U89" i="61"/>
  <c r="U85" i="61"/>
  <c r="U76" i="61"/>
  <c r="U68" i="61"/>
  <c r="U60" i="61"/>
  <c r="U52" i="61"/>
  <c r="U48" i="61"/>
  <c r="U36" i="61"/>
  <c r="U28" i="61"/>
  <c r="U20" i="61"/>
  <c r="U12" i="61"/>
  <c r="Q32" i="59"/>
  <c r="Q28" i="59"/>
  <c r="Q15" i="59"/>
  <c r="N107" i="62"/>
  <c r="U108" i="61"/>
  <c r="U100" i="61"/>
  <c r="U92" i="61"/>
  <c r="U84" i="61"/>
  <c r="U75" i="61"/>
  <c r="U67" i="61"/>
  <c r="U59" i="61"/>
  <c r="U55" i="61"/>
  <c r="U43" i="61"/>
  <c r="U35" i="61"/>
  <c r="U31" i="61"/>
  <c r="U19" i="61"/>
  <c r="U15" i="61"/>
  <c r="Q31" i="59"/>
  <c r="Q18" i="59"/>
  <c r="D33" i="88"/>
  <c r="D27" i="88"/>
  <c r="D18" i="88"/>
  <c r="D13" i="88"/>
  <c r="D28" i="88"/>
  <c r="D15" i="88"/>
  <c r="D31" i="88"/>
  <c r="D26" i="88"/>
  <c r="D17" i="88"/>
  <c r="D12" i="88"/>
  <c r="D38" i="88"/>
  <c r="D29" i="88"/>
  <c r="D24" i="88"/>
  <c r="D16" i="88"/>
  <c r="D11" i="88"/>
  <c r="D37" i="88"/>
  <c r="D23" i="88"/>
  <c r="D10" i="88"/>
  <c r="D4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9">
    <s v="Migdal Hashkaot Neches Boded"/>
    <s v="{[Time].[Hie Time].[Yom].&amp;[20170630]}"/>
    <s v="{[Medida].[Medida].&amp;[2]}"/>
    <s v="{[Keren].[Keren].[All]}"/>
    <s v="{[Cheshbon KM].[Hie Peilut].[Peilut 7].&amp;[Kod_Peilut_L7_399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#,0.00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8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29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4" si="28">
        <n x="1" s="1"/>
        <n x="2" s="1"/>
        <n x="26"/>
        <n x="27"/>
      </t>
    </mdx>
    <mdx n="0" f="v">
      <t c="4" si="28">
        <n x="1" s="1"/>
        <n x="2" s="1"/>
        <n x="29"/>
        <n x="27"/>
      </t>
    </mdx>
    <mdx n="0" f="v">
      <t c="4" si="28">
        <n x="1" s="1"/>
        <n x="2" s="1"/>
        <n x="30"/>
        <n x="27"/>
      </t>
    </mdx>
    <mdx n="0" f="v">
      <t c="4" si="28">
        <n x="1" s="1"/>
        <n x="2" s="1"/>
        <n x="31"/>
        <n x="27"/>
      </t>
    </mdx>
    <mdx n="0" f="v">
      <t c="4" si="28">
        <n x="1" s="1"/>
        <n x="2" s="1"/>
        <n x="32"/>
        <n x="27"/>
      </t>
    </mdx>
    <mdx n="0" f="v">
      <t c="4" si="28">
        <n x="1" s="1"/>
        <n x="2" s="1"/>
        <n x="33"/>
        <n x="27"/>
      </t>
    </mdx>
    <mdx n="0" f="v">
      <t c="4" si="28">
        <n x="1" s="1"/>
        <n x="2" s="1"/>
        <n x="34"/>
        <n x="27"/>
      </t>
    </mdx>
    <mdx n="0" f="v">
      <t c="4" si="28">
        <n x="1" s="1"/>
        <n x="2" s="1"/>
        <n x="35"/>
        <n x="27"/>
      </t>
    </mdx>
    <mdx n="0" f="v">
      <t c="4" si="28">
        <n x="1" s="1"/>
        <n x="2" s="1"/>
        <n x="36"/>
        <n x="27"/>
      </t>
    </mdx>
    <mdx n="0" f="v">
      <t c="4" si="28">
        <n x="1" s="1"/>
        <n x="2" s="1"/>
        <n x="37"/>
        <n x="27"/>
      </t>
    </mdx>
    <mdx n="0" f="v">
      <t c="4" si="28">
        <n x="1" s="1"/>
        <n x="2" s="1"/>
        <n x="38"/>
        <n x="27"/>
      </t>
    </mdx>
  </mdxMetadata>
  <valueMetadata count="2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</valueMetadata>
</metadata>
</file>

<file path=xl/sharedStrings.xml><?xml version="1.0" encoding="utf-8"?>
<sst xmlns="http://schemas.openxmlformats.org/spreadsheetml/2006/main" count="3914" uniqueCount="1018">
  <si>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</si>
  <si>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</si>
  <si>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</si>
  <si>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</si>
  <si>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</si>
  <si>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</si>
  <si>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</si>
  <si>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</si>
  <si>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</si>
  <si>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</si>
  <si>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</si>
  <si>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</si>
  <si>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</si>
  <si>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</si>
  <si>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</si>
  <si>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</si>
  <si>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</si>
  <si>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</si>
  <si>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</si>
  <si>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</si>
  <si>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</si>
  <si>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</si>
  <si>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</si>
  <si>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גילון</t>
  </si>
  <si>
    <t>גליל</t>
  </si>
  <si>
    <t>סה"כ צמודות מדד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</si>
  <si>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</si>
  <si>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</si>
  <si>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</si>
  <si>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</si>
  <si>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</si>
  <si>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</si>
  <si>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</si>
  <si>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</si>
  <si>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</si>
  <si>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</si>
  <si>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</si>
  <si>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</si>
  <si>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</si>
  <si>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</si>
  <si>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</si>
  <si>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</si>
  <si>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</si>
  <si>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</si>
  <si>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</si>
  <si>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</si>
  <si>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</si>
  <si>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</si>
  <si>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</si>
  <si>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</si>
  <si>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</si>
  <si>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</si>
  <si>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</si>
  <si>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</si>
  <si>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</si>
  <si>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</si>
  <si>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</si>
  <si>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</si>
  <si>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</si>
  <si>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</si>
  <si>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</si>
  <si>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</si>
  <si>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</si>
  <si>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</si>
  <si>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</si>
  <si>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</si>
  <si>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</si>
  <si>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</si>
  <si>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</si>
  <si>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</si>
  <si>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</si>
  <si>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</si>
  <si>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</si>
  <si>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</si>
  <si>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</si>
  <si>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</si>
  <si>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</si>
  <si>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</si>
  <si>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</si>
  <si>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</si>
  <si>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</si>
  <si>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</si>
  <si>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</si>
  <si>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</si>
  <si>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</si>
  <si>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</si>
  <si>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</si>
  <si>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</si>
  <si>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</si>
  <si>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</si>
  <si>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</si>
  <si>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</si>
  <si>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</si>
  <si>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</si>
  <si>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</si>
  <si>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</si>
  <si>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</si>
  <si>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</si>
  <si>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</si>
  <si>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</si>
  <si>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</si>
  <si>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</si>
  <si>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</si>
  <si>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</si>
  <si>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</si>
  <si>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</si>
  <si>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</si>
  <si>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</si>
  <si>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</si>
  <si>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</si>
  <si>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</si>
  <si>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</si>
  <si>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</si>
  <si>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</si>
  <si>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</si>
  <si>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</si>
  <si>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</si>
  <si>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</si>
  <si>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</si>
  <si>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</si>
  <si>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</si>
  <si>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</si>
  <si>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</si>
  <si>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</si>
  <si>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</si>
  <si>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</si>
  <si>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</si>
  <si>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</si>
  <si>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</si>
  <si>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</si>
  <si>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</si>
  <si>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</si>
  <si>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</si>
  <si>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</si>
  <si>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</si>
  <si>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</si>
  <si>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</si>
  <si>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</si>
  <si>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</si>
  <si>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</si>
  <si>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</si>
  <si>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</si>
  <si>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</si>
  <si>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</si>
  <si>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</si>
  <si>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</si>
  <si>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</si>
  <si>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</si>
  <si>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</si>
  <si>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</si>
  <si>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</si>
  <si>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</si>
  <si>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</si>
  <si>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</si>
  <si>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</si>
  <si>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</si>
  <si>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</si>
  <si>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</si>
  <si>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</si>
  <si>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</si>
  <si>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</si>
  <si>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</si>
  <si>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</si>
  <si>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</si>
  <si>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</si>
  <si>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</si>
  <si>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</si>
  <si>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</si>
  <si>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</si>
  <si>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</si>
  <si>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</si>
  <si>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</si>
  <si>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</si>
  <si>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</si>
  <si>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</si>
  <si>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</si>
  <si>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</si>
  <si>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</si>
  <si>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</si>
  <si>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</si>
  <si>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</si>
  <si>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</si>
  <si>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</si>
  <si>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</si>
  <si>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</si>
  <si>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</si>
  <si>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</si>
  <si>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</si>
  <si>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</si>
  <si>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</si>
  <si>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</si>
  <si>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</si>
  <si>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</si>
  <si>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</si>
  <si>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</si>
  <si>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</si>
  <si>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</si>
  <si>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</si>
  <si>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</si>
  <si>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</si>
  <si>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</si>
  <si>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</si>
  <si>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</si>
  <si>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</si>
  <si>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</si>
  <si>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</si>
  <si>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</si>
  <si>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</si>
  <si>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</si>
  <si>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</si>
  <si>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</si>
  <si>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</si>
  <si>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</si>
  <si>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</si>
  <si>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</si>
  <si>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</si>
  <si>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</si>
  <si>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</si>
  <si>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</si>
  <si>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</si>
  <si>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</si>
  <si>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</si>
  <si>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</si>
  <si>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</si>
  <si>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</si>
  <si>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</si>
  <si>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</si>
  <si>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</si>
  <si>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</si>
  <si>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</si>
  <si>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</si>
  <si>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</si>
  <si>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</si>
  <si>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</si>
  <si>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כתבי אופציה בחו"ל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</si>
  <si>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</si>
  <si>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</si>
  <si>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</si>
  <si>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</si>
  <si>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</si>
  <si>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</si>
  <si>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</si>
  <si>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</si>
  <si>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</si>
  <si>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</si>
  <si>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</si>
  <si>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</si>
  <si>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</si>
  <si>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</si>
  <si>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</si>
  <si>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</si>
  <si>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30/06/2017</t>
  </si>
  <si>
    <t>מגדל מקפת קרנות פנסיה וקופות גמל בע"מ</t>
  </si>
  <si>
    <t>מקפת אישית - אפיק השקעות מגיל 60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</si>
  <si>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</si>
  <si>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</si>
  <si>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</si>
  <si>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</si>
  <si>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</si>
  <si>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</si>
  <si>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</si>
  <si>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</si>
  <si>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</si>
  <si>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</si>
  <si>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</si>
  <si>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</si>
  <si>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</si>
  <si>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</si>
  <si>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</si>
  <si>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</si>
  <si>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</si>
  <si>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418</t>
  </si>
  <si>
    <t>1108927</t>
  </si>
  <si>
    <t>ממשלתי צמוד 922</t>
  </si>
  <si>
    <t>1124056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</si>
  <si>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</si>
  <si>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</si>
  <si>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</si>
  <si>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</si>
  <si>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</si>
  <si>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</si>
  <si>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</si>
  <si>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</si>
  <si>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</si>
  <si>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</si>
  <si>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</si>
  <si>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</si>
  <si>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</si>
  <si>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</si>
  <si>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</si>
  <si>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</si>
  <si>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</si>
  <si>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</si>
  <si>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</si>
  <si>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</si>
  <si>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</si>
  <si>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</si>
  <si>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</si>
  <si>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</si>
  <si>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</si>
  <si>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</si>
  <si>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</si>
  <si>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</si>
  <si>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</si>
  <si>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</si>
  <si>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</si>
  <si>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</si>
  <si>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</si>
  <si>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הנפקות אגח 42</t>
  </si>
  <si>
    <t>2310183</t>
  </si>
  <si>
    <t>מזרחי טפחות 35</t>
  </si>
  <si>
    <t>2310118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</si>
  <si>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</si>
  <si>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</si>
  <si>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</si>
  <si>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</si>
  <si>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</si>
  <si>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</si>
  <si>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</si>
  <si>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הבינלאומי סדרה ט</t>
  </si>
  <si>
    <t>1135177</t>
  </si>
  <si>
    <t>513141879</t>
  </si>
  <si>
    <t>AA+</t>
  </si>
  <si>
    <t>לאומי מימון הת יד</t>
  </si>
  <si>
    <t>6040299</t>
  </si>
  <si>
    <t>עזריאלי אגח ד</t>
  </si>
  <si>
    <t>1138650</t>
  </si>
  <si>
    <t>510960719</t>
  </si>
  <si>
    <t>נדלן ובינוי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</si>
  <si>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</si>
  <si>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</si>
  <si>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</si>
  <si>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</si>
  <si>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</si>
  <si>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</si>
  <si>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</si>
  <si>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</t>
  </si>
  <si>
    <t>בזק סדרה ו</t>
  </si>
  <si>
    <t>2300143</t>
  </si>
  <si>
    <t>520031931</t>
  </si>
  <si>
    <t>תקשורת מדיה</t>
  </si>
  <si>
    <t>בינל הנפק התח כ</t>
  </si>
  <si>
    <t>1121953</t>
  </si>
  <si>
    <t>בינלאומי הנפקות 21</t>
  </si>
  <si>
    <t>1126598</t>
  </si>
  <si>
    <t>דיסק התחייבות י</t>
  </si>
  <si>
    <t>6910129</t>
  </si>
  <si>
    <t>520007030</t>
  </si>
  <si>
    <t>חשמל אגח 27</t>
  </si>
  <si>
    <t>6000210</t>
  </si>
  <si>
    <t>520000472</t>
  </si>
  <si>
    <t>שרותים</t>
  </si>
  <si>
    <t>חשמל אגח 29</t>
  </si>
  <si>
    <t>6000236</t>
  </si>
  <si>
    <t>למן.ק300</t>
  </si>
  <si>
    <t>6040257</t>
  </si>
  <si>
    <t>פועלים הנפקות שה 1</t>
  </si>
  <si>
    <t>1940444</t>
  </si>
  <si>
    <t>אדמה לשעבר מכתשים אגן ב</t>
  </si>
  <si>
    <t>1110915</t>
  </si>
  <si>
    <t>520043605</t>
  </si>
  <si>
    <t>כימיה גומי ופלסטיק</t>
  </si>
  <si>
    <t>AA-</t>
  </si>
  <si>
    <t>אמות אגח ב*</t>
  </si>
  <si>
    <t>1126630</t>
  </si>
  <si>
    <t>520026683</t>
  </si>
  <si>
    <t>אמות אגח ד</t>
  </si>
  <si>
    <t>1133149</t>
  </si>
  <si>
    <t>אמות.ק3*</t>
  </si>
  <si>
    <t>1117357</t>
  </si>
  <si>
    <t>גב ים     ה*</t>
  </si>
  <si>
    <t>7590110</t>
  </si>
  <si>
    <t>520001736</t>
  </si>
  <si>
    <t>גב ים     ו*</t>
  </si>
  <si>
    <t>7590128</t>
  </si>
  <si>
    <t>גזית גלוב ט</t>
  </si>
  <si>
    <t>1260462</t>
  </si>
  <si>
    <t>520033234</t>
  </si>
  <si>
    <t>דקאהנ.ק7</t>
  </si>
  <si>
    <t>1119825</t>
  </si>
  <si>
    <t>520019753</t>
  </si>
  <si>
    <t>דקסיה ישראל הנפקות סד י</t>
  </si>
  <si>
    <t>1134147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</si>
  <si>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</si>
  <si>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</si>
  <si>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</si>
  <si>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</si>
  <si>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</si>
  <si>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</si>
  <si>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</si>
  <si>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</si>
  <si>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</si>
  <si>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</si>
  <si>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</si>
  <si>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</si>
  <si>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</si>
  <si>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מליסרון אגח טז*</t>
  </si>
  <si>
    <t>3230265</t>
  </si>
  <si>
    <t>520037789</t>
  </si>
  <si>
    <t>מליסרון אגח יא*</t>
  </si>
  <si>
    <t>3230208</t>
  </si>
  <si>
    <t>מליסרון אגח יג*</t>
  </si>
  <si>
    <t>3230224</t>
  </si>
  <si>
    <t>מליסרון אגח יד*</t>
  </si>
  <si>
    <t>3230232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</si>
  <si>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</si>
  <si>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</si>
  <si>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</si>
  <si>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</si>
  <si>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</si>
  <si>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</si>
  <si>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</si>
  <si>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פניקס הון אגח ה</t>
  </si>
  <si>
    <t>1135417</t>
  </si>
  <si>
    <t>ריט 1 אגח 6*</t>
  </si>
  <si>
    <t>1138544</t>
  </si>
  <si>
    <t>513821488</t>
  </si>
  <si>
    <t>ריט1 אגח ה*</t>
  </si>
  <si>
    <t>1136753</t>
  </si>
  <si>
    <t>ביג אגח ג</t>
  </si>
  <si>
    <t>1106947</t>
  </si>
  <si>
    <t>513623314</t>
  </si>
  <si>
    <t>A+</t>
  </si>
  <si>
    <t>ביג אגח ז</t>
  </si>
  <si>
    <t>1136084</t>
  </si>
  <si>
    <t>ביג אגח ח</t>
  </si>
  <si>
    <t>1138924</t>
  </si>
  <si>
    <t>בינל הנפק התח כב (COCO)</t>
  </si>
  <si>
    <t>1138585</t>
  </si>
  <si>
    <t>ירושלים הנפקות אגח ט</t>
  </si>
  <si>
    <t>1127422</t>
  </si>
  <si>
    <t>520025636</t>
  </si>
  <si>
    <t>ישרס אגח טו</t>
  </si>
  <si>
    <t>6130207</t>
  </si>
  <si>
    <t>520017807</t>
  </si>
  <si>
    <t>סלע קפיטל נדלן אגח ג</t>
  </si>
  <si>
    <t>1138973</t>
  </si>
  <si>
    <t>513992529</t>
  </si>
  <si>
    <t>סלע קפיטל נדלן ב</t>
  </si>
  <si>
    <t>1132927</t>
  </si>
  <si>
    <t>פנקס.ק1</t>
  </si>
  <si>
    <t>7670102</t>
  </si>
  <si>
    <t>ריבוע נדלן ז</t>
  </si>
  <si>
    <t>1140615</t>
  </si>
  <si>
    <t>513765859</t>
  </si>
  <si>
    <t>אשטרום נכ אג8</t>
  </si>
  <si>
    <t>2510162</t>
  </si>
  <si>
    <t>520036617</t>
  </si>
  <si>
    <t>A</t>
  </si>
  <si>
    <t>אשטרום נכסים אגח 10</t>
  </si>
  <si>
    <t>2510204</t>
  </si>
  <si>
    <t>דיסקונט שטר הון 1</t>
  </si>
  <si>
    <t>6910095</t>
  </si>
  <si>
    <t>מגה אור אגח ג</t>
  </si>
  <si>
    <t>1127323</t>
  </si>
  <si>
    <t>513257873</t>
  </si>
  <si>
    <t>אדגר.ק7</t>
  </si>
  <si>
    <t>1820158</t>
  </si>
  <si>
    <t>520035171</t>
  </si>
  <si>
    <t>A-</t>
  </si>
  <si>
    <t>ירושלים הנפקות נדחה אגח י</t>
  </si>
  <si>
    <t>1127414</t>
  </si>
  <si>
    <t>כלכלית ירושלים אגח טו</t>
  </si>
  <si>
    <t>1980416</t>
  </si>
  <si>
    <t>520017070</t>
  </si>
  <si>
    <t>מבני תעשיה אגח יז</t>
  </si>
  <si>
    <t>2260446</t>
  </si>
  <si>
    <t>520024126</t>
  </si>
  <si>
    <t>מבני תעשיה אגח יח</t>
  </si>
  <si>
    <t>2260479</t>
  </si>
  <si>
    <t>מזרחי הנפקות 41</t>
  </si>
  <si>
    <t>2310175</t>
  </si>
  <si>
    <t>פועלים הנפקות אגח 29</t>
  </si>
  <si>
    <t>1940485</t>
  </si>
  <si>
    <t>לאומי מימון הת יג</t>
  </si>
  <si>
    <t>6040281</t>
  </si>
  <si>
    <t>פועלים הנפקות התח אגח יא</t>
  </si>
  <si>
    <t>1940410</t>
  </si>
  <si>
    <t>בזק סדרה ז</t>
  </si>
  <si>
    <t>2300150</t>
  </si>
  <si>
    <t>בזק סדרה ט</t>
  </si>
  <si>
    <t>2300176</t>
  </si>
  <si>
    <t>דיסקונט התחייבות יא</t>
  </si>
  <si>
    <t>6910137</t>
  </si>
  <si>
    <t>חשמל אגח 26</t>
  </si>
  <si>
    <t>6000202</t>
  </si>
  <si>
    <t>לאומי מימון שטר הון סדרה 301</t>
  </si>
  <si>
    <t>6040265</t>
  </si>
  <si>
    <t>תעשיה אוירית אגח ד</t>
  </si>
  <si>
    <t>1133131</t>
  </si>
  <si>
    <t>520027194</t>
  </si>
  <si>
    <t>ביטחוניות</t>
  </si>
  <si>
    <t>אמות אגח ה</t>
  </si>
  <si>
    <t>1138114</t>
  </si>
  <si>
    <t>דה זראסאי אגח ב</t>
  </si>
  <si>
    <t>1131028</t>
  </si>
  <si>
    <t>1744984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</si>
  <si>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</si>
  <si>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</si>
  <si>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</si>
  <si>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</si>
  <si>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</si>
  <si>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</si>
  <si>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</si>
  <si>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</si>
  <si>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</si>
  <si>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</si>
  <si>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</si>
  <si>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</si>
  <si>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</si>
  <si>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</si>
  <si>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</si>
  <si>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</si>
  <si>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</si>
  <si>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</si>
  <si>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</si>
  <si>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</si>
  <si>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</si>
  <si>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לייטסטון אגח א</t>
  </si>
  <si>
    <t>1133891</t>
  </si>
  <si>
    <t>1838682</t>
  </si>
  <si>
    <t>מויניאן אגח א</t>
  </si>
  <si>
    <t>1135656</t>
  </si>
  <si>
    <t>Real Estate</t>
  </si>
  <si>
    <t>ממן אגח ב</t>
  </si>
  <si>
    <t>2380046</t>
  </si>
  <si>
    <t>520036435</t>
  </si>
  <si>
    <t>קרסו אגח ב</t>
  </si>
  <si>
    <t>1139591</t>
  </si>
  <si>
    <t>יו טי אס אגח ח</t>
  </si>
  <si>
    <t>4590147</t>
  </si>
  <si>
    <t>520039249</t>
  </si>
  <si>
    <t>מגה אור אגח ה</t>
  </si>
  <si>
    <t>1132687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</si>
  <si>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</si>
  <si>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</si>
  <si>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</si>
  <si>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</si>
  <si>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</si>
  <si>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</si>
  <si>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</si>
  <si>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1427976</t>
  </si>
  <si>
    <t>אלדן סדרה א</t>
  </si>
  <si>
    <t>1134840</t>
  </si>
  <si>
    <t>510454333</t>
  </si>
  <si>
    <t>BBB+</t>
  </si>
  <si>
    <t>אלדן סדרה ב</t>
  </si>
  <si>
    <t>1138254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</si>
  <si>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</si>
  <si>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</si>
  <si>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</si>
  <si>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</si>
  <si>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</si>
  <si>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</si>
  <si>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</si>
  <si>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</si>
  <si>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</si>
  <si>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</si>
  <si>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אלוני חץ*</t>
  </si>
  <si>
    <t>390013</t>
  </si>
  <si>
    <t>520038506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</si>
  <si>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</si>
  <si>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</si>
  <si>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</si>
  <si>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</si>
  <si>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</si>
  <si>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</si>
  <si>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</si>
  <si>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</si>
  <si>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</si>
  <si>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</si>
  <si>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</si>
  <si>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</si>
  <si>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</si>
  <si>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חיפוש נפט וגז</t>
  </si>
  <si>
    <t>הראל השקעות</t>
  </si>
  <si>
    <t>585018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</si>
  <si>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</si>
  <si>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</si>
  <si>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</si>
  <si>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</si>
  <si>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</si>
  <si>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</si>
  <si>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</si>
  <si>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</si>
  <si>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</si>
  <si>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</si>
  <si>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</si>
  <si>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</si>
  <si>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</si>
  <si>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</si>
  <si>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</si>
  <si>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</si>
  <si>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</si>
  <si>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</si>
  <si>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</si>
  <si>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</si>
  <si>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</si>
  <si>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</si>
  <si>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</si>
  <si>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</si>
  <si>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</si>
  <si>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סלקום CEL</t>
  </si>
  <si>
    <t>1101534</t>
  </si>
  <si>
    <t>511930125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</si>
  <si>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</si>
  <si>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</si>
  <si>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</si>
  <si>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</si>
  <si>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</si>
  <si>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</si>
  <si>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</si>
  <si>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מזון</t>
  </si>
  <si>
    <t>פרטנר</t>
  </si>
  <si>
    <t>1083484</t>
  </si>
  <si>
    <t>520044314</t>
  </si>
  <si>
    <t>פריגו</t>
  </si>
  <si>
    <t>1130699</t>
  </si>
  <si>
    <t>529592</t>
  </si>
  <si>
    <t>1119478</t>
  </si>
  <si>
    <t>שטראוס עלית*</t>
  </si>
  <si>
    <t>746016</t>
  </si>
  <si>
    <t>520003781</t>
  </si>
  <si>
    <t>סה"כ תל אביב 90</t>
  </si>
  <si>
    <t>אבגול*</t>
  </si>
  <si>
    <t>1100957</t>
  </si>
  <si>
    <t>510119068</t>
  </si>
  <si>
    <t>עץ נייר ודפוס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</si>
  <si>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</si>
  <si>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</si>
  <si>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</si>
  <si>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</si>
  <si>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</si>
  <si>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</si>
  <si>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</si>
  <si>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</si>
  <si>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</si>
  <si>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</si>
  <si>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אלקטרה*</t>
  </si>
  <si>
    <t>739037</t>
  </si>
  <si>
    <t>520028911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</si>
  <si>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</si>
  <si>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</si>
  <si>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</si>
  <si>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</si>
  <si>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</si>
  <si>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</si>
  <si>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</si>
  <si>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</si>
  <si>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</si>
  <si>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</si>
  <si>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</si>
  <si>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</si>
  <si>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</si>
  <si>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</si>
  <si>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</si>
  <si>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</si>
  <si>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</si>
  <si>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</si>
  <si>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</si>
  <si>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דמרי</t>
  </si>
  <si>
    <t>1090315</t>
  </si>
  <si>
    <t>511399388</t>
  </si>
  <si>
    <t>הפניקס 1</t>
  </si>
  <si>
    <t>767012</t>
  </si>
  <si>
    <t>וואן תוכנה</t>
  </si>
  <si>
    <t>161018</t>
  </si>
  <si>
    <t>520034695</t>
  </si>
  <si>
    <t>שרותי מידע</t>
  </si>
  <si>
    <t>חילן טק*</t>
  </si>
  <si>
    <t>1084698</t>
  </si>
  <si>
    <t>520039942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</si>
  <si>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</si>
  <si>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</si>
  <si>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</si>
  <si>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</si>
  <si>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</si>
  <si>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</si>
  <si>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</si>
  <si>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</si>
  <si>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</si>
  <si>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</si>
  <si>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</si>
  <si>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</si>
  <si>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</si>
  <si>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</si>
  <si>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</si>
  <si>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</si>
  <si>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</si>
  <si>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</si>
  <si>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</si>
  <si>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</si>
  <si>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נובה*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</si>
  <si>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</si>
  <si>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</si>
  <si>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</si>
  <si>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</si>
  <si>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</si>
  <si>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</si>
  <si>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</si>
  <si>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</si>
  <si>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</si>
  <si>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</si>
  <si>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</si>
  <si>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</si>
  <si>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</si>
  <si>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</si>
  <si>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</si>
  <si>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</si>
  <si>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</si>
  <si>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</si>
  <si>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</si>
  <si>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</si>
  <si>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</si>
  <si>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</si>
  <si>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</si>
  <si>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</si>
  <si>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</si>
  <si>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</si>
  <si>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רדהיל</t>
  </si>
  <si>
    <t>1122381</t>
  </si>
  <si>
    <t>514304005</t>
  </si>
  <si>
    <t>ביוטכנולוגיה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</si>
  <si>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</si>
  <si>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</si>
  <si>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</si>
  <si>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</si>
  <si>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</si>
  <si>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</si>
  <si>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</si>
  <si>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</si>
  <si>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שופרסל</t>
  </si>
  <si>
    <t>777037</t>
  </si>
  <si>
    <t>520022732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</si>
  <si>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</si>
  <si>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</si>
  <si>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</si>
  <si>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</si>
  <si>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</si>
  <si>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</si>
  <si>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</si>
  <si>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</si>
  <si>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</si>
  <si>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אמיליה פיתוח</t>
  </si>
  <si>
    <t>589010</t>
  </si>
  <si>
    <t>520014846</t>
  </si>
  <si>
    <t>ארפורט זכויות 3</t>
  </si>
  <si>
    <t>1141043</t>
  </si>
  <si>
    <t>AMDOCS LTD</t>
  </si>
  <si>
    <t>GB0022569080</t>
  </si>
  <si>
    <t>NYSE</t>
  </si>
  <si>
    <t>בלומברג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</si>
  <si>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</si>
  <si>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</si>
  <si>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</si>
  <si>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</si>
  <si>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</si>
  <si>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</si>
  <si>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</si>
  <si>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</si>
  <si>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</si>
  <si>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</si>
  <si>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</si>
  <si>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</si>
  <si>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</si>
  <si>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</si>
  <si>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</si>
  <si>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</si>
  <si>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</si>
  <si>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</si>
  <si>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</si>
  <si>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</si>
  <si>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</si>
  <si>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</si>
  <si>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</si>
  <si>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</si>
  <si>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</si>
  <si>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MYLAN</t>
  </si>
  <si>
    <t>NL0011031208</t>
  </si>
  <si>
    <t>ORBOTECH LTD</t>
  </si>
  <si>
    <t>IL0010823388</t>
  </si>
  <si>
    <t>520035213</t>
  </si>
  <si>
    <t>Technology Hardware &amp; Equipment</t>
  </si>
  <si>
    <t>PERRIGO CO</t>
  </si>
  <si>
    <t>IE00BGH1M568</t>
  </si>
  <si>
    <t>REDHILL BIOPHARMA LTD ADR</t>
  </si>
  <si>
    <t>US7574681034</t>
  </si>
  <si>
    <t>SAPIENS INTERNATIONAL CORP</t>
  </si>
  <si>
    <t>ANN7716A1513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</si>
  <si>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</si>
  <si>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</si>
  <si>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</si>
  <si>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</si>
  <si>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</si>
  <si>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</si>
  <si>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VERINT SYSTEMS</t>
  </si>
  <si>
    <t>US92343X1000</t>
  </si>
  <si>
    <t>512704867</t>
  </si>
  <si>
    <t>WIX.COM LTD</t>
  </si>
  <si>
    <t>IL0011301780</t>
  </si>
  <si>
    <t>513881177</t>
  </si>
  <si>
    <t>KITE PHARMA</t>
  </si>
  <si>
    <t>US49803L1098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</si>
  <si>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</si>
  <si>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</si>
  <si>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</si>
  <si>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</si>
  <si>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</si>
  <si>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</si>
  <si>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</si>
  <si>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</si>
  <si>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</si>
  <si>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</si>
  <si>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</si>
  <si>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</si>
  <si>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</si>
  <si>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</si>
  <si>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</si>
  <si>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</si>
  <si>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</si>
  <si>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</si>
  <si>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</si>
  <si>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</si>
  <si>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פסגות תל בונד 60 סדרה 3</t>
  </si>
  <si>
    <t>1134550</t>
  </si>
  <si>
    <t>קסם תל בונד 60</t>
  </si>
  <si>
    <t>1109248</t>
  </si>
  <si>
    <t>תכלית בונד סדרה 3</t>
  </si>
  <si>
    <t>1107549</t>
  </si>
  <si>
    <t>תכלית תל בונד 20</t>
  </si>
  <si>
    <t>1109370</t>
  </si>
  <si>
    <t>תכלית תל בונד 60</t>
  </si>
  <si>
    <t>1109362</t>
  </si>
  <si>
    <t>פסגות סל בונד שקלי</t>
  </si>
  <si>
    <t>1116326</t>
  </si>
  <si>
    <t>קסם פח בונד שקלי</t>
  </si>
  <si>
    <t>1116334</t>
  </si>
  <si>
    <t>תכלית תל בונד שקלי</t>
  </si>
  <si>
    <t>1116250</t>
  </si>
  <si>
    <t>DAIWA NIKKEI 225</t>
  </si>
  <si>
    <t>JP3027640006</t>
  </si>
  <si>
    <t>DB X TRACKERS MSCI EUROPE HEDGE</t>
  </si>
  <si>
    <t>US2330518539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</si>
  <si>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</si>
  <si>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</si>
  <si>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</si>
  <si>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</si>
  <si>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</si>
  <si>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</si>
  <si>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</si>
  <si>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</si>
  <si>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</si>
  <si>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</si>
  <si>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MSCI emerging markets</t>
  </si>
  <si>
    <t>US9220428588</t>
  </si>
  <si>
    <t>ISHARES USD CORP BND</t>
  </si>
  <si>
    <t>IE0032895942</t>
  </si>
  <si>
    <t>VANGUARD S.T CORP BOND</t>
  </si>
  <si>
    <t>US92206C4096</t>
  </si>
  <si>
    <t>ISHARES USD EM CORP BND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</si>
  <si>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</si>
  <si>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</si>
  <si>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</si>
  <si>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</si>
  <si>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</si>
  <si>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</si>
  <si>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</si>
  <si>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</si>
  <si>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</si>
  <si>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</si>
  <si>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</si>
  <si>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תעודות השתתפות בקרנות נאמנות בחו"ל</t>
  </si>
  <si>
    <t>UBS LUX BD USD</t>
  </si>
  <si>
    <t>LU0396367608</t>
  </si>
  <si>
    <t>S&amp;P</t>
  </si>
  <si>
    <t>NEUBER BERMAN H/Y BD I2A</t>
  </si>
  <si>
    <t>IE00B8QBJF01</t>
  </si>
  <si>
    <t>BB</t>
  </si>
  <si>
    <t>FITCH</t>
  </si>
  <si>
    <t>ערד 8786_1/2027</t>
  </si>
  <si>
    <t>71116487</t>
  </si>
  <si>
    <t>ערד 8790 2027 4.8%</t>
  </si>
  <si>
    <t>ערד 8829</t>
  </si>
  <si>
    <t>9882900</t>
  </si>
  <si>
    <t>ערד 8832</t>
  </si>
  <si>
    <t>8831000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</si>
  <si>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</si>
  <si>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</si>
  <si>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</si>
  <si>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</si>
  <si>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</si>
  <si>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</si>
  <si>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</si>
  <si>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</si>
  <si>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</si>
  <si>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</si>
  <si>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</si>
  <si>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</si>
  <si>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</si>
  <si>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</si>
  <si>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</si>
  <si>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</si>
  <si>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</si>
  <si>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</si>
  <si>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</si>
  <si>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</si>
  <si>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</si>
  <si>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</si>
  <si>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</si>
  <si>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</si>
  <si>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</si>
  <si>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</si>
  <si>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</si>
  <si>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</si>
  <si>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</si>
  <si>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</si>
  <si>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</si>
  <si>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</si>
  <si>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סדרה 8788 4.8% 2027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</si>
  <si>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</si>
  <si>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</si>
  <si>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</si>
  <si>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</si>
  <si>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</si>
  <si>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</si>
  <si>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</si>
  <si>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</si>
  <si>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</si>
  <si>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</si>
  <si>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</si>
  <si>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</si>
  <si>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</si>
  <si>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</si>
  <si>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</si>
  <si>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</si>
  <si>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</si>
  <si>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</si>
  <si>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</si>
  <si>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</si>
  <si>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</si>
  <si>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איי סי פאוואר אגח א</t>
  </si>
  <si>
    <t>1140896</t>
  </si>
  <si>
    <t>514401702</t>
  </si>
  <si>
    <t>ENERGY</t>
  </si>
  <si>
    <t>אורמת אגח 3*</t>
  </si>
  <si>
    <t>1139179</t>
  </si>
  <si>
    <t>white oak 2*</t>
  </si>
  <si>
    <t>סה"כ קרנות השקעה</t>
  </si>
  <si>
    <t>סה"כ קרנות השקעה בחו"ל</t>
  </si>
  <si>
    <t>SVB</t>
  </si>
  <si>
    <t>APCS*</t>
  </si>
  <si>
    <t>CMP VII</t>
  </si>
  <si>
    <t>harbourvest part' co inv fund IV</t>
  </si>
  <si>
    <t>PCS III</t>
  </si>
  <si>
    <t>warburg pincus</t>
  </si>
  <si>
    <t>REDHILL WARRANT</t>
  </si>
  <si>
    <t>52290</t>
  </si>
  <si>
    <t>₪ / מט"ח</t>
  </si>
  <si>
    <t>+ILS/-USD 3.49 07-09-17 (10) --92</t>
  </si>
  <si>
    <t>10000321</t>
  </si>
  <si>
    <t>+ILS/-USD 3.534 07-09-17 (10) --120</t>
  </si>
  <si>
    <t>10000303</t>
  </si>
  <si>
    <t>+ILS/-USD 3.535 07-09-17 (10) --120</t>
  </si>
  <si>
    <t>10000308</t>
  </si>
  <si>
    <t>+USD/-EUR 1.1313 13-09-17 (10) +58</t>
  </si>
  <si>
    <t>10000311</t>
  </si>
  <si>
    <t>+USD/-EUR 1.1323 13-09-17 (10) +57.3</t>
  </si>
  <si>
    <t>10000306</t>
  </si>
  <si>
    <t/>
  </si>
  <si>
    <t>פרנק שווצרי</t>
  </si>
  <si>
    <t>דולר ניו-זילנד</t>
  </si>
  <si>
    <t>כתר נורבגי</t>
  </si>
  <si>
    <t>בנק לאומי לישראל בע"מ</t>
  </si>
  <si>
    <t>30110000</t>
  </si>
  <si>
    <t>30210000</t>
  </si>
  <si>
    <t>31710000</t>
  </si>
  <si>
    <t>32010000</t>
  </si>
  <si>
    <t>30310000</t>
  </si>
  <si>
    <t>NR</t>
  </si>
  <si>
    <t>לא</t>
  </si>
  <si>
    <t>455531</t>
  </si>
  <si>
    <t>458870</t>
  </si>
  <si>
    <t>458869</t>
  </si>
  <si>
    <t>כן</t>
  </si>
  <si>
    <t>90136004</t>
  </si>
  <si>
    <t>90136001</t>
  </si>
  <si>
    <t>90136005</t>
  </si>
  <si>
    <t>90136035</t>
  </si>
  <si>
    <t>90136025</t>
  </si>
  <si>
    <t>90136003</t>
  </si>
  <si>
    <t>90136002</t>
  </si>
  <si>
    <t>470540</t>
  </si>
  <si>
    <t>קשר רנט א קאר בע"מ</t>
  </si>
  <si>
    <t>465782</t>
  </si>
  <si>
    <t>467404</t>
  </si>
  <si>
    <t>91050001</t>
  </si>
  <si>
    <t>Warburg Pincus China I</t>
  </si>
  <si>
    <t>Permira</t>
  </si>
  <si>
    <t>Crescent mezzanine VII</t>
  </si>
  <si>
    <t>ARES private credit solutions</t>
  </si>
  <si>
    <t>Cheyne Real Estate Credit Holdings</t>
  </si>
  <si>
    <t>Horsley Bridge XII Ventures</t>
  </si>
  <si>
    <t>סה"כ יתרות התחייבות להשקעה</t>
  </si>
  <si>
    <t>סה"כ בישראל</t>
  </si>
  <si>
    <t>סה"כ בחו"ל</t>
  </si>
  <si>
    <t>דלק קידוחים שותפות מוגבלת</t>
  </si>
  <si>
    <t>כוכב הירדן</t>
  </si>
  <si>
    <t>סמל"ת (סוכנות מכוניות לים התיכון)</t>
  </si>
  <si>
    <t>שניאור צאלים - להגדלת מינוף</t>
  </si>
  <si>
    <t>Migdal-HarbourVest 2016 Fund L.P. (Tranche B)</t>
  </si>
  <si>
    <t>קבוצת עזריאל</t>
  </si>
  <si>
    <t>יואל</t>
  </si>
  <si>
    <t>מובטחות משכנתא - גורם 01</t>
  </si>
  <si>
    <t>בבטחונות אחרים - גורם 98</t>
  </si>
  <si>
    <t>בבטחונות אחרים - גורם 94</t>
  </si>
  <si>
    <t>בבטחונות אחרים - גורם 41</t>
  </si>
  <si>
    <t>בבטחונות אחרים - גורם 40</t>
  </si>
  <si>
    <t>בבטחונות אחרים - גורם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</si>
</sst>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4">
    <xf numFmtId="0" fontId="0" fillId="0" borderId="0"/>
    <xf numFmtId="43" fontId="2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5" fontId="14" fillId="0" borderId="0" applyFill="0" applyBorder="0" applyProtection="0">
      <alignment horizontal="right"/>
    </xf>
    <xf numFmtId="165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192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166" fontId="29" fillId="0" borderId="28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14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30" fillId="0" borderId="30" xfId="0" applyFont="1" applyFill="1" applyBorder="1" applyAlignment="1">
      <alignment horizontal="right"/>
    </xf>
    <xf numFmtId="0" fontId="30" fillId="0" borderId="31" xfId="0" applyFont="1" applyFill="1" applyBorder="1" applyAlignment="1">
      <alignment horizontal="right" indent="2"/>
    </xf>
    <xf numFmtId="0" fontId="30" fillId="0" borderId="25" xfId="0" applyNumberFormat="1" applyFont="1" applyFill="1" applyBorder="1" applyAlignment="1">
      <alignment horizontal="right"/>
    </xf>
    <xf numFmtId="2" fontId="30" fillId="0" borderId="25" xfId="0" applyNumberFormat="1" applyFont="1" applyFill="1" applyBorder="1" applyAlignment="1">
      <alignment horizontal="right"/>
    </xf>
    <xf numFmtId="10" fontId="30" fillId="0" borderId="25" xfId="0" applyNumberFormat="1" applyFont="1" applyFill="1" applyBorder="1" applyAlignment="1">
      <alignment horizontal="right"/>
    </xf>
    <xf numFmtId="4" fontId="30" fillId="0" borderId="25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43" fontId="7" fillId="0" borderId="32" xfId="13" applyFont="1" applyBorder="1" applyAlignment="1">
      <alignment horizontal="right"/>
    </xf>
    <xf numFmtId="10" fontId="7" fillId="0" borderId="32" xfId="14" applyNumberFormat="1" applyFont="1" applyBorder="1" applyAlignment="1">
      <alignment horizontal="center"/>
    </xf>
    <xf numFmtId="2" fontId="7" fillId="0" borderId="32" xfId="7" applyNumberFormat="1" applyFont="1" applyBorder="1" applyAlignment="1">
      <alignment horizontal="right"/>
    </xf>
    <xf numFmtId="168" fontId="7" fillId="0" borderId="32" xfId="7" applyNumberFormat="1" applyFont="1" applyBorder="1" applyAlignment="1">
      <alignment horizontal="center"/>
    </xf>
    <xf numFmtId="0" fontId="30" fillId="0" borderId="0" xfId="0" applyFont="1" applyFill="1" applyBorder="1" applyAlignment="1"/>
    <xf numFmtId="0" fontId="29" fillId="0" borderId="0" xfId="0" applyFont="1" applyFill="1" applyBorder="1" applyAlignment="1"/>
    <xf numFmtId="0" fontId="31" fillId="0" borderId="0" xfId="0" applyFont="1" applyFill="1" applyBorder="1" applyAlignment="1"/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29" fillId="0" borderId="28" xfId="0" applyFont="1" applyFill="1" applyBorder="1" applyAlignment="1"/>
    <xf numFmtId="0" fontId="31" fillId="0" borderId="28" xfId="0" applyFont="1" applyFill="1" applyBorder="1" applyAlignment="1"/>
    <xf numFmtId="0" fontId="31" fillId="0" borderId="28" xfId="0" applyNumberFormat="1" applyFont="1" applyFill="1" applyBorder="1" applyAlignment="1">
      <alignment horizontal="right"/>
    </xf>
    <xf numFmtId="4" fontId="31" fillId="0" borderId="28" xfId="0" applyNumberFormat="1" applyFont="1" applyFill="1" applyBorder="1" applyAlignment="1">
      <alignment horizontal="right"/>
    </xf>
    <xf numFmtId="10" fontId="31" fillId="0" borderId="28" xfId="0" applyNumberFormat="1" applyFont="1" applyFill="1" applyBorder="1" applyAlignment="1">
      <alignment horizontal="right"/>
    </xf>
    <xf numFmtId="2" fontId="31" fillId="0" borderId="28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0" fontId="29" fillId="0" borderId="30" xfId="0" applyFont="1" applyFill="1" applyBorder="1" applyAlignment="1"/>
    <xf numFmtId="0" fontId="30" fillId="0" borderId="30" xfId="0" applyFont="1" applyFill="1" applyBorder="1" applyAlignment="1"/>
    <xf numFmtId="0" fontId="29" fillId="0" borderId="30" xfId="0" applyFont="1" applyFill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166" fontId="31" fillId="0" borderId="0" xfId="0" applyNumberFormat="1" applyFont="1" applyFill="1" applyBorder="1" applyAlignment="1">
      <alignment horizontal="right"/>
    </xf>
    <xf numFmtId="0" fontId="31" fillId="0" borderId="30" xfId="0" applyFont="1" applyFill="1" applyBorder="1" applyAlignment="1"/>
    <xf numFmtId="43" fontId="7" fillId="0" borderId="32" xfId="13" applyFont="1" applyFill="1" applyBorder="1" applyAlignment="1">
      <alignment horizontal="right"/>
    </xf>
    <xf numFmtId="168" fontId="7" fillId="0" borderId="32" xfId="7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8" fillId="0" borderId="0" xfId="0" applyFont="1" applyFill="1" applyAlignment="1">
      <alignment horizontal="center"/>
    </xf>
    <xf numFmtId="14" fontId="2" fillId="0" borderId="0" xfId="15" applyNumberFormat="1" applyFill="1"/>
    <xf numFmtId="0" fontId="6" fillId="0" borderId="0" xfId="0" applyFont="1" applyFill="1" applyAlignment="1">
      <alignment horizontal="center" readingOrder="2"/>
    </xf>
    <xf numFmtId="0" fontId="30" fillId="0" borderId="0" xfId="0" applyFont="1" applyFill="1" applyBorder="1" applyAlignment="1">
      <alignment horizontal="right" indent="3"/>
    </xf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30" fillId="0" borderId="0" xfId="0" applyFont="1" applyFill="1" applyBorder="1" applyAlignment="1">
      <alignment horizontal="right"/>
    </xf>
    <xf numFmtId="0" fontId="30" fillId="0" borderId="0" xfId="0" applyFont="1" applyFill="1" applyBorder="1" applyAlignment="1"/>
    <xf numFmtId="0" fontId="29" fillId="0" borderId="0" xfId="0" applyFont="1" applyFill="1" applyBorder="1" applyAlignment="1"/>
    <xf numFmtId="0" fontId="31" fillId="0" borderId="0" xfId="0" applyFont="1" applyFill="1" applyBorder="1" applyAlignment="1"/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Fill="1" applyAlignment="1">
      <alignment horizontal="center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</cellXfs>
  <cellStyles count="24">
    <cellStyle name="Comma" xfId="13" builtinId="3"/>
    <cellStyle name="Comma 2" xfId="1"/>
    <cellStyle name="Comma 2 2" xfId="16"/>
    <cellStyle name="Comma 3" xfId="21"/>
    <cellStyle name="Currency [0] _1" xfId="2"/>
    <cellStyle name="Hyperlink 2" xfId="3"/>
    <cellStyle name="Normal" xfId="0" builtinId="0"/>
    <cellStyle name="Normal 11" xfId="4"/>
    <cellStyle name="Normal 11 2" xfId="15"/>
    <cellStyle name="Normal 11 2 2" xfId="23"/>
    <cellStyle name="Normal 11 3" xfId="17"/>
    <cellStyle name="Normal 2" xfId="5"/>
    <cellStyle name="Normal 2 2" xfId="18"/>
    <cellStyle name="Normal 3" xfId="6"/>
    <cellStyle name="Normal 3 2" xfId="19"/>
    <cellStyle name="Normal 4" xfId="12"/>
    <cellStyle name="Normal_2007-16618" xfId="7"/>
    <cellStyle name="Percent" xfId="14" builtinId="5"/>
    <cellStyle name="Percent 2" xfId="8"/>
    <cellStyle name="Percent 2 2" xfId="20"/>
    <cellStyle name="Percent 3" xfId="22"/>
    <cellStyle name="Text" xfId="9"/>
    <cellStyle name="Total" xfId="10"/>
    <cellStyle name="היפר-קישור" xfId="11" builtinId="8"/>
  </cellStyles>
  <dxfs count="6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T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0" width="6.7109375" style="9" customWidth="1"/>
    <col min="21" max="23" width="7.7109375" style="9" customWidth="1"/>
    <col min="24" max="24" width="7.140625" style="9" customWidth="1"/>
    <col min="25" max="25" width="6.28515625" style="9" customWidth="1"/>
    <col min="26" max="26" width="8" style="9" customWidth="1"/>
    <col min="27" max="27" width="8.7109375" style="9" customWidth="1"/>
    <col min="28" max="28" width="10" style="9" customWidth="1"/>
    <col min="29" max="29" width="9.5703125" style="9" customWidth="1"/>
    <col min="30" max="30" width="6.140625" style="9" customWidth="1"/>
    <col min="31" max="32" width="5.7109375" style="9" customWidth="1"/>
    <col min="33" max="33" width="6.85546875" style="9" customWidth="1"/>
    <col min="34" max="34" width="6.42578125" style="9" customWidth="1"/>
    <col min="35" max="35" width="6.7109375" style="9" customWidth="1"/>
    <col min="36" max="36" width="7.28515625" style="9" customWidth="1"/>
    <col min="37" max="48" width="5.7109375" style="9" customWidth="1"/>
    <col min="49" max="16384" width="9.140625" style="9"/>
  </cols>
  <sheetData>
    <row r="1" spans="1:20">
      <c r="B1" s="56" t="s">
        <v>181</v>
      </c>
      <c r="C1" s="76" t="s" vm="1">
        <v>251</v>
      </c>
    </row>
    <row r="2" spans="1:20">
      <c r="B2" s="56" t="s">
        <v>180</v>
      </c>
      <c r="C2" s="76" t="s">
        <v>252</v>
      </c>
    </row>
    <row r="3" spans="1:20">
      <c r="B3" s="56" t="s">
        <v>182</v>
      </c>
      <c r="C3" s="76" t="s">
        <v>253</v>
      </c>
    </row>
    <row r="4" spans="1:20">
      <c r="B4" s="56" t="s">
        <v>183</v>
      </c>
      <c r="C4" s="76">
        <v>8803</v>
      </c>
    </row>
    <row r="6" spans="1:20" ht="26.25" customHeight="1">
      <c r="B6" s="175" t="s">
        <v>197</v>
      </c>
      <c r="C6" s="176"/>
      <c r="D6" s="177"/>
    </row>
    <row r="7" spans="1:20" s="10" customFormat="1">
      <c r="B7" s="22"/>
      <c r="C7" s="23" t="s">
        <v>112</v>
      </c>
      <c r="D7" s="24" t="s">
        <v>110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s="10" customFormat="1">
      <c r="B8" s="22"/>
      <c r="C8" s="25" t="s">
        <v>240</v>
      </c>
      <c r="D8" s="26" t="s">
        <v>20</v>
      </c>
    </row>
    <row r="9" spans="1:20" s="11" customFormat="1" ht="18" customHeight="1">
      <c r="B9" s="36"/>
      <c r="C9" s="19" t="s">
        <v>1</v>
      </c>
      <c r="D9" s="27" t="s">
        <v>2</v>
      </c>
    </row>
    <row r="10" spans="1:20" s="11" customFormat="1" ht="18" customHeight="1">
      <c r="B10" s="66" t="s">
        <v>196</v>
      </c>
      <c r="C10" s="109">
        <f>C11+C12+C23+C33</f>
        <v>398113.35268000007</v>
      </c>
      <c r="D10" s="110">
        <f>C10/$C$42</f>
        <v>1</v>
      </c>
    </row>
    <row r="11" spans="1:20">
      <c r="A11" s="44" t="s">
        <v>143</v>
      </c>
      <c r="B11" s="28" t="s">
        <v>198</v>
      </c>
      <c r="C11" s="109">
        <f>מזומנים!J10</f>
        <v>9566.9179100000001</v>
      </c>
      <c r="D11" s="110">
        <f t="shared" ref="D11:D38" si="0">C11/$C$42</f>
        <v>2.4030638122529396E-2</v>
      </c>
    </row>
    <row r="12" spans="1:20">
      <c r="B12" s="28" t="s">
        <v>199</v>
      </c>
      <c r="C12" s="109">
        <f>C13+C15+C16+C17+C18</f>
        <v>266444.09324000002</v>
      </c>
      <c r="D12" s="110">
        <f t="shared" si="0"/>
        <v>0.66926690965365676</v>
      </c>
    </row>
    <row r="13" spans="1:20">
      <c r="A13" s="54" t="s">
        <v>143</v>
      </c>
      <c r="B13" s="29" t="s">
        <v>69</v>
      </c>
      <c r="C13" s="109">
        <f>'תעודות התחייבות ממשלתיות'!N11</f>
        <v>64090.52294000001</v>
      </c>
      <c r="D13" s="110">
        <f t="shared" si="0"/>
        <v>0.16098561504797201</v>
      </c>
    </row>
    <row r="14" spans="1:20">
      <c r="A14" s="54" t="s">
        <v>143</v>
      </c>
      <c r="B14" s="29" t="s">
        <v>70</v>
      </c>
      <c r="C14" s="109" t="s" vm="2">
        <v>968</v>
      </c>
      <c r="D14" s="110"/>
    </row>
    <row r="15" spans="1:20">
      <c r="A15" s="54" t="s">
        <v>143</v>
      </c>
      <c r="B15" s="29" t="s">
        <v>71</v>
      </c>
      <c r="C15" s="109">
        <f>'אג"ח קונצרני'!R11</f>
        <v>67678.021590000018</v>
      </c>
      <c r="D15" s="110">
        <f t="shared" si="0"/>
        <v>0.16999686429608152</v>
      </c>
    </row>
    <row r="16" spans="1:20">
      <c r="A16" s="54" t="s">
        <v>143</v>
      </c>
      <c r="B16" s="29" t="s">
        <v>72</v>
      </c>
      <c r="C16" s="109" vm="3">
        <v>28979.832579999998</v>
      </c>
      <c r="D16" s="110">
        <f t="shared" si="0"/>
        <v>7.2792917858481701E-2</v>
      </c>
    </row>
    <row r="17" spans="1:4">
      <c r="A17" s="54" t="s">
        <v>143</v>
      </c>
      <c r="B17" s="29" t="s">
        <v>73</v>
      </c>
      <c r="C17" s="109">
        <f>'תעודות סל'!K11</f>
        <v>100971.13565000001</v>
      </c>
      <c r="D17" s="110">
        <f t="shared" si="0"/>
        <v>0.25362408713570506</v>
      </c>
    </row>
    <row r="18" spans="1:4">
      <c r="A18" s="54" t="s">
        <v>143</v>
      </c>
      <c r="B18" s="29" t="s">
        <v>74</v>
      </c>
      <c r="C18" s="109">
        <f>'קרנות נאמנות'!L11</f>
        <v>4724.5804800000005</v>
      </c>
      <c r="D18" s="110">
        <f t="shared" si="0"/>
        <v>1.1867425315416576E-2</v>
      </c>
    </row>
    <row r="19" spans="1:4">
      <c r="A19" s="54" t="s">
        <v>143</v>
      </c>
      <c r="B19" s="29" t="s">
        <v>75</v>
      </c>
      <c r="C19" s="109" t="s" vm="4">
        <v>968</v>
      </c>
      <c r="D19" s="110"/>
    </row>
    <row r="20" spans="1:4">
      <c r="A20" s="54" t="s">
        <v>143</v>
      </c>
      <c r="B20" s="29" t="s">
        <v>76</v>
      </c>
      <c r="C20" s="109" t="s" vm="5">
        <v>968</v>
      </c>
      <c r="D20" s="110"/>
    </row>
    <row r="21" spans="1:4">
      <c r="A21" s="54" t="s">
        <v>143</v>
      </c>
      <c r="B21" s="29" t="s">
        <v>77</v>
      </c>
      <c r="C21" s="109" t="s" vm="6">
        <v>968</v>
      </c>
      <c r="D21" s="110"/>
    </row>
    <row r="22" spans="1:4">
      <c r="A22" s="54" t="s">
        <v>143</v>
      </c>
      <c r="B22" s="29" t="s">
        <v>78</v>
      </c>
      <c r="C22" s="109" t="s" vm="7">
        <v>968</v>
      </c>
      <c r="D22" s="110"/>
    </row>
    <row r="23" spans="1:4">
      <c r="B23" s="28" t="s">
        <v>200</v>
      </c>
      <c r="C23" s="109">
        <f>C24+C26+C27+C28+C29+C31</f>
        <v>121320.49106000003</v>
      </c>
      <c r="D23" s="110">
        <f t="shared" si="0"/>
        <v>0.3047385631335916</v>
      </c>
    </row>
    <row r="24" spans="1:4">
      <c r="A24" s="54" t="s">
        <v>143</v>
      </c>
      <c r="B24" s="29" t="s">
        <v>79</v>
      </c>
      <c r="C24" s="109" vm="8">
        <v>117534.99156000002</v>
      </c>
      <c r="D24" s="110">
        <f t="shared" si="0"/>
        <v>0.29522996596015605</v>
      </c>
    </row>
    <row r="25" spans="1:4">
      <c r="A25" s="54" t="s">
        <v>143</v>
      </c>
      <c r="B25" s="29" t="s">
        <v>80</v>
      </c>
      <c r="C25" s="109" t="s" vm="9">
        <v>968</v>
      </c>
      <c r="D25" s="110"/>
    </row>
    <row r="26" spans="1:4">
      <c r="A26" s="54" t="s">
        <v>143</v>
      </c>
      <c r="B26" s="29" t="s">
        <v>71</v>
      </c>
      <c r="C26" s="109">
        <f>'לא סחיר - אג"ח קונצרני'!P11</f>
        <v>2897.70514</v>
      </c>
      <c r="D26" s="110">
        <f t="shared" si="0"/>
        <v>7.2785931958658755E-3</v>
      </c>
    </row>
    <row r="27" spans="1:4">
      <c r="A27" s="54" t="s">
        <v>143</v>
      </c>
      <c r="B27" s="29" t="s">
        <v>81</v>
      </c>
      <c r="C27" s="109">
        <f>'לא סחיר - מניות'!J11</f>
        <v>211.35420000000002</v>
      </c>
      <c r="D27" s="110">
        <f t="shared" si="0"/>
        <v>5.3088950314581537E-4</v>
      </c>
    </row>
    <row r="28" spans="1:4">
      <c r="A28" s="54" t="s">
        <v>143</v>
      </c>
      <c r="B28" s="29" t="s">
        <v>82</v>
      </c>
      <c r="C28" s="109" vm="10">
        <v>312.89683999999994</v>
      </c>
      <c r="D28" s="110">
        <f t="shared" si="0"/>
        <v>7.8594912201174932E-4</v>
      </c>
    </row>
    <row r="29" spans="1:4">
      <c r="A29" s="54" t="s">
        <v>143</v>
      </c>
      <c r="B29" s="29" t="s">
        <v>83</v>
      </c>
      <c r="C29" s="109">
        <f>'לא סחיר - כתבי אופציה'!I11</f>
        <v>0.93364000000000003</v>
      </c>
      <c r="D29" s="110">
        <f t="shared" si="0"/>
        <v>2.3451612303756398E-6</v>
      </c>
    </row>
    <row r="30" spans="1:4">
      <c r="A30" s="54" t="s">
        <v>143</v>
      </c>
      <c r="B30" s="29" t="s">
        <v>223</v>
      </c>
      <c r="C30" s="109" t="s" vm="11">
        <v>968</v>
      </c>
      <c r="D30" s="110"/>
    </row>
    <row r="31" spans="1:4">
      <c r="A31" s="54" t="s">
        <v>143</v>
      </c>
      <c r="B31" s="29" t="s">
        <v>106</v>
      </c>
      <c r="C31" s="109">
        <f>'לא סחיר - חוזים עתידיים'!I11</f>
        <v>362.60968000000003</v>
      </c>
      <c r="D31" s="110">
        <f t="shared" si="0"/>
        <v>9.1082019118173723E-4</v>
      </c>
    </row>
    <row r="32" spans="1:4">
      <c r="A32" s="54" t="s">
        <v>143</v>
      </c>
      <c r="B32" s="29" t="s">
        <v>84</v>
      </c>
      <c r="C32" s="109" t="s" vm="12">
        <v>968</v>
      </c>
      <c r="D32" s="110"/>
    </row>
    <row r="33" spans="1:4">
      <c r="A33" s="54" t="s">
        <v>143</v>
      </c>
      <c r="B33" s="28" t="s">
        <v>201</v>
      </c>
      <c r="C33" s="109">
        <f>הלוואות!O10</f>
        <v>781.8504700000002</v>
      </c>
      <c r="D33" s="110">
        <f t="shared" si="0"/>
        <v>1.9638890902221122E-3</v>
      </c>
    </row>
    <row r="34" spans="1:4">
      <c r="A34" s="54" t="s">
        <v>143</v>
      </c>
      <c r="B34" s="28" t="s">
        <v>202</v>
      </c>
      <c r="C34" s="109" t="s" vm="13">
        <v>968</v>
      </c>
      <c r="D34" s="110"/>
    </row>
    <row r="35" spans="1:4">
      <c r="A35" s="54" t="s">
        <v>143</v>
      </c>
      <c r="B35" s="28" t="s">
        <v>203</v>
      </c>
      <c r="C35" s="109" t="s" vm="14">
        <v>968</v>
      </c>
      <c r="D35" s="110"/>
    </row>
    <row r="36" spans="1:4">
      <c r="A36" s="54" t="s">
        <v>143</v>
      </c>
      <c r="B36" s="55" t="s">
        <v>204</v>
      </c>
      <c r="C36" s="109" t="s" vm="15">
        <v>968</v>
      </c>
      <c r="D36" s="110"/>
    </row>
    <row r="37" spans="1:4">
      <c r="A37" s="54" t="s">
        <v>143</v>
      </c>
      <c r="B37" s="28" t="s">
        <v>205</v>
      </c>
      <c r="C37" s="109">
        <v>0</v>
      </c>
      <c r="D37" s="110">
        <f t="shared" si="0"/>
        <v>0</v>
      </c>
    </row>
    <row r="38" spans="1:4">
      <c r="A38" s="54"/>
      <c r="B38" s="67" t="s">
        <v>207</v>
      </c>
      <c r="C38" s="109">
        <v>0</v>
      </c>
      <c r="D38" s="110">
        <f t="shared" si="0"/>
        <v>0</v>
      </c>
    </row>
    <row r="39" spans="1:4">
      <c r="A39" s="54" t="s">
        <v>143</v>
      </c>
      <c r="B39" s="68" t="s">
        <v>208</v>
      </c>
      <c r="C39" s="109" t="s" vm="16">
        <v>968</v>
      </c>
      <c r="D39" s="110"/>
    </row>
    <row r="40" spans="1:4">
      <c r="A40" s="54" t="s">
        <v>143</v>
      </c>
      <c r="B40" s="68" t="s">
        <v>238</v>
      </c>
      <c r="C40" s="109" t="s" vm="17">
        <v>968</v>
      </c>
      <c r="D40" s="110"/>
    </row>
    <row r="41" spans="1:4">
      <c r="A41" s="54" t="s">
        <v>143</v>
      </c>
      <c r="B41" s="68" t="s">
        <v>209</v>
      </c>
      <c r="C41" s="109" t="s" vm="18">
        <v>968</v>
      </c>
      <c r="D41" s="110"/>
    </row>
    <row r="42" spans="1:4">
      <c r="B42" s="68" t="s">
        <v>85</v>
      </c>
      <c r="C42" s="109">
        <f>C38+C10</f>
        <v>398113.35268000007</v>
      </c>
      <c r="D42" s="110">
        <f>D10</f>
        <v>1</v>
      </c>
    </row>
    <row r="43" spans="1:4">
      <c r="A43" s="54" t="s">
        <v>143</v>
      </c>
      <c r="B43" s="68" t="s">
        <v>206</v>
      </c>
      <c r="C43" s="132">
        <f>'יתרת התחייבות להשקעה'!C10</f>
        <v>5349.9367865000095</v>
      </c>
      <c r="D43" s="110"/>
    </row>
    <row r="44" spans="1:4">
      <c r="B44" s="6" t="s">
        <v>111</v>
      </c>
    </row>
    <row r="45" spans="1:4">
      <c r="C45" s="74" t="s">
        <v>188</v>
      </c>
      <c r="D45" s="35" t="s">
        <v>105</v>
      </c>
    </row>
    <row r="46" spans="1:4">
      <c r="C46" s="75" t="s">
        <v>1</v>
      </c>
      <c r="D46" s="24" t="s">
        <v>2</v>
      </c>
    </row>
    <row r="47" spans="1:4">
      <c r="C47" s="111" t="s">
        <v>169</v>
      </c>
      <c r="D47" s="112" vm="19">
        <v>2.6831999999999998</v>
      </c>
    </row>
    <row r="48" spans="1:4">
      <c r="C48" s="111" t="s">
        <v>178</v>
      </c>
      <c r="D48" s="112">
        <v>1.056065732237796</v>
      </c>
    </row>
    <row r="49" spans="2:4">
      <c r="C49" s="111" t="s">
        <v>174</v>
      </c>
      <c r="D49" s="112" vm="20">
        <v>2.6907999999999999</v>
      </c>
    </row>
    <row r="50" spans="2:4">
      <c r="B50" s="12"/>
      <c r="C50" s="111" t="s">
        <v>969</v>
      </c>
      <c r="D50" s="112" vm="21">
        <v>3.6467999999999998</v>
      </c>
    </row>
    <row r="51" spans="2:4">
      <c r="C51" s="111" t="s">
        <v>167</v>
      </c>
      <c r="D51" s="112" vm="22">
        <v>3.9859</v>
      </c>
    </row>
    <row r="52" spans="2:4">
      <c r="C52" s="111" t="s">
        <v>168</v>
      </c>
      <c r="D52" s="112" vm="23">
        <v>4.5420999999999996</v>
      </c>
    </row>
    <row r="53" spans="2:4">
      <c r="C53" s="111" t="s">
        <v>170</v>
      </c>
      <c r="D53" s="112">
        <v>0.44789504701873062</v>
      </c>
    </row>
    <row r="54" spans="2:4">
      <c r="C54" s="111" t="s">
        <v>175</v>
      </c>
      <c r="D54" s="112" vm="24">
        <v>3.1240000000000001</v>
      </c>
    </row>
    <row r="55" spans="2:4">
      <c r="C55" s="111" t="s">
        <v>176</v>
      </c>
      <c r="D55" s="112">
        <v>0.19270626626096926</v>
      </c>
    </row>
    <row r="56" spans="2:4">
      <c r="C56" s="111" t="s">
        <v>173</v>
      </c>
      <c r="D56" s="112" vm="25">
        <v>0.53600000000000003</v>
      </c>
    </row>
    <row r="57" spans="2:4">
      <c r="C57" s="111" t="s">
        <v>970</v>
      </c>
      <c r="D57" s="133">
        <v>2.5608</v>
      </c>
    </row>
    <row r="58" spans="2:4">
      <c r="C58" s="111" t="s">
        <v>172</v>
      </c>
      <c r="D58" s="112" vm="26">
        <v>0.41299999999999998</v>
      </c>
    </row>
    <row r="59" spans="2:4">
      <c r="C59" s="111" t="s">
        <v>165</v>
      </c>
      <c r="D59" s="112" vm="27">
        <v>3.496</v>
      </c>
    </row>
    <row r="60" spans="2:4">
      <c r="C60" s="111" t="s">
        <v>179</v>
      </c>
      <c r="D60" s="112" vm="28">
        <v>0.2671</v>
      </c>
    </row>
    <row r="61" spans="2:4">
      <c r="C61" s="111" t="s">
        <v>971</v>
      </c>
      <c r="D61" s="112" vm="29">
        <v>0.41749999999999998</v>
      </c>
    </row>
    <row r="62" spans="2:4">
      <c r="C62" s="111" t="s">
        <v>166</v>
      </c>
      <c r="D62" s="112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181</v>
      </c>
      <c r="C1" s="76" t="s" vm="1">
        <v>251</v>
      </c>
    </row>
    <row r="2" spans="2:60">
      <c r="B2" s="56" t="s">
        <v>180</v>
      </c>
      <c r="C2" s="76" t="s">
        <v>252</v>
      </c>
    </row>
    <row r="3" spans="2:60">
      <c r="B3" s="56" t="s">
        <v>182</v>
      </c>
      <c r="C3" s="76" t="s">
        <v>253</v>
      </c>
    </row>
    <row r="4" spans="2:60">
      <c r="B4" s="56" t="s">
        <v>183</v>
      </c>
      <c r="C4" s="76">
        <v>8803</v>
      </c>
    </row>
    <row r="6" spans="2:60" ht="26.25" customHeight="1">
      <c r="B6" s="189" t="s">
        <v>211</v>
      </c>
      <c r="C6" s="190"/>
      <c r="D6" s="190"/>
      <c r="E6" s="190"/>
      <c r="F6" s="190"/>
      <c r="G6" s="190"/>
      <c r="H6" s="190"/>
      <c r="I6" s="190"/>
      <c r="J6" s="190"/>
      <c r="K6" s="190"/>
      <c r="L6" s="191"/>
    </row>
    <row r="7" spans="2:60" ht="26.25" customHeight="1">
      <c r="B7" s="189" t="s">
        <v>94</v>
      </c>
      <c r="C7" s="190"/>
      <c r="D7" s="190"/>
      <c r="E7" s="190"/>
      <c r="F7" s="190"/>
      <c r="G7" s="190"/>
      <c r="H7" s="190"/>
      <c r="I7" s="190"/>
      <c r="J7" s="190"/>
      <c r="K7" s="190"/>
      <c r="L7" s="191"/>
      <c r="BH7" s="3"/>
    </row>
    <row r="8" spans="2:60" s="3" customFormat="1" ht="78.75">
      <c r="B8" s="22" t="s">
        <v>118</v>
      </c>
      <c r="C8" s="30" t="s">
        <v>43</v>
      </c>
      <c r="D8" s="30" t="s">
        <v>121</v>
      </c>
      <c r="E8" s="30" t="s">
        <v>62</v>
      </c>
      <c r="F8" s="30" t="s">
        <v>103</v>
      </c>
      <c r="G8" s="30" t="s">
        <v>237</v>
      </c>
      <c r="H8" s="30" t="s">
        <v>236</v>
      </c>
      <c r="I8" s="30" t="s">
        <v>59</v>
      </c>
      <c r="J8" s="30" t="s">
        <v>56</v>
      </c>
      <c r="K8" s="30" t="s">
        <v>184</v>
      </c>
      <c r="L8" s="30" t="s">
        <v>186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246</v>
      </c>
      <c r="H9" s="16"/>
      <c r="I9" s="16" t="s">
        <v>240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BC11" s="1"/>
      <c r="BD11" s="3"/>
      <c r="BE11" s="1"/>
      <c r="BG11" s="1"/>
    </row>
    <row r="12" spans="2:60" s="4" customFormat="1" ht="18" customHeight="1">
      <c r="B12" s="93" t="s">
        <v>250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BC12" s="1"/>
      <c r="BD12" s="3"/>
      <c r="BE12" s="1"/>
      <c r="BG12" s="1"/>
    </row>
    <row r="13" spans="2:60">
      <c r="B13" s="93" t="s">
        <v>114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BD13" s="3"/>
    </row>
    <row r="14" spans="2:60" ht="20.25">
      <c r="B14" s="93" t="s">
        <v>235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  <c r="BD14" s="4"/>
    </row>
    <row r="15" spans="2:60">
      <c r="B15" s="93" t="s">
        <v>245</v>
      </c>
      <c r="C15" s="95"/>
      <c r="D15" s="95"/>
      <c r="E15" s="95"/>
      <c r="F15" s="95"/>
      <c r="G15" s="95"/>
      <c r="H15" s="95"/>
      <c r="I15" s="95"/>
      <c r="J15" s="95"/>
      <c r="K15" s="95"/>
      <c r="L15" s="95"/>
    </row>
    <row r="16" spans="2:60"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</row>
    <row r="17" spans="2:56"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</row>
    <row r="18" spans="2:56"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</row>
    <row r="19" spans="2:56" ht="20.25"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BC19" s="4"/>
    </row>
    <row r="20" spans="2:56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BD20" s="3"/>
    </row>
    <row r="21" spans="2:56"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</row>
    <row r="22" spans="2:56"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</row>
    <row r="23" spans="2:56"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</row>
    <row r="24" spans="2:56"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</row>
    <row r="25" spans="2:56"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</row>
    <row r="26" spans="2:56"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</row>
    <row r="27" spans="2:56"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</row>
    <row r="28" spans="2:56"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</row>
    <row r="29" spans="2:56"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</row>
    <row r="30" spans="2:56"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</row>
    <row r="31" spans="2:56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</row>
    <row r="32" spans="2:56"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</row>
    <row r="33" spans="2:12"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</row>
    <row r="34" spans="2:12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</row>
    <row r="35" spans="2:12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</row>
    <row r="36" spans="2:12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</row>
    <row r="37" spans="2:12"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</row>
    <row r="38" spans="2:12"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</row>
    <row r="39" spans="2:12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</row>
    <row r="40" spans="2:12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</row>
    <row r="41" spans="2:12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</row>
    <row r="42" spans="2:12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</row>
    <row r="43" spans="2:12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</row>
    <row r="44" spans="2:12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</row>
    <row r="45" spans="2:12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</row>
    <row r="46" spans="2:12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</row>
    <row r="47" spans="2:12"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</row>
    <row r="48" spans="2:12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2:12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</row>
    <row r="50" spans="2:12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</row>
    <row r="51" spans="2:12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</row>
    <row r="52" spans="2:12"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</row>
    <row r="53" spans="2:12"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</row>
    <row r="54" spans="2:12"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</row>
    <row r="55" spans="2:12"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</row>
    <row r="56" spans="2:12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</row>
    <row r="57" spans="2:12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</row>
    <row r="58" spans="2:12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</row>
    <row r="59" spans="2:12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</row>
    <row r="60" spans="2:12"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</row>
    <row r="61" spans="2:12"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</row>
    <row r="62" spans="2:12"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</row>
    <row r="63" spans="2:12"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</row>
    <row r="64" spans="2:12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</row>
    <row r="65" spans="2:12"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</row>
    <row r="66" spans="2:12"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</row>
    <row r="67" spans="2:12"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</row>
    <row r="68" spans="2:12"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</row>
    <row r="69" spans="2:12"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</row>
    <row r="70" spans="2:12"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</row>
    <row r="71" spans="2:12"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</row>
    <row r="72" spans="2:12"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</row>
    <row r="73" spans="2:12"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</row>
    <row r="74" spans="2:12"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</row>
    <row r="75" spans="2:12"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</row>
    <row r="76" spans="2:12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</row>
    <row r="77" spans="2:12"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</row>
    <row r="78" spans="2:12"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</row>
    <row r="79" spans="2:12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</row>
    <row r="80" spans="2:12"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</row>
    <row r="81" spans="2:12"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</row>
    <row r="82" spans="2:12"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</row>
    <row r="83" spans="2:12"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</row>
    <row r="84" spans="2:12"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</row>
    <row r="85" spans="2:12"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</row>
    <row r="86" spans="2:12"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</row>
    <row r="87" spans="2:12"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</row>
    <row r="88" spans="2:12"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</row>
    <row r="89" spans="2:12"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</row>
    <row r="90" spans="2:12"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</row>
    <row r="91" spans="2:12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</row>
    <row r="92" spans="2:12"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</row>
    <row r="93" spans="2:12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</row>
    <row r="94" spans="2:12"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</row>
    <row r="95" spans="2:12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</row>
    <row r="96" spans="2:12"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</row>
    <row r="97" spans="2:12"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</row>
    <row r="98" spans="2:12"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</row>
    <row r="99" spans="2:12"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</row>
    <row r="100" spans="2:12"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</row>
    <row r="101" spans="2:12"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</row>
    <row r="102" spans="2:12"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</row>
    <row r="103" spans="2:12"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</row>
    <row r="104" spans="2:12"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</row>
    <row r="105" spans="2:12"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</row>
    <row r="106" spans="2:12"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</row>
    <row r="107" spans="2:12"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</row>
    <row r="108" spans="2:12"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</row>
    <row r="109" spans="2:12"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</row>
    <row r="110" spans="2:12"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181</v>
      </c>
      <c r="C1" s="76" t="s" vm="1">
        <v>251</v>
      </c>
    </row>
    <row r="2" spans="2:61">
      <c r="B2" s="56" t="s">
        <v>180</v>
      </c>
      <c r="C2" s="76" t="s">
        <v>252</v>
      </c>
    </row>
    <row r="3" spans="2:61">
      <c r="B3" s="56" t="s">
        <v>182</v>
      </c>
      <c r="C3" s="76" t="s">
        <v>253</v>
      </c>
    </row>
    <row r="4" spans="2:61">
      <c r="B4" s="56" t="s">
        <v>183</v>
      </c>
      <c r="C4" s="76">
        <v>8803</v>
      </c>
    </row>
    <row r="6" spans="2:61" ht="26.25" customHeight="1">
      <c r="B6" s="189" t="s">
        <v>211</v>
      </c>
      <c r="C6" s="190"/>
      <c r="D6" s="190"/>
      <c r="E6" s="190"/>
      <c r="F6" s="190"/>
      <c r="G6" s="190"/>
      <c r="H6" s="190"/>
      <c r="I6" s="190"/>
      <c r="J6" s="190"/>
      <c r="K6" s="190"/>
      <c r="L6" s="191"/>
    </row>
    <row r="7" spans="2:61" ht="26.25" customHeight="1">
      <c r="B7" s="189" t="s">
        <v>95</v>
      </c>
      <c r="C7" s="190"/>
      <c r="D7" s="190"/>
      <c r="E7" s="190"/>
      <c r="F7" s="190"/>
      <c r="G7" s="190"/>
      <c r="H7" s="190"/>
      <c r="I7" s="190"/>
      <c r="J7" s="190"/>
      <c r="K7" s="190"/>
      <c r="L7" s="191"/>
      <c r="BI7" s="3"/>
    </row>
    <row r="8" spans="2:61" s="3" customFormat="1" ht="78.75">
      <c r="B8" s="22" t="s">
        <v>118</v>
      </c>
      <c r="C8" s="30" t="s">
        <v>43</v>
      </c>
      <c r="D8" s="30" t="s">
        <v>121</v>
      </c>
      <c r="E8" s="30" t="s">
        <v>62</v>
      </c>
      <c r="F8" s="30" t="s">
        <v>103</v>
      </c>
      <c r="G8" s="30" t="s">
        <v>237</v>
      </c>
      <c r="H8" s="30" t="s">
        <v>236</v>
      </c>
      <c r="I8" s="30" t="s">
        <v>59</v>
      </c>
      <c r="J8" s="30" t="s">
        <v>56</v>
      </c>
      <c r="K8" s="30" t="s">
        <v>184</v>
      </c>
      <c r="L8" s="31" t="s">
        <v>186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246</v>
      </c>
      <c r="H9" s="16"/>
      <c r="I9" s="16" t="s">
        <v>240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BD11" s="1"/>
      <c r="BE11" s="3"/>
      <c r="BF11" s="1"/>
      <c r="BH11" s="1"/>
    </row>
    <row r="12" spans="2:61">
      <c r="B12" s="93" t="s">
        <v>250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BE12" s="3"/>
    </row>
    <row r="13" spans="2:61" ht="20.25">
      <c r="B13" s="93" t="s">
        <v>114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BE13" s="4"/>
    </row>
    <row r="14" spans="2:61">
      <c r="B14" s="93" t="s">
        <v>235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</row>
    <row r="15" spans="2:61">
      <c r="B15" s="93" t="s">
        <v>245</v>
      </c>
      <c r="C15" s="95"/>
      <c r="D15" s="95"/>
      <c r="E15" s="95"/>
      <c r="F15" s="95"/>
      <c r="G15" s="95"/>
      <c r="H15" s="95"/>
      <c r="I15" s="95"/>
      <c r="J15" s="95"/>
      <c r="K15" s="95"/>
      <c r="L15" s="95"/>
    </row>
    <row r="16" spans="2:61"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</row>
    <row r="17" spans="2:56"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</row>
    <row r="18" spans="2:56" ht="20.25"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BD18" s="4"/>
    </row>
    <row r="19" spans="2:56"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</row>
    <row r="20" spans="2:56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</row>
    <row r="21" spans="2:56"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BD21" s="3"/>
    </row>
    <row r="22" spans="2:56"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</row>
    <row r="23" spans="2:56"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</row>
    <row r="24" spans="2:56"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</row>
    <row r="25" spans="2:56"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</row>
    <row r="26" spans="2:56"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</row>
    <row r="27" spans="2:56"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</row>
    <row r="28" spans="2:56"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</row>
    <row r="29" spans="2:56"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</row>
    <row r="30" spans="2:56"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</row>
    <row r="31" spans="2:56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</row>
    <row r="32" spans="2:56"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</row>
    <row r="33" spans="2:12"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</row>
    <row r="34" spans="2:12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</row>
    <row r="35" spans="2:12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</row>
    <row r="36" spans="2:12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</row>
    <row r="37" spans="2:12"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</row>
    <row r="38" spans="2:12"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</row>
    <row r="39" spans="2:12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</row>
    <row r="40" spans="2:12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</row>
    <row r="41" spans="2:12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</row>
    <row r="42" spans="2:12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</row>
    <row r="43" spans="2:12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</row>
    <row r="44" spans="2:12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</row>
    <row r="45" spans="2:12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</row>
    <row r="46" spans="2:12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</row>
    <row r="47" spans="2:12"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</row>
    <row r="48" spans="2:12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2:12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</row>
    <row r="50" spans="2:12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</row>
    <row r="51" spans="2:12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</row>
    <row r="52" spans="2:12"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</row>
    <row r="53" spans="2:12"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</row>
    <row r="54" spans="2:12"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</row>
    <row r="55" spans="2:12"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</row>
    <row r="56" spans="2:12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</row>
    <row r="57" spans="2:12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</row>
    <row r="58" spans="2:12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</row>
    <row r="59" spans="2:12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</row>
    <row r="60" spans="2:12"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</row>
    <row r="61" spans="2:12"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</row>
    <row r="62" spans="2:12"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</row>
    <row r="63" spans="2:12"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</row>
    <row r="64" spans="2:12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</row>
    <row r="65" spans="2:12"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</row>
    <row r="66" spans="2:12"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</row>
    <row r="67" spans="2:12"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</row>
    <row r="68" spans="2:12"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</row>
    <row r="69" spans="2:12"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</row>
    <row r="70" spans="2:12"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</row>
    <row r="71" spans="2:12"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</row>
    <row r="72" spans="2:12"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</row>
    <row r="73" spans="2:12"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</row>
    <row r="74" spans="2:12"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</row>
    <row r="75" spans="2:12"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</row>
    <row r="76" spans="2:12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</row>
    <row r="77" spans="2:12"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</row>
    <row r="78" spans="2:12"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</row>
    <row r="79" spans="2:12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</row>
    <row r="80" spans="2:12"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</row>
    <row r="81" spans="2:12"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</row>
    <row r="82" spans="2:12"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</row>
    <row r="83" spans="2:12"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</row>
    <row r="84" spans="2:12"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</row>
    <row r="85" spans="2:12"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</row>
    <row r="86" spans="2:12"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</row>
    <row r="87" spans="2:12"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</row>
    <row r="88" spans="2:12"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</row>
    <row r="89" spans="2:12"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</row>
    <row r="90" spans="2:12"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</row>
    <row r="91" spans="2:12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</row>
    <row r="92" spans="2:12"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</row>
    <row r="93" spans="2:12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</row>
    <row r="94" spans="2:12"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</row>
    <row r="95" spans="2:12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</row>
    <row r="96" spans="2:12"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</row>
    <row r="97" spans="2:12"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</row>
    <row r="98" spans="2:12"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</row>
    <row r="99" spans="2:12"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</row>
    <row r="100" spans="2:12"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</row>
    <row r="101" spans="2:12"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</row>
    <row r="102" spans="2:12"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</row>
    <row r="103" spans="2:12"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</row>
    <row r="104" spans="2:12"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</row>
    <row r="105" spans="2:12"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</row>
    <row r="106" spans="2:12"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</row>
    <row r="107" spans="2:12"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</row>
    <row r="108" spans="2:12"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</row>
    <row r="109" spans="2:12"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</row>
    <row r="110" spans="2:12"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181</v>
      </c>
      <c r="C1" s="76" t="s" vm="1">
        <v>251</v>
      </c>
    </row>
    <row r="2" spans="1:60">
      <c r="B2" s="56" t="s">
        <v>180</v>
      </c>
      <c r="C2" s="76" t="s">
        <v>252</v>
      </c>
    </row>
    <row r="3" spans="1:60">
      <c r="B3" s="56" t="s">
        <v>182</v>
      </c>
      <c r="C3" s="76" t="s">
        <v>253</v>
      </c>
    </row>
    <row r="4" spans="1:60">
      <c r="B4" s="56" t="s">
        <v>183</v>
      </c>
      <c r="C4" s="76">
        <v>8803</v>
      </c>
    </row>
    <row r="6" spans="1:60" ht="26.25" customHeight="1">
      <c r="B6" s="189" t="s">
        <v>211</v>
      </c>
      <c r="C6" s="190"/>
      <c r="D6" s="190"/>
      <c r="E6" s="190"/>
      <c r="F6" s="190"/>
      <c r="G6" s="190"/>
      <c r="H6" s="190"/>
      <c r="I6" s="190"/>
      <c r="J6" s="190"/>
      <c r="K6" s="191"/>
      <c r="BD6" s="1" t="s">
        <v>122</v>
      </c>
      <c r="BF6" s="1" t="s">
        <v>189</v>
      </c>
      <c r="BH6" s="3" t="s">
        <v>166</v>
      </c>
    </row>
    <row r="7" spans="1:60" ht="26.25" customHeight="1">
      <c r="B7" s="189" t="s">
        <v>96</v>
      </c>
      <c r="C7" s="190"/>
      <c r="D7" s="190"/>
      <c r="E7" s="190"/>
      <c r="F7" s="190"/>
      <c r="G7" s="190"/>
      <c r="H7" s="190"/>
      <c r="I7" s="190"/>
      <c r="J7" s="190"/>
      <c r="K7" s="191"/>
      <c r="BD7" s="3" t="s">
        <v>124</v>
      </c>
      <c r="BF7" s="1" t="s">
        <v>144</v>
      </c>
      <c r="BH7" s="3" t="s">
        <v>165</v>
      </c>
    </row>
    <row r="8" spans="1:60" s="3" customFormat="1" ht="78.75">
      <c r="A8" s="2"/>
      <c r="B8" s="22" t="s">
        <v>118</v>
      </c>
      <c r="C8" s="30" t="s">
        <v>43</v>
      </c>
      <c r="D8" s="30" t="s">
        <v>121</v>
      </c>
      <c r="E8" s="30" t="s">
        <v>62</v>
      </c>
      <c r="F8" s="30" t="s">
        <v>103</v>
      </c>
      <c r="G8" s="30" t="s">
        <v>237</v>
      </c>
      <c r="H8" s="30" t="s">
        <v>236</v>
      </c>
      <c r="I8" s="30" t="s">
        <v>59</v>
      </c>
      <c r="J8" s="30" t="s">
        <v>184</v>
      </c>
      <c r="K8" s="30" t="s">
        <v>186</v>
      </c>
      <c r="BC8" s="1" t="s">
        <v>137</v>
      </c>
      <c r="BD8" s="1" t="s">
        <v>138</v>
      </c>
      <c r="BE8" s="1" t="s">
        <v>145</v>
      </c>
      <c r="BG8" s="4" t="s">
        <v>167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246</v>
      </c>
      <c r="H9" s="16"/>
      <c r="I9" s="16" t="s">
        <v>240</v>
      </c>
      <c r="J9" s="32" t="s">
        <v>20</v>
      </c>
      <c r="K9" s="57" t="s">
        <v>20</v>
      </c>
      <c r="BC9" s="1" t="s">
        <v>134</v>
      </c>
      <c r="BE9" s="1" t="s">
        <v>146</v>
      </c>
      <c r="BG9" s="4" t="s">
        <v>168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130</v>
      </c>
      <c r="BD10" s="3"/>
      <c r="BE10" s="1" t="s">
        <v>190</v>
      </c>
      <c r="BG10" s="1" t="s">
        <v>174</v>
      </c>
    </row>
    <row r="11" spans="1:60" s="4" customFormat="1" ht="18" customHeight="1">
      <c r="A11" s="2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3"/>
      <c r="M11" s="3"/>
      <c r="N11" s="3"/>
      <c r="O11" s="3"/>
      <c r="BC11" s="1" t="s">
        <v>129</v>
      </c>
      <c r="BD11" s="3"/>
      <c r="BE11" s="1" t="s">
        <v>147</v>
      </c>
      <c r="BG11" s="1" t="s">
        <v>169</v>
      </c>
    </row>
    <row r="12" spans="1:60" ht="20.25">
      <c r="B12" s="93" t="s">
        <v>250</v>
      </c>
      <c r="C12" s="95"/>
      <c r="D12" s="95"/>
      <c r="E12" s="95"/>
      <c r="F12" s="95"/>
      <c r="G12" s="95"/>
      <c r="H12" s="95"/>
      <c r="I12" s="95"/>
      <c r="J12" s="95"/>
      <c r="K12" s="95"/>
      <c r="P12" s="1"/>
      <c r="BC12" s="1" t="s">
        <v>127</v>
      </c>
      <c r="BD12" s="4"/>
      <c r="BE12" s="1" t="s">
        <v>148</v>
      </c>
      <c r="BG12" s="1" t="s">
        <v>170</v>
      </c>
    </row>
    <row r="13" spans="1:60">
      <c r="B13" s="93" t="s">
        <v>114</v>
      </c>
      <c r="C13" s="95"/>
      <c r="D13" s="95"/>
      <c r="E13" s="95"/>
      <c r="F13" s="95"/>
      <c r="G13" s="95"/>
      <c r="H13" s="95"/>
      <c r="I13" s="95"/>
      <c r="J13" s="95"/>
      <c r="K13" s="95"/>
      <c r="P13" s="1"/>
      <c r="BC13" s="1" t="s">
        <v>131</v>
      </c>
      <c r="BE13" s="1" t="s">
        <v>149</v>
      </c>
      <c r="BG13" s="1" t="s">
        <v>171</v>
      </c>
    </row>
    <row r="14" spans="1:60">
      <c r="B14" s="93" t="s">
        <v>235</v>
      </c>
      <c r="C14" s="95"/>
      <c r="D14" s="95"/>
      <c r="E14" s="95"/>
      <c r="F14" s="95"/>
      <c r="G14" s="95"/>
      <c r="H14" s="95"/>
      <c r="I14" s="95"/>
      <c r="J14" s="95"/>
      <c r="K14" s="95"/>
      <c r="P14" s="1"/>
      <c r="BC14" s="1" t="s">
        <v>128</v>
      </c>
      <c r="BE14" s="1" t="s">
        <v>150</v>
      </c>
      <c r="BG14" s="1" t="s">
        <v>173</v>
      </c>
    </row>
    <row r="15" spans="1:60">
      <c r="B15" s="93" t="s">
        <v>245</v>
      </c>
      <c r="C15" s="95"/>
      <c r="D15" s="95"/>
      <c r="E15" s="95"/>
      <c r="F15" s="95"/>
      <c r="G15" s="95"/>
      <c r="H15" s="95"/>
      <c r="I15" s="95"/>
      <c r="J15" s="95"/>
      <c r="K15" s="95"/>
      <c r="P15" s="1"/>
      <c r="BC15" s="1" t="s">
        <v>139</v>
      </c>
      <c r="BE15" s="1" t="s">
        <v>191</v>
      </c>
      <c r="BG15" s="1" t="s">
        <v>175</v>
      </c>
    </row>
    <row r="16" spans="1:60" ht="20.25">
      <c r="B16" s="95"/>
      <c r="C16" s="95"/>
      <c r="D16" s="95"/>
      <c r="E16" s="95"/>
      <c r="F16" s="95"/>
      <c r="G16" s="95"/>
      <c r="H16" s="95"/>
      <c r="I16" s="95"/>
      <c r="J16" s="95"/>
      <c r="K16" s="95"/>
      <c r="P16" s="1"/>
      <c r="BC16" s="4" t="s">
        <v>125</v>
      </c>
      <c r="BD16" s="1" t="s">
        <v>140</v>
      </c>
      <c r="BE16" s="1" t="s">
        <v>151</v>
      </c>
      <c r="BG16" s="1" t="s">
        <v>176</v>
      </c>
    </row>
    <row r="17" spans="2:60">
      <c r="B17" s="95"/>
      <c r="C17" s="95"/>
      <c r="D17" s="95"/>
      <c r="E17" s="95"/>
      <c r="F17" s="95"/>
      <c r="G17" s="95"/>
      <c r="H17" s="95"/>
      <c r="I17" s="95"/>
      <c r="J17" s="95"/>
      <c r="K17" s="95"/>
      <c r="P17" s="1"/>
      <c r="BC17" s="1" t="s">
        <v>135</v>
      </c>
      <c r="BE17" s="1" t="s">
        <v>152</v>
      </c>
      <c r="BG17" s="1" t="s">
        <v>177</v>
      </c>
    </row>
    <row r="18" spans="2:60">
      <c r="B18" s="95"/>
      <c r="C18" s="95"/>
      <c r="D18" s="95"/>
      <c r="E18" s="95"/>
      <c r="F18" s="95"/>
      <c r="G18" s="95"/>
      <c r="H18" s="95"/>
      <c r="I18" s="95"/>
      <c r="J18" s="95"/>
      <c r="K18" s="95"/>
      <c r="BD18" s="1" t="s">
        <v>123</v>
      </c>
      <c r="BF18" s="1" t="s">
        <v>153</v>
      </c>
      <c r="BH18" s="1" t="s">
        <v>27</v>
      </c>
    </row>
    <row r="19" spans="2:60">
      <c r="B19" s="95"/>
      <c r="C19" s="95"/>
      <c r="D19" s="95"/>
      <c r="E19" s="95"/>
      <c r="F19" s="95"/>
      <c r="G19" s="95"/>
      <c r="H19" s="95"/>
      <c r="I19" s="95"/>
      <c r="J19" s="95"/>
      <c r="K19" s="95"/>
      <c r="BD19" s="1" t="s">
        <v>136</v>
      </c>
      <c r="BF19" s="1" t="s">
        <v>154</v>
      </c>
    </row>
    <row r="20" spans="2:60">
      <c r="B20" s="95"/>
      <c r="C20" s="95"/>
      <c r="D20" s="95"/>
      <c r="E20" s="95"/>
      <c r="F20" s="95"/>
      <c r="G20" s="95"/>
      <c r="H20" s="95"/>
      <c r="I20" s="95"/>
      <c r="J20" s="95"/>
      <c r="K20" s="95"/>
      <c r="BD20" s="1" t="s">
        <v>141</v>
      </c>
      <c r="BF20" s="1" t="s">
        <v>155</v>
      </c>
    </row>
    <row r="21" spans="2:60">
      <c r="B21" s="95"/>
      <c r="C21" s="95"/>
      <c r="D21" s="95"/>
      <c r="E21" s="95"/>
      <c r="F21" s="95"/>
      <c r="G21" s="95"/>
      <c r="H21" s="95"/>
      <c r="I21" s="95"/>
      <c r="J21" s="95"/>
      <c r="K21" s="95"/>
      <c r="BD21" s="1" t="s">
        <v>126</v>
      </c>
      <c r="BE21" s="1" t="s">
        <v>142</v>
      </c>
      <c r="BF21" s="1" t="s">
        <v>156</v>
      </c>
    </row>
    <row r="22" spans="2:60">
      <c r="B22" s="95"/>
      <c r="C22" s="95"/>
      <c r="D22" s="95"/>
      <c r="E22" s="95"/>
      <c r="F22" s="95"/>
      <c r="G22" s="95"/>
      <c r="H22" s="95"/>
      <c r="I22" s="95"/>
      <c r="J22" s="95"/>
      <c r="K22" s="95"/>
      <c r="BD22" s="1" t="s">
        <v>132</v>
      </c>
      <c r="BF22" s="1" t="s">
        <v>157</v>
      </c>
    </row>
    <row r="23" spans="2:60">
      <c r="B23" s="95"/>
      <c r="C23" s="95"/>
      <c r="D23" s="95"/>
      <c r="E23" s="95"/>
      <c r="F23" s="95"/>
      <c r="G23" s="95"/>
      <c r="H23" s="95"/>
      <c r="I23" s="95"/>
      <c r="J23" s="95"/>
      <c r="K23" s="95"/>
      <c r="BD23" s="1" t="s">
        <v>27</v>
      </c>
      <c r="BE23" s="1" t="s">
        <v>133</v>
      </c>
      <c r="BF23" s="1" t="s">
        <v>192</v>
      </c>
    </row>
    <row r="24" spans="2:60">
      <c r="B24" s="95"/>
      <c r="C24" s="95"/>
      <c r="D24" s="95"/>
      <c r="E24" s="95"/>
      <c r="F24" s="95"/>
      <c r="G24" s="95"/>
      <c r="H24" s="95"/>
      <c r="I24" s="95"/>
      <c r="J24" s="95"/>
      <c r="K24" s="95"/>
      <c r="BF24" s="1" t="s">
        <v>195</v>
      </c>
    </row>
    <row r="25" spans="2:60">
      <c r="B25" s="95"/>
      <c r="C25" s="95"/>
      <c r="D25" s="95"/>
      <c r="E25" s="95"/>
      <c r="F25" s="95"/>
      <c r="G25" s="95"/>
      <c r="H25" s="95"/>
      <c r="I25" s="95"/>
      <c r="J25" s="95"/>
      <c r="K25" s="95"/>
      <c r="BF25" s="1" t="s">
        <v>158</v>
      </c>
    </row>
    <row r="26" spans="2:60">
      <c r="B26" s="95"/>
      <c r="C26" s="95"/>
      <c r="D26" s="95"/>
      <c r="E26" s="95"/>
      <c r="F26" s="95"/>
      <c r="G26" s="95"/>
      <c r="H26" s="95"/>
      <c r="I26" s="95"/>
      <c r="J26" s="95"/>
      <c r="K26" s="95"/>
      <c r="BF26" s="1" t="s">
        <v>159</v>
      </c>
    </row>
    <row r="27" spans="2:60">
      <c r="B27" s="95"/>
      <c r="C27" s="95"/>
      <c r="D27" s="95"/>
      <c r="E27" s="95"/>
      <c r="F27" s="95"/>
      <c r="G27" s="95"/>
      <c r="H27" s="95"/>
      <c r="I27" s="95"/>
      <c r="J27" s="95"/>
      <c r="K27" s="95"/>
      <c r="BF27" s="1" t="s">
        <v>194</v>
      </c>
    </row>
    <row r="28" spans="2:60">
      <c r="B28" s="95"/>
      <c r="C28" s="95"/>
      <c r="D28" s="95"/>
      <c r="E28" s="95"/>
      <c r="F28" s="95"/>
      <c r="G28" s="95"/>
      <c r="H28" s="95"/>
      <c r="I28" s="95"/>
      <c r="J28" s="95"/>
      <c r="K28" s="95"/>
      <c r="BF28" s="1" t="s">
        <v>160</v>
      </c>
    </row>
    <row r="29" spans="2:60">
      <c r="B29" s="95"/>
      <c r="C29" s="95"/>
      <c r="D29" s="95"/>
      <c r="E29" s="95"/>
      <c r="F29" s="95"/>
      <c r="G29" s="95"/>
      <c r="H29" s="95"/>
      <c r="I29" s="95"/>
      <c r="J29" s="95"/>
      <c r="K29" s="95"/>
      <c r="BF29" s="1" t="s">
        <v>161</v>
      </c>
    </row>
    <row r="30" spans="2:60">
      <c r="B30" s="95"/>
      <c r="C30" s="95"/>
      <c r="D30" s="95"/>
      <c r="E30" s="95"/>
      <c r="F30" s="95"/>
      <c r="G30" s="95"/>
      <c r="H30" s="95"/>
      <c r="I30" s="95"/>
      <c r="J30" s="95"/>
      <c r="K30" s="95"/>
      <c r="BF30" s="1" t="s">
        <v>193</v>
      </c>
    </row>
    <row r="31" spans="2:60">
      <c r="B31" s="95"/>
      <c r="C31" s="95"/>
      <c r="D31" s="95"/>
      <c r="E31" s="95"/>
      <c r="F31" s="95"/>
      <c r="G31" s="95"/>
      <c r="H31" s="95"/>
      <c r="I31" s="95"/>
      <c r="J31" s="95"/>
      <c r="K31" s="95"/>
      <c r="BF31" s="1" t="s">
        <v>27</v>
      </c>
    </row>
    <row r="32" spans="2:60">
      <c r="B32" s="95"/>
      <c r="C32" s="95"/>
      <c r="D32" s="95"/>
      <c r="E32" s="95"/>
      <c r="F32" s="95"/>
      <c r="G32" s="95"/>
      <c r="H32" s="95"/>
      <c r="I32" s="95"/>
      <c r="J32" s="95"/>
      <c r="K32" s="95"/>
    </row>
    <row r="33" spans="2:11">
      <c r="B33" s="95"/>
      <c r="C33" s="95"/>
      <c r="D33" s="95"/>
      <c r="E33" s="95"/>
      <c r="F33" s="95"/>
      <c r="G33" s="95"/>
      <c r="H33" s="95"/>
      <c r="I33" s="95"/>
      <c r="J33" s="95"/>
      <c r="K33" s="95"/>
    </row>
    <row r="34" spans="2:11">
      <c r="B34" s="95"/>
      <c r="C34" s="95"/>
      <c r="D34" s="95"/>
      <c r="E34" s="95"/>
      <c r="F34" s="95"/>
      <c r="G34" s="95"/>
      <c r="H34" s="95"/>
      <c r="I34" s="95"/>
      <c r="J34" s="95"/>
      <c r="K34" s="95"/>
    </row>
    <row r="35" spans="2:11">
      <c r="B35" s="95"/>
      <c r="C35" s="95"/>
      <c r="D35" s="95"/>
      <c r="E35" s="95"/>
      <c r="F35" s="95"/>
      <c r="G35" s="95"/>
      <c r="H35" s="95"/>
      <c r="I35" s="95"/>
      <c r="J35" s="95"/>
      <c r="K35" s="95"/>
    </row>
    <row r="36" spans="2:11">
      <c r="B36" s="95"/>
      <c r="C36" s="95"/>
      <c r="D36" s="95"/>
      <c r="E36" s="95"/>
      <c r="F36" s="95"/>
      <c r="G36" s="95"/>
      <c r="H36" s="95"/>
      <c r="I36" s="95"/>
      <c r="J36" s="95"/>
      <c r="K36" s="95"/>
    </row>
    <row r="37" spans="2:11">
      <c r="B37" s="95"/>
      <c r="C37" s="95"/>
      <c r="D37" s="95"/>
      <c r="E37" s="95"/>
      <c r="F37" s="95"/>
      <c r="G37" s="95"/>
      <c r="H37" s="95"/>
      <c r="I37" s="95"/>
      <c r="J37" s="95"/>
      <c r="K37" s="95"/>
    </row>
    <row r="38" spans="2:11">
      <c r="B38" s="95"/>
      <c r="C38" s="95"/>
      <c r="D38" s="95"/>
      <c r="E38" s="95"/>
      <c r="F38" s="95"/>
      <c r="G38" s="95"/>
      <c r="H38" s="95"/>
      <c r="I38" s="95"/>
      <c r="J38" s="95"/>
      <c r="K38" s="95"/>
    </row>
    <row r="39" spans="2:11">
      <c r="B39" s="95"/>
      <c r="C39" s="95"/>
      <c r="D39" s="95"/>
      <c r="E39" s="95"/>
      <c r="F39" s="95"/>
      <c r="G39" s="95"/>
      <c r="H39" s="95"/>
      <c r="I39" s="95"/>
      <c r="J39" s="95"/>
      <c r="K39" s="95"/>
    </row>
    <row r="40" spans="2:11">
      <c r="B40" s="95"/>
      <c r="C40" s="95"/>
      <c r="D40" s="95"/>
      <c r="E40" s="95"/>
      <c r="F40" s="95"/>
      <c r="G40" s="95"/>
      <c r="H40" s="95"/>
      <c r="I40" s="95"/>
      <c r="J40" s="95"/>
      <c r="K40" s="95"/>
    </row>
    <row r="41" spans="2:11">
      <c r="B41" s="95"/>
      <c r="C41" s="95"/>
      <c r="D41" s="95"/>
      <c r="E41" s="95"/>
      <c r="F41" s="95"/>
      <c r="G41" s="95"/>
      <c r="H41" s="95"/>
      <c r="I41" s="95"/>
      <c r="J41" s="95"/>
      <c r="K41" s="95"/>
    </row>
    <row r="42" spans="2:11">
      <c r="B42" s="95"/>
      <c r="C42" s="95"/>
      <c r="D42" s="95"/>
      <c r="E42" s="95"/>
      <c r="F42" s="95"/>
      <c r="G42" s="95"/>
      <c r="H42" s="95"/>
      <c r="I42" s="95"/>
      <c r="J42" s="95"/>
      <c r="K42" s="95"/>
    </row>
    <row r="43" spans="2:11">
      <c r="B43" s="95"/>
      <c r="C43" s="95"/>
      <c r="D43" s="95"/>
      <c r="E43" s="95"/>
      <c r="F43" s="95"/>
      <c r="G43" s="95"/>
      <c r="H43" s="95"/>
      <c r="I43" s="95"/>
      <c r="J43" s="95"/>
      <c r="K43" s="95"/>
    </row>
    <row r="44" spans="2:11">
      <c r="B44" s="95"/>
      <c r="C44" s="95"/>
      <c r="D44" s="95"/>
      <c r="E44" s="95"/>
      <c r="F44" s="95"/>
      <c r="G44" s="95"/>
      <c r="H44" s="95"/>
      <c r="I44" s="95"/>
      <c r="J44" s="95"/>
      <c r="K44" s="95"/>
    </row>
    <row r="45" spans="2:11">
      <c r="B45" s="95"/>
      <c r="C45" s="95"/>
      <c r="D45" s="95"/>
      <c r="E45" s="95"/>
      <c r="F45" s="95"/>
      <c r="G45" s="95"/>
      <c r="H45" s="95"/>
      <c r="I45" s="95"/>
      <c r="J45" s="95"/>
      <c r="K45" s="95"/>
    </row>
    <row r="46" spans="2:11">
      <c r="B46" s="95"/>
      <c r="C46" s="95"/>
      <c r="D46" s="95"/>
      <c r="E46" s="95"/>
      <c r="F46" s="95"/>
      <c r="G46" s="95"/>
      <c r="H46" s="95"/>
      <c r="I46" s="95"/>
      <c r="J46" s="95"/>
      <c r="K46" s="95"/>
    </row>
    <row r="47" spans="2:11">
      <c r="B47" s="95"/>
      <c r="C47" s="95"/>
      <c r="D47" s="95"/>
      <c r="E47" s="95"/>
      <c r="F47" s="95"/>
      <c r="G47" s="95"/>
      <c r="H47" s="95"/>
      <c r="I47" s="95"/>
      <c r="J47" s="95"/>
      <c r="K47" s="95"/>
    </row>
    <row r="48" spans="2:11">
      <c r="B48" s="95"/>
      <c r="C48" s="95"/>
      <c r="D48" s="95"/>
      <c r="E48" s="95"/>
      <c r="F48" s="95"/>
      <c r="G48" s="95"/>
      <c r="H48" s="95"/>
      <c r="I48" s="95"/>
      <c r="J48" s="95"/>
      <c r="K48" s="95"/>
    </row>
    <row r="49" spans="2:11">
      <c r="B49" s="95"/>
      <c r="C49" s="95"/>
      <c r="D49" s="95"/>
      <c r="E49" s="95"/>
      <c r="F49" s="95"/>
      <c r="G49" s="95"/>
      <c r="H49" s="95"/>
      <c r="I49" s="95"/>
      <c r="J49" s="95"/>
      <c r="K49" s="95"/>
    </row>
    <row r="50" spans="2:11">
      <c r="B50" s="95"/>
      <c r="C50" s="95"/>
      <c r="D50" s="95"/>
      <c r="E50" s="95"/>
      <c r="F50" s="95"/>
      <c r="G50" s="95"/>
      <c r="H50" s="95"/>
      <c r="I50" s="95"/>
      <c r="J50" s="95"/>
      <c r="K50" s="95"/>
    </row>
    <row r="51" spans="2:11">
      <c r="B51" s="95"/>
      <c r="C51" s="95"/>
      <c r="D51" s="95"/>
      <c r="E51" s="95"/>
      <c r="F51" s="95"/>
      <c r="G51" s="95"/>
      <c r="H51" s="95"/>
      <c r="I51" s="95"/>
      <c r="J51" s="95"/>
      <c r="K51" s="95"/>
    </row>
    <row r="52" spans="2:11">
      <c r="B52" s="95"/>
      <c r="C52" s="95"/>
      <c r="D52" s="95"/>
      <c r="E52" s="95"/>
      <c r="F52" s="95"/>
      <c r="G52" s="95"/>
      <c r="H52" s="95"/>
      <c r="I52" s="95"/>
      <c r="J52" s="95"/>
      <c r="K52" s="95"/>
    </row>
    <row r="53" spans="2:11">
      <c r="B53" s="95"/>
      <c r="C53" s="95"/>
      <c r="D53" s="95"/>
      <c r="E53" s="95"/>
      <c r="F53" s="95"/>
      <c r="G53" s="95"/>
      <c r="H53" s="95"/>
      <c r="I53" s="95"/>
      <c r="J53" s="95"/>
      <c r="K53" s="95"/>
    </row>
    <row r="54" spans="2:11">
      <c r="B54" s="95"/>
      <c r="C54" s="95"/>
      <c r="D54" s="95"/>
      <c r="E54" s="95"/>
      <c r="F54" s="95"/>
      <c r="G54" s="95"/>
      <c r="H54" s="95"/>
      <c r="I54" s="95"/>
      <c r="J54" s="95"/>
      <c r="K54" s="95"/>
    </row>
    <row r="55" spans="2:11">
      <c r="B55" s="95"/>
      <c r="C55" s="95"/>
      <c r="D55" s="95"/>
      <c r="E55" s="95"/>
      <c r="F55" s="95"/>
      <c r="G55" s="95"/>
      <c r="H55" s="95"/>
      <c r="I55" s="95"/>
      <c r="J55" s="95"/>
      <c r="K55" s="95"/>
    </row>
    <row r="56" spans="2:11">
      <c r="B56" s="95"/>
      <c r="C56" s="95"/>
      <c r="D56" s="95"/>
      <c r="E56" s="95"/>
      <c r="F56" s="95"/>
      <c r="G56" s="95"/>
      <c r="H56" s="95"/>
      <c r="I56" s="95"/>
      <c r="J56" s="95"/>
      <c r="K56" s="95"/>
    </row>
    <row r="57" spans="2:11">
      <c r="B57" s="95"/>
      <c r="C57" s="95"/>
      <c r="D57" s="95"/>
      <c r="E57" s="95"/>
      <c r="F57" s="95"/>
      <c r="G57" s="95"/>
      <c r="H57" s="95"/>
      <c r="I57" s="95"/>
      <c r="J57" s="95"/>
      <c r="K57" s="95"/>
    </row>
    <row r="58" spans="2:11">
      <c r="B58" s="95"/>
      <c r="C58" s="95"/>
      <c r="D58" s="95"/>
      <c r="E58" s="95"/>
      <c r="F58" s="95"/>
      <c r="G58" s="95"/>
      <c r="H58" s="95"/>
      <c r="I58" s="95"/>
      <c r="J58" s="95"/>
      <c r="K58" s="95"/>
    </row>
    <row r="59" spans="2:11">
      <c r="B59" s="95"/>
      <c r="C59" s="95"/>
      <c r="D59" s="95"/>
      <c r="E59" s="95"/>
      <c r="F59" s="95"/>
      <c r="G59" s="95"/>
      <c r="H59" s="95"/>
      <c r="I59" s="95"/>
      <c r="J59" s="95"/>
      <c r="K59" s="95"/>
    </row>
    <row r="60" spans="2:11">
      <c r="B60" s="95"/>
      <c r="C60" s="95"/>
      <c r="D60" s="95"/>
      <c r="E60" s="95"/>
      <c r="F60" s="95"/>
      <c r="G60" s="95"/>
      <c r="H60" s="95"/>
      <c r="I60" s="95"/>
      <c r="J60" s="95"/>
      <c r="K60" s="95"/>
    </row>
    <row r="61" spans="2:11">
      <c r="B61" s="95"/>
      <c r="C61" s="95"/>
      <c r="D61" s="95"/>
      <c r="E61" s="95"/>
      <c r="F61" s="95"/>
      <c r="G61" s="95"/>
      <c r="H61" s="95"/>
      <c r="I61" s="95"/>
      <c r="J61" s="95"/>
      <c r="K61" s="95"/>
    </row>
    <row r="62" spans="2:11">
      <c r="B62" s="95"/>
      <c r="C62" s="95"/>
      <c r="D62" s="95"/>
      <c r="E62" s="95"/>
      <c r="F62" s="95"/>
      <c r="G62" s="95"/>
      <c r="H62" s="95"/>
      <c r="I62" s="95"/>
      <c r="J62" s="95"/>
      <c r="K62" s="95"/>
    </row>
    <row r="63" spans="2:11">
      <c r="B63" s="95"/>
      <c r="C63" s="95"/>
      <c r="D63" s="95"/>
      <c r="E63" s="95"/>
      <c r="F63" s="95"/>
      <c r="G63" s="95"/>
      <c r="H63" s="95"/>
      <c r="I63" s="95"/>
      <c r="J63" s="95"/>
      <c r="K63" s="95"/>
    </row>
    <row r="64" spans="2:11">
      <c r="B64" s="95"/>
      <c r="C64" s="95"/>
      <c r="D64" s="95"/>
      <c r="E64" s="95"/>
      <c r="F64" s="95"/>
      <c r="G64" s="95"/>
      <c r="H64" s="95"/>
      <c r="I64" s="95"/>
      <c r="J64" s="95"/>
      <c r="K64" s="95"/>
    </row>
    <row r="65" spans="2:11">
      <c r="B65" s="95"/>
      <c r="C65" s="95"/>
      <c r="D65" s="95"/>
      <c r="E65" s="95"/>
      <c r="F65" s="95"/>
      <c r="G65" s="95"/>
      <c r="H65" s="95"/>
      <c r="I65" s="95"/>
      <c r="J65" s="95"/>
      <c r="K65" s="95"/>
    </row>
    <row r="66" spans="2:11">
      <c r="B66" s="95"/>
      <c r="C66" s="95"/>
      <c r="D66" s="95"/>
      <c r="E66" s="95"/>
      <c r="F66" s="95"/>
      <c r="G66" s="95"/>
      <c r="H66" s="95"/>
      <c r="I66" s="95"/>
      <c r="J66" s="95"/>
      <c r="K66" s="95"/>
    </row>
    <row r="67" spans="2:11">
      <c r="B67" s="95"/>
      <c r="C67" s="95"/>
      <c r="D67" s="95"/>
      <c r="E67" s="95"/>
      <c r="F67" s="95"/>
      <c r="G67" s="95"/>
      <c r="H67" s="95"/>
      <c r="I67" s="95"/>
      <c r="J67" s="95"/>
      <c r="K67" s="95"/>
    </row>
    <row r="68" spans="2:11">
      <c r="B68" s="95"/>
      <c r="C68" s="95"/>
      <c r="D68" s="95"/>
      <c r="E68" s="95"/>
      <c r="F68" s="95"/>
      <c r="G68" s="95"/>
      <c r="H68" s="95"/>
      <c r="I68" s="95"/>
      <c r="J68" s="95"/>
      <c r="K68" s="95"/>
    </row>
    <row r="69" spans="2:11">
      <c r="B69" s="95"/>
      <c r="C69" s="95"/>
      <c r="D69" s="95"/>
      <c r="E69" s="95"/>
      <c r="F69" s="95"/>
      <c r="G69" s="95"/>
      <c r="H69" s="95"/>
      <c r="I69" s="95"/>
      <c r="J69" s="95"/>
      <c r="K69" s="95"/>
    </row>
    <row r="70" spans="2:11">
      <c r="B70" s="95"/>
      <c r="C70" s="95"/>
      <c r="D70" s="95"/>
      <c r="E70" s="95"/>
      <c r="F70" s="95"/>
      <c r="G70" s="95"/>
      <c r="H70" s="95"/>
      <c r="I70" s="95"/>
      <c r="J70" s="95"/>
      <c r="K70" s="95"/>
    </row>
    <row r="71" spans="2:11">
      <c r="B71" s="95"/>
      <c r="C71" s="95"/>
      <c r="D71" s="95"/>
      <c r="E71" s="95"/>
      <c r="F71" s="95"/>
      <c r="G71" s="95"/>
      <c r="H71" s="95"/>
      <c r="I71" s="95"/>
      <c r="J71" s="95"/>
      <c r="K71" s="95"/>
    </row>
    <row r="72" spans="2:11">
      <c r="B72" s="95"/>
      <c r="C72" s="95"/>
      <c r="D72" s="95"/>
      <c r="E72" s="95"/>
      <c r="F72" s="95"/>
      <c r="G72" s="95"/>
      <c r="H72" s="95"/>
      <c r="I72" s="95"/>
      <c r="J72" s="95"/>
      <c r="K72" s="95"/>
    </row>
    <row r="73" spans="2:11">
      <c r="B73" s="95"/>
      <c r="C73" s="95"/>
      <c r="D73" s="95"/>
      <c r="E73" s="95"/>
      <c r="F73" s="95"/>
      <c r="G73" s="95"/>
      <c r="H73" s="95"/>
      <c r="I73" s="95"/>
      <c r="J73" s="95"/>
      <c r="K73" s="95"/>
    </row>
    <row r="74" spans="2:11">
      <c r="B74" s="95"/>
      <c r="C74" s="95"/>
      <c r="D74" s="95"/>
      <c r="E74" s="95"/>
      <c r="F74" s="95"/>
      <c r="G74" s="95"/>
      <c r="H74" s="95"/>
      <c r="I74" s="95"/>
      <c r="J74" s="95"/>
      <c r="K74" s="95"/>
    </row>
    <row r="75" spans="2:11">
      <c r="B75" s="95"/>
      <c r="C75" s="95"/>
      <c r="D75" s="95"/>
      <c r="E75" s="95"/>
      <c r="F75" s="95"/>
      <c r="G75" s="95"/>
      <c r="H75" s="95"/>
      <c r="I75" s="95"/>
      <c r="J75" s="95"/>
      <c r="K75" s="95"/>
    </row>
    <row r="76" spans="2:11">
      <c r="B76" s="95"/>
      <c r="C76" s="95"/>
      <c r="D76" s="95"/>
      <c r="E76" s="95"/>
      <c r="F76" s="95"/>
      <c r="G76" s="95"/>
      <c r="H76" s="95"/>
      <c r="I76" s="95"/>
      <c r="J76" s="95"/>
      <c r="K76" s="95"/>
    </row>
    <row r="77" spans="2:11">
      <c r="B77" s="95"/>
      <c r="C77" s="95"/>
      <c r="D77" s="95"/>
      <c r="E77" s="95"/>
      <c r="F77" s="95"/>
      <c r="G77" s="95"/>
      <c r="H77" s="95"/>
      <c r="I77" s="95"/>
      <c r="J77" s="95"/>
      <c r="K77" s="95"/>
    </row>
    <row r="78" spans="2:11">
      <c r="B78" s="95"/>
      <c r="C78" s="95"/>
      <c r="D78" s="95"/>
      <c r="E78" s="95"/>
      <c r="F78" s="95"/>
      <c r="G78" s="95"/>
      <c r="H78" s="95"/>
      <c r="I78" s="95"/>
      <c r="J78" s="95"/>
      <c r="K78" s="95"/>
    </row>
    <row r="79" spans="2:11">
      <c r="B79" s="95"/>
      <c r="C79" s="95"/>
      <c r="D79" s="95"/>
      <c r="E79" s="95"/>
      <c r="F79" s="95"/>
      <c r="G79" s="95"/>
      <c r="H79" s="95"/>
      <c r="I79" s="95"/>
      <c r="J79" s="95"/>
      <c r="K79" s="95"/>
    </row>
    <row r="80" spans="2:11">
      <c r="B80" s="95"/>
      <c r="C80" s="95"/>
      <c r="D80" s="95"/>
      <c r="E80" s="95"/>
      <c r="F80" s="95"/>
      <c r="G80" s="95"/>
      <c r="H80" s="95"/>
      <c r="I80" s="95"/>
      <c r="J80" s="95"/>
      <c r="K80" s="95"/>
    </row>
    <row r="81" spans="2:11">
      <c r="B81" s="95"/>
      <c r="C81" s="95"/>
      <c r="D81" s="95"/>
      <c r="E81" s="95"/>
      <c r="F81" s="95"/>
      <c r="G81" s="95"/>
      <c r="H81" s="95"/>
      <c r="I81" s="95"/>
      <c r="J81" s="95"/>
      <c r="K81" s="95"/>
    </row>
    <row r="82" spans="2:11">
      <c r="B82" s="95"/>
      <c r="C82" s="95"/>
      <c r="D82" s="95"/>
      <c r="E82" s="95"/>
      <c r="F82" s="95"/>
      <c r="G82" s="95"/>
      <c r="H82" s="95"/>
      <c r="I82" s="95"/>
      <c r="J82" s="95"/>
      <c r="K82" s="95"/>
    </row>
    <row r="83" spans="2:11">
      <c r="B83" s="95"/>
      <c r="C83" s="95"/>
      <c r="D83" s="95"/>
      <c r="E83" s="95"/>
      <c r="F83" s="95"/>
      <c r="G83" s="95"/>
      <c r="H83" s="95"/>
      <c r="I83" s="95"/>
      <c r="J83" s="95"/>
      <c r="K83" s="95"/>
    </row>
    <row r="84" spans="2:11">
      <c r="B84" s="95"/>
      <c r="C84" s="95"/>
      <c r="D84" s="95"/>
      <c r="E84" s="95"/>
      <c r="F84" s="95"/>
      <c r="G84" s="95"/>
      <c r="H84" s="95"/>
      <c r="I84" s="95"/>
      <c r="J84" s="95"/>
      <c r="K84" s="95"/>
    </row>
    <row r="85" spans="2:11">
      <c r="B85" s="95"/>
      <c r="C85" s="95"/>
      <c r="D85" s="95"/>
      <c r="E85" s="95"/>
      <c r="F85" s="95"/>
      <c r="G85" s="95"/>
      <c r="H85" s="95"/>
      <c r="I85" s="95"/>
      <c r="J85" s="95"/>
      <c r="K85" s="95"/>
    </row>
    <row r="86" spans="2:11">
      <c r="B86" s="95"/>
      <c r="C86" s="95"/>
      <c r="D86" s="95"/>
      <c r="E86" s="95"/>
      <c r="F86" s="95"/>
      <c r="G86" s="95"/>
      <c r="H86" s="95"/>
      <c r="I86" s="95"/>
      <c r="J86" s="95"/>
      <c r="K86" s="95"/>
    </row>
    <row r="87" spans="2:11">
      <c r="B87" s="95"/>
      <c r="C87" s="95"/>
      <c r="D87" s="95"/>
      <c r="E87" s="95"/>
      <c r="F87" s="95"/>
      <c r="G87" s="95"/>
      <c r="H87" s="95"/>
      <c r="I87" s="95"/>
      <c r="J87" s="95"/>
      <c r="K87" s="95"/>
    </row>
    <row r="88" spans="2:11">
      <c r="B88" s="95"/>
      <c r="C88" s="95"/>
      <c r="D88" s="95"/>
      <c r="E88" s="95"/>
      <c r="F88" s="95"/>
      <c r="G88" s="95"/>
      <c r="H88" s="95"/>
      <c r="I88" s="95"/>
      <c r="J88" s="95"/>
      <c r="K88" s="95"/>
    </row>
    <row r="89" spans="2:11">
      <c r="B89" s="95"/>
      <c r="C89" s="95"/>
      <c r="D89" s="95"/>
      <c r="E89" s="95"/>
      <c r="F89" s="95"/>
      <c r="G89" s="95"/>
      <c r="H89" s="95"/>
      <c r="I89" s="95"/>
      <c r="J89" s="95"/>
      <c r="K89" s="95"/>
    </row>
    <row r="90" spans="2:11">
      <c r="B90" s="95"/>
      <c r="C90" s="95"/>
      <c r="D90" s="95"/>
      <c r="E90" s="95"/>
      <c r="F90" s="95"/>
      <c r="G90" s="95"/>
      <c r="H90" s="95"/>
      <c r="I90" s="95"/>
      <c r="J90" s="95"/>
      <c r="K90" s="95"/>
    </row>
    <row r="91" spans="2:11">
      <c r="B91" s="95"/>
      <c r="C91" s="95"/>
      <c r="D91" s="95"/>
      <c r="E91" s="95"/>
      <c r="F91" s="95"/>
      <c r="G91" s="95"/>
      <c r="H91" s="95"/>
      <c r="I91" s="95"/>
      <c r="J91" s="95"/>
      <c r="K91" s="95"/>
    </row>
    <row r="92" spans="2:11">
      <c r="B92" s="95"/>
      <c r="C92" s="95"/>
      <c r="D92" s="95"/>
      <c r="E92" s="95"/>
      <c r="F92" s="95"/>
      <c r="G92" s="95"/>
      <c r="H92" s="95"/>
      <c r="I92" s="95"/>
      <c r="J92" s="95"/>
      <c r="K92" s="95"/>
    </row>
    <row r="93" spans="2:11">
      <c r="B93" s="95"/>
      <c r="C93" s="95"/>
      <c r="D93" s="95"/>
      <c r="E93" s="95"/>
      <c r="F93" s="95"/>
      <c r="G93" s="95"/>
      <c r="H93" s="95"/>
      <c r="I93" s="95"/>
      <c r="J93" s="95"/>
      <c r="K93" s="95"/>
    </row>
    <row r="94" spans="2:11">
      <c r="B94" s="95"/>
      <c r="C94" s="95"/>
      <c r="D94" s="95"/>
      <c r="E94" s="95"/>
      <c r="F94" s="95"/>
      <c r="G94" s="95"/>
      <c r="H94" s="95"/>
      <c r="I94" s="95"/>
      <c r="J94" s="95"/>
      <c r="K94" s="95"/>
    </row>
    <row r="95" spans="2:11">
      <c r="B95" s="95"/>
      <c r="C95" s="95"/>
      <c r="D95" s="95"/>
      <c r="E95" s="95"/>
      <c r="F95" s="95"/>
      <c r="G95" s="95"/>
      <c r="H95" s="95"/>
      <c r="I95" s="95"/>
      <c r="J95" s="95"/>
      <c r="K95" s="95"/>
    </row>
    <row r="96" spans="2:11">
      <c r="B96" s="95"/>
      <c r="C96" s="95"/>
      <c r="D96" s="95"/>
      <c r="E96" s="95"/>
      <c r="F96" s="95"/>
      <c r="G96" s="95"/>
      <c r="H96" s="95"/>
      <c r="I96" s="95"/>
      <c r="J96" s="95"/>
      <c r="K96" s="95"/>
    </row>
    <row r="97" spans="2:11">
      <c r="B97" s="95"/>
      <c r="C97" s="95"/>
      <c r="D97" s="95"/>
      <c r="E97" s="95"/>
      <c r="F97" s="95"/>
      <c r="G97" s="95"/>
      <c r="H97" s="95"/>
      <c r="I97" s="95"/>
      <c r="J97" s="95"/>
      <c r="K97" s="95"/>
    </row>
    <row r="98" spans="2:11">
      <c r="B98" s="95"/>
      <c r="C98" s="95"/>
      <c r="D98" s="95"/>
      <c r="E98" s="95"/>
      <c r="F98" s="95"/>
      <c r="G98" s="95"/>
      <c r="H98" s="95"/>
      <c r="I98" s="95"/>
      <c r="J98" s="95"/>
      <c r="K98" s="95"/>
    </row>
    <row r="99" spans="2:11">
      <c r="B99" s="95"/>
      <c r="C99" s="95"/>
      <c r="D99" s="95"/>
      <c r="E99" s="95"/>
      <c r="F99" s="95"/>
      <c r="G99" s="95"/>
      <c r="H99" s="95"/>
      <c r="I99" s="95"/>
      <c r="J99" s="95"/>
      <c r="K99" s="95"/>
    </row>
    <row r="100" spans="2:11">
      <c r="B100" s="95"/>
      <c r="C100" s="95"/>
      <c r="D100" s="95"/>
      <c r="E100" s="95"/>
      <c r="F100" s="95"/>
      <c r="G100" s="95"/>
      <c r="H100" s="95"/>
      <c r="I100" s="95"/>
      <c r="J100" s="95"/>
      <c r="K100" s="95"/>
    </row>
    <row r="101" spans="2:11">
      <c r="B101" s="95"/>
      <c r="C101" s="95"/>
      <c r="D101" s="95"/>
      <c r="E101" s="95"/>
      <c r="F101" s="95"/>
      <c r="G101" s="95"/>
      <c r="H101" s="95"/>
      <c r="I101" s="95"/>
      <c r="J101" s="95"/>
      <c r="K101" s="95"/>
    </row>
    <row r="102" spans="2:11">
      <c r="B102" s="95"/>
      <c r="C102" s="95"/>
      <c r="D102" s="95"/>
      <c r="E102" s="95"/>
      <c r="F102" s="95"/>
      <c r="G102" s="95"/>
      <c r="H102" s="95"/>
      <c r="I102" s="95"/>
      <c r="J102" s="95"/>
      <c r="K102" s="95"/>
    </row>
    <row r="103" spans="2:11">
      <c r="B103" s="95"/>
      <c r="C103" s="95"/>
      <c r="D103" s="95"/>
      <c r="E103" s="95"/>
      <c r="F103" s="95"/>
      <c r="G103" s="95"/>
      <c r="H103" s="95"/>
      <c r="I103" s="95"/>
      <c r="J103" s="95"/>
      <c r="K103" s="95"/>
    </row>
    <row r="104" spans="2:11">
      <c r="B104" s="95"/>
      <c r="C104" s="95"/>
      <c r="D104" s="95"/>
      <c r="E104" s="95"/>
      <c r="F104" s="95"/>
      <c r="G104" s="95"/>
      <c r="H104" s="95"/>
      <c r="I104" s="95"/>
      <c r="J104" s="95"/>
      <c r="K104" s="95"/>
    </row>
    <row r="105" spans="2:11">
      <c r="B105" s="95"/>
      <c r="C105" s="95"/>
      <c r="D105" s="95"/>
      <c r="E105" s="95"/>
      <c r="F105" s="95"/>
      <c r="G105" s="95"/>
      <c r="H105" s="95"/>
      <c r="I105" s="95"/>
      <c r="J105" s="95"/>
      <c r="K105" s="95"/>
    </row>
    <row r="106" spans="2:11">
      <c r="B106" s="95"/>
      <c r="C106" s="95"/>
      <c r="D106" s="95"/>
      <c r="E106" s="95"/>
      <c r="F106" s="95"/>
      <c r="G106" s="95"/>
      <c r="H106" s="95"/>
      <c r="I106" s="95"/>
      <c r="J106" s="95"/>
      <c r="K106" s="95"/>
    </row>
    <row r="107" spans="2:11">
      <c r="B107" s="95"/>
      <c r="C107" s="95"/>
      <c r="D107" s="95"/>
      <c r="E107" s="95"/>
      <c r="F107" s="95"/>
      <c r="G107" s="95"/>
      <c r="H107" s="95"/>
      <c r="I107" s="95"/>
      <c r="J107" s="95"/>
      <c r="K107" s="95"/>
    </row>
    <row r="108" spans="2:11">
      <c r="B108" s="95"/>
      <c r="C108" s="95"/>
      <c r="D108" s="95"/>
      <c r="E108" s="95"/>
      <c r="F108" s="95"/>
      <c r="G108" s="95"/>
      <c r="H108" s="95"/>
      <c r="I108" s="95"/>
      <c r="J108" s="95"/>
      <c r="K108" s="95"/>
    </row>
    <row r="109" spans="2:11">
      <c r="B109" s="95"/>
      <c r="C109" s="95"/>
      <c r="D109" s="95"/>
      <c r="E109" s="95"/>
      <c r="F109" s="95"/>
      <c r="G109" s="95"/>
      <c r="H109" s="95"/>
      <c r="I109" s="95"/>
      <c r="J109" s="95"/>
      <c r="K109" s="95"/>
    </row>
    <row r="110" spans="2:11">
      <c r="B110" s="95"/>
      <c r="C110" s="95"/>
      <c r="D110" s="95"/>
      <c r="E110" s="95"/>
      <c r="F110" s="95"/>
      <c r="G110" s="95"/>
      <c r="H110" s="95"/>
      <c r="I110" s="95"/>
      <c r="J110" s="95"/>
      <c r="K110" s="95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181</v>
      </c>
      <c r="C1" s="76" t="s" vm="1">
        <v>251</v>
      </c>
    </row>
    <row r="2" spans="2:81">
      <c r="B2" s="56" t="s">
        <v>180</v>
      </c>
      <c r="C2" s="76" t="s">
        <v>252</v>
      </c>
    </row>
    <row r="3" spans="2:81">
      <c r="B3" s="56" t="s">
        <v>182</v>
      </c>
      <c r="C3" s="76" t="s">
        <v>253</v>
      </c>
      <c r="E3" s="2"/>
    </row>
    <row r="4" spans="2:81">
      <c r="B4" s="56" t="s">
        <v>183</v>
      </c>
      <c r="C4" s="76">
        <v>8803</v>
      </c>
    </row>
    <row r="6" spans="2:81" ht="26.25" customHeight="1">
      <c r="B6" s="189" t="s">
        <v>211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1"/>
    </row>
    <row r="7" spans="2:81" ht="26.25" customHeight="1">
      <c r="B7" s="189" t="s">
        <v>97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1"/>
    </row>
    <row r="8" spans="2:81" s="3" customFormat="1" ht="47.25">
      <c r="B8" s="22" t="s">
        <v>118</v>
      </c>
      <c r="C8" s="30" t="s">
        <v>43</v>
      </c>
      <c r="D8" s="13" t="s">
        <v>48</v>
      </c>
      <c r="E8" s="30" t="s">
        <v>15</v>
      </c>
      <c r="F8" s="30" t="s">
        <v>63</v>
      </c>
      <c r="G8" s="30" t="s">
        <v>104</v>
      </c>
      <c r="H8" s="30" t="s">
        <v>18</v>
      </c>
      <c r="I8" s="30" t="s">
        <v>103</v>
      </c>
      <c r="J8" s="30" t="s">
        <v>17</v>
      </c>
      <c r="K8" s="30" t="s">
        <v>19</v>
      </c>
      <c r="L8" s="30" t="s">
        <v>237</v>
      </c>
      <c r="M8" s="30" t="s">
        <v>236</v>
      </c>
      <c r="N8" s="30" t="s">
        <v>59</v>
      </c>
      <c r="O8" s="30" t="s">
        <v>56</v>
      </c>
      <c r="P8" s="30" t="s">
        <v>184</v>
      </c>
      <c r="Q8" s="31" t="s">
        <v>186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246</v>
      </c>
      <c r="M9" s="32"/>
      <c r="N9" s="32" t="s">
        <v>240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115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3" t="s">
        <v>250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</row>
    <row r="13" spans="2:81">
      <c r="B13" s="93" t="s">
        <v>114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</row>
    <row r="14" spans="2:81">
      <c r="B14" s="93" t="s">
        <v>235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</row>
    <row r="15" spans="2:81">
      <c r="B15" s="93" t="s">
        <v>245</v>
      </c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</row>
    <row r="16" spans="2:81"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</row>
    <row r="17" spans="2:17"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</row>
    <row r="18" spans="2:17"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</row>
    <row r="19" spans="2:17"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</row>
    <row r="20" spans="2:17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</row>
    <row r="21" spans="2:17"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</row>
    <row r="22" spans="2:17"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</row>
    <row r="23" spans="2:17"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</row>
    <row r="24" spans="2:17"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</row>
    <row r="25" spans="2:17"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</row>
    <row r="26" spans="2:17"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</row>
    <row r="27" spans="2:17"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</row>
    <row r="28" spans="2:17"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</row>
    <row r="29" spans="2:17"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</row>
    <row r="30" spans="2:17"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</row>
    <row r="31" spans="2:17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</row>
    <row r="32" spans="2:17"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</row>
    <row r="33" spans="2:17"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</row>
    <row r="34" spans="2:17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</row>
    <row r="35" spans="2:17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</row>
    <row r="36" spans="2:17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</row>
    <row r="37" spans="2:17"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</row>
    <row r="38" spans="2:17"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</row>
    <row r="39" spans="2:17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</row>
    <row r="40" spans="2:17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</row>
    <row r="41" spans="2:17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</row>
    <row r="42" spans="2:17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</row>
    <row r="43" spans="2:17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</row>
    <row r="44" spans="2:17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</row>
    <row r="45" spans="2:17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</row>
    <row r="46" spans="2:17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</row>
    <row r="47" spans="2:17"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</row>
    <row r="48" spans="2:17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</row>
    <row r="49" spans="2:17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</row>
    <row r="50" spans="2:17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</row>
    <row r="51" spans="2:17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</row>
    <row r="52" spans="2:17"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</row>
    <row r="53" spans="2:17"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</row>
    <row r="54" spans="2:17"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</row>
    <row r="55" spans="2:17"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</row>
    <row r="56" spans="2:17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</row>
    <row r="57" spans="2:17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</row>
    <row r="58" spans="2:17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</row>
    <row r="59" spans="2:17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</row>
    <row r="60" spans="2:17"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</row>
    <row r="61" spans="2:17"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</row>
    <row r="62" spans="2:17"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</row>
    <row r="63" spans="2:17"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</row>
    <row r="64" spans="2:17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</row>
    <row r="65" spans="2:17"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</row>
    <row r="66" spans="2:17"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</row>
    <row r="67" spans="2:17"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</row>
    <row r="68" spans="2:17"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</row>
    <row r="69" spans="2:17"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</row>
    <row r="70" spans="2:17"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</row>
    <row r="71" spans="2:17"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</row>
    <row r="72" spans="2:17"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</row>
    <row r="73" spans="2:17"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</row>
    <row r="74" spans="2:17"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</row>
    <row r="75" spans="2:17"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</row>
    <row r="76" spans="2:17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</row>
    <row r="77" spans="2:17"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</row>
    <row r="78" spans="2:17"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</row>
    <row r="79" spans="2:17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</row>
    <row r="80" spans="2:17"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</row>
    <row r="81" spans="2:17"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</row>
    <row r="82" spans="2:17"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</row>
    <row r="83" spans="2:17"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</row>
    <row r="84" spans="2:17"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</row>
    <row r="85" spans="2:17"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</row>
    <row r="86" spans="2:17"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</row>
    <row r="87" spans="2:17"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</row>
    <row r="88" spans="2:17"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</row>
    <row r="89" spans="2:17"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</row>
    <row r="90" spans="2:17"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</row>
    <row r="91" spans="2:17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</row>
    <row r="92" spans="2:17"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</row>
    <row r="93" spans="2:17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2:17"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</row>
    <row r="95" spans="2:17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2:17"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2:17"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2:17"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2:17"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2:17"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2:17"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2:17"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2:17"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2:17"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2:17"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2:17"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2:17"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  <row r="108" spans="2:17"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</row>
    <row r="109" spans="2:17"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</row>
    <row r="110" spans="2:17"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H36:XFD39 D1:XFD35 D40:XFD1048576 D36:AF39 A1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I134"/>
  <sheetViews>
    <sheetView rightToLeft="1" workbookViewId="0">
      <selection activeCell="I18" sqref="I18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8.140625" style="3" customWidth="1"/>
    <col min="18" max="18" width="6.28515625" style="3" customWidth="1"/>
    <col min="19" max="20" width="5.7109375" style="3" customWidth="1"/>
    <col min="21" max="21" width="6.85546875" style="3" customWidth="1"/>
    <col min="22" max="22" width="6.42578125" style="3" customWidth="1"/>
    <col min="23" max="23" width="6.7109375" style="3" customWidth="1"/>
    <col min="24" max="24" width="7.28515625" style="3" customWidth="1"/>
    <col min="25" max="28" width="5.7109375" style="3" customWidth="1"/>
    <col min="29" max="36" width="5.7109375" style="1" customWidth="1"/>
    <col min="37" max="16384" width="9.140625" style="1"/>
  </cols>
  <sheetData>
    <row r="1" spans="2:61">
      <c r="B1" s="56" t="s">
        <v>181</v>
      </c>
      <c r="C1" s="76" t="s" vm="1">
        <v>251</v>
      </c>
    </row>
    <row r="2" spans="2:61">
      <c r="B2" s="56" t="s">
        <v>180</v>
      </c>
      <c r="C2" s="76" t="s">
        <v>252</v>
      </c>
    </row>
    <row r="3" spans="2:61">
      <c r="B3" s="56" t="s">
        <v>182</v>
      </c>
      <c r="C3" s="76" t="s">
        <v>253</v>
      </c>
    </row>
    <row r="4" spans="2:61">
      <c r="B4" s="56" t="s">
        <v>183</v>
      </c>
      <c r="C4" s="76">
        <v>8803</v>
      </c>
    </row>
    <row r="6" spans="2:61" ht="26.25" customHeight="1">
      <c r="B6" s="189" t="s">
        <v>212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2:61" ht="26.25" customHeight="1">
      <c r="B7" s="189" t="s">
        <v>88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1"/>
    </row>
    <row r="8" spans="2:61" s="3" customFormat="1" ht="78.75">
      <c r="B8" s="22" t="s">
        <v>118</v>
      </c>
      <c r="C8" s="30" t="s">
        <v>43</v>
      </c>
      <c r="D8" s="30" t="s">
        <v>15</v>
      </c>
      <c r="E8" s="30" t="s">
        <v>63</v>
      </c>
      <c r="F8" s="30" t="s">
        <v>104</v>
      </c>
      <c r="G8" s="30" t="s">
        <v>18</v>
      </c>
      <c r="H8" s="30" t="s">
        <v>103</v>
      </c>
      <c r="I8" s="30" t="s">
        <v>17</v>
      </c>
      <c r="J8" s="30" t="s">
        <v>19</v>
      </c>
      <c r="K8" s="30" t="s">
        <v>237</v>
      </c>
      <c r="L8" s="30" t="s">
        <v>236</v>
      </c>
      <c r="M8" s="30" t="s">
        <v>112</v>
      </c>
      <c r="N8" s="30" t="s">
        <v>56</v>
      </c>
      <c r="O8" s="30" t="s">
        <v>184</v>
      </c>
      <c r="P8" s="31" t="s">
        <v>186</v>
      </c>
    </row>
    <row r="9" spans="2:61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246</v>
      </c>
      <c r="L9" s="32"/>
      <c r="M9" s="32" t="s">
        <v>240</v>
      </c>
      <c r="N9" s="32" t="s">
        <v>20</v>
      </c>
      <c r="O9" s="32" t="s">
        <v>20</v>
      </c>
      <c r="P9" s="33" t="s">
        <v>20</v>
      </c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2:61" s="135" customFormat="1" ht="18" customHeight="1">
      <c r="B11" s="129" t="s">
        <v>26</v>
      </c>
      <c r="C11" s="116"/>
      <c r="D11" s="116"/>
      <c r="E11" s="116"/>
      <c r="F11" s="116"/>
      <c r="G11" s="117">
        <v>10.218224664557075</v>
      </c>
      <c r="H11" s="116"/>
      <c r="I11" s="116"/>
      <c r="J11" s="130">
        <v>4.850357394422225E-2</v>
      </c>
      <c r="K11" s="117"/>
      <c r="L11" s="116"/>
      <c r="M11" s="117">
        <v>117534.99156000002</v>
      </c>
      <c r="N11" s="116"/>
      <c r="O11" s="118">
        <v>1</v>
      </c>
      <c r="P11" s="118">
        <f>M11/'סכום נכסי הקרן'!$C$42</f>
        <v>0.29522996596015605</v>
      </c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BI11" s="136"/>
    </row>
    <row r="12" spans="2:61" s="136" customFormat="1" ht="21.75" customHeight="1">
      <c r="B12" s="129" t="s">
        <v>233</v>
      </c>
      <c r="C12" s="116"/>
      <c r="D12" s="116"/>
      <c r="E12" s="116"/>
      <c r="F12" s="116"/>
      <c r="G12" s="117">
        <v>10.218224664557077</v>
      </c>
      <c r="H12" s="116"/>
      <c r="I12" s="116"/>
      <c r="J12" s="130">
        <v>4.850357394422225E-2</v>
      </c>
      <c r="K12" s="117"/>
      <c r="L12" s="116"/>
      <c r="M12" s="117">
        <v>117534.99156000002</v>
      </c>
      <c r="N12" s="116"/>
      <c r="O12" s="118">
        <v>1</v>
      </c>
      <c r="P12" s="118">
        <f>M12/'סכום נכסי הקרן'!$C$42</f>
        <v>0.29522996596015605</v>
      </c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</row>
    <row r="13" spans="2:61" s="136" customFormat="1">
      <c r="B13" s="99" t="s">
        <v>68</v>
      </c>
      <c r="C13" s="79"/>
      <c r="D13" s="79"/>
      <c r="E13" s="79"/>
      <c r="F13" s="79"/>
      <c r="G13" s="85">
        <v>10.218224664557077</v>
      </c>
      <c r="H13" s="79"/>
      <c r="I13" s="79"/>
      <c r="J13" s="97">
        <v>4.850357394422225E-2</v>
      </c>
      <c r="K13" s="85"/>
      <c r="L13" s="79"/>
      <c r="M13" s="85">
        <v>117534.99156000002</v>
      </c>
      <c r="N13" s="79"/>
      <c r="O13" s="86">
        <v>1</v>
      </c>
      <c r="P13" s="86">
        <f>M13/'סכום נכסי הקרן'!$C$42</f>
        <v>0.29522996596015605</v>
      </c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</row>
    <row r="14" spans="2:61" s="136" customFormat="1">
      <c r="B14" s="95" t="s">
        <v>879</v>
      </c>
      <c r="C14" s="81" t="s">
        <v>880</v>
      </c>
      <c r="D14" s="81" t="s">
        <v>256</v>
      </c>
      <c r="E14" s="81"/>
      <c r="F14" s="141">
        <v>40909</v>
      </c>
      <c r="G14" s="88">
        <v>7.5699999999999994</v>
      </c>
      <c r="H14" s="91" t="s">
        <v>166</v>
      </c>
      <c r="I14" s="92">
        <v>4.8000000000000001E-2</v>
      </c>
      <c r="J14" s="92">
        <v>4.8599999999999997E-2</v>
      </c>
      <c r="K14" s="88">
        <v>28000</v>
      </c>
      <c r="L14" s="101">
        <v>105.2244</v>
      </c>
      <c r="M14" s="88">
        <v>29.449990000000003</v>
      </c>
      <c r="N14" s="81"/>
      <c r="O14" s="89">
        <v>2.5056359479947875E-4</v>
      </c>
      <c r="P14" s="89">
        <f>M14/'סכום נכסי הקרן'!$C$42</f>
        <v>7.3973881563504451E-5</v>
      </c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</row>
    <row r="15" spans="2:61" s="136" customFormat="1">
      <c r="B15" s="95" t="s">
        <v>881</v>
      </c>
      <c r="C15" s="81">
        <v>8790</v>
      </c>
      <c r="D15" s="81" t="s">
        <v>256</v>
      </c>
      <c r="E15" s="81"/>
      <c r="F15" s="141">
        <v>41030</v>
      </c>
      <c r="G15" s="88">
        <v>7.8999999999999995</v>
      </c>
      <c r="H15" s="91" t="s">
        <v>166</v>
      </c>
      <c r="I15" s="92">
        <v>4.8000000000000001E-2</v>
      </c>
      <c r="J15" s="92">
        <v>4.8599999999999983E-2</v>
      </c>
      <c r="K15" s="88">
        <v>1074000</v>
      </c>
      <c r="L15" s="101">
        <v>103.1541</v>
      </c>
      <c r="M15" s="88">
        <v>1107.5097800000001</v>
      </c>
      <c r="N15" s="81"/>
      <c r="O15" s="89">
        <v>9.4228090315949132E-3</v>
      </c>
      <c r="P15" s="89">
        <f>M15/'סכום נכסי הקרן'!$C$42</f>
        <v>2.7818955896468174E-3</v>
      </c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</row>
    <row r="16" spans="2:61" s="136" customFormat="1">
      <c r="B16" s="95" t="s">
        <v>882</v>
      </c>
      <c r="C16" s="81" t="s">
        <v>883</v>
      </c>
      <c r="D16" s="81" t="s">
        <v>256</v>
      </c>
      <c r="E16" s="81"/>
      <c r="F16" s="141">
        <v>42218</v>
      </c>
      <c r="G16" s="88">
        <v>9.69</v>
      </c>
      <c r="H16" s="91" t="s">
        <v>166</v>
      </c>
      <c r="I16" s="92">
        <v>4.8000000000000001E-2</v>
      </c>
      <c r="J16" s="92">
        <v>4.8499999999999995E-2</v>
      </c>
      <c r="K16" s="88">
        <v>3000</v>
      </c>
      <c r="L16" s="101">
        <v>101.9706</v>
      </c>
      <c r="M16" s="88">
        <v>3.0591699999999999</v>
      </c>
      <c r="N16" s="81"/>
      <c r="O16" s="89">
        <v>2.6027738287949212E-5</v>
      </c>
      <c r="P16" s="89">
        <f>M16/'סכום נכסי הקרן'!$C$42</f>
        <v>7.6841682887710967E-6</v>
      </c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</row>
    <row r="17" spans="2:28" s="136" customFormat="1">
      <c r="B17" s="95" t="s">
        <v>884</v>
      </c>
      <c r="C17" s="81" t="s">
        <v>885</v>
      </c>
      <c r="D17" s="81" t="s">
        <v>256</v>
      </c>
      <c r="E17" s="81"/>
      <c r="F17" s="141">
        <v>42309</v>
      </c>
      <c r="G17" s="88">
        <v>9.93</v>
      </c>
      <c r="H17" s="91" t="s">
        <v>166</v>
      </c>
      <c r="I17" s="92">
        <v>4.8000000000000001E-2</v>
      </c>
      <c r="J17" s="92">
        <v>4.8499999999999995E-2</v>
      </c>
      <c r="K17" s="88">
        <v>180000</v>
      </c>
      <c r="L17" s="101">
        <v>100.875</v>
      </c>
      <c r="M17" s="88">
        <v>181.57503</v>
      </c>
      <c r="N17" s="81"/>
      <c r="O17" s="89">
        <v>1.5448593443537059E-3</v>
      </c>
      <c r="P17" s="89">
        <f>M17/'סכום נכסי הקרן'!$C$42</f>
        <v>4.5608877164677361E-4</v>
      </c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</row>
    <row r="18" spans="2:28" s="136" customFormat="1">
      <c r="B18" s="95" t="s">
        <v>886</v>
      </c>
      <c r="C18" s="81" t="s">
        <v>887</v>
      </c>
      <c r="D18" s="81" t="s">
        <v>256</v>
      </c>
      <c r="E18" s="81"/>
      <c r="F18" s="100">
        <v>42370</v>
      </c>
      <c r="G18" s="88">
        <v>9.8600000000000012</v>
      </c>
      <c r="H18" s="91" t="s">
        <v>166</v>
      </c>
      <c r="I18" s="92">
        <v>4.8000000000000001E-2</v>
      </c>
      <c r="J18" s="92">
        <v>4.8499999999999995E-2</v>
      </c>
      <c r="K18" s="88">
        <v>107000</v>
      </c>
      <c r="L18" s="101">
        <v>102.79259999999999</v>
      </c>
      <c r="M18" s="88">
        <v>109.98814999999999</v>
      </c>
      <c r="N18" s="81"/>
      <c r="O18" s="89">
        <v>9.3579068275895119E-4</v>
      </c>
      <c r="P18" s="89">
        <f>M18/'סכום נכסי הקרן'!$C$42</f>
        <v>2.7627345141675635E-4</v>
      </c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</row>
    <row r="19" spans="2:28" s="136" customFormat="1">
      <c r="B19" s="95" t="s">
        <v>888</v>
      </c>
      <c r="C19" s="81" t="s">
        <v>889</v>
      </c>
      <c r="D19" s="81" t="s">
        <v>256</v>
      </c>
      <c r="E19" s="81"/>
      <c r="F19" s="100">
        <v>42461</v>
      </c>
      <c r="G19" s="88">
        <v>10.11</v>
      </c>
      <c r="H19" s="91" t="s">
        <v>166</v>
      </c>
      <c r="I19" s="92">
        <v>4.8000000000000001E-2</v>
      </c>
      <c r="J19" s="92">
        <v>4.8500000000000008E-2</v>
      </c>
      <c r="K19" s="88">
        <v>1612000</v>
      </c>
      <c r="L19" s="101">
        <v>102.5106</v>
      </c>
      <c r="M19" s="88">
        <v>1652.4708899999998</v>
      </c>
      <c r="N19" s="81"/>
      <c r="O19" s="89">
        <v>1.4059395147498996E-2</v>
      </c>
      <c r="P19" s="89">
        <f>M19/'סכום נכסי הקרן'!$C$42</f>
        <v>4.1507547508165118E-3</v>
      </c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</row>
    <row r="20" spans="2:28" s="136" customFormat="1">
      <c r="B20" s="95" t="s">
        <v>890</v>
      </c>
      <c r="C20" s="81" t="s">
        <v>891</v>
      </c>
      <c r="D20" s="81" t="s">
        <v>256</v>
      </c>
      <c r="E20" s="81"/>
      <c r="F20" s="100">
        <v>42491</v>
      </c>
      <c r="G20" s="88">
        <v>10.200000000000001</v>
      </c>
      <c r="H20" s="91" t="s">
        <v>166</v>
      </c>
      <c r="I20" s="92">
        <v>4.8000000000000001E-2</v>
      </c>
      <c r="J20" s="92">
        <v>4.8500000000000008E-2</v>
      </c>
      <c r="K20" s="88">
        <v>2873000</v>
      </c>
      <c r="L20" s="101">
        <v>102.3143</v>
      </c>
      <c r="M20" s="88">
        <v>2939.4889199999998</v>
      </c>
      <c r="N20" s="81"/>
      <c r="O20" s="89">
        <v>2.5009479143063795E-2</v>
      </c>
      <c r="P20" s="89">
        <f>M20/'סכום נכסי הקרן'!$C$42</f>
        <v>7.3835476760879572E-3</v>
      </c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</row>
    <row r="21" spans="2:28" s="136" customFormat="1">
      <c r="B21" s="95" t="s">
        <v>892</v>
      </c>
      <c r="C21" s="81" t="s">
        <v>893</v>
      </c>
      <c r="D21" s="81" t="s">
        <v>256</v>
      </c>
      <c r="E21" s="81"/>
      <c r="F21" s="100">
        <v>42522</v>
      </c>
      <c r="G21" s="88">
        <v>10.28</v>
      </c>
      <c r="H21" s="91" t="s">
        <v>166</v>
      </c>
      <c r="I21" s="92">
        <v>4.8000000000000001E-2</v>
      </c>
      <c r="J21" s="92">
        <v>4.8499999999999995E-2</v>
      </c>
      <c r="K21" s="88">
        <v>3590000</v>
      </c>
      <c r="L21" s="101">
        <v>101.4967</v>
      </c>
      <c r="M21" s="88">
        <v>3643.7311600000003</v>
      </c>
      <c r="N21" s="81"/>
      <c r="O21" s="89">
        <v>3.100124577062589E-2</v>
      </c>
      <c r="P21" s="89">
        <f>M21/'סכום נכסי הקרן'!$C$42</f>
        <v>9.1524967335843126E-3</v>
      </c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</row>
    <row r="22" spans="2:28" s="136" customFormat="1">
      <c r="B22" s="95" t="s">
        <v>894</v>
      </c>
      <c r="C22" s="81" t="s">
        <v>895</v>
      </c>
      <c r="D22" s="81" t="s">
        <v>256</v>
      </c>
      <c r="E22" s="81"/>
      <c r="F22" s="100">
        <v>42552</v>
      </c>
      <c r="G22" s="88">
        <v>10.120000000000003</v>
      </c>
      <c r="H22" s="91" t="s">
        <v>166</v>
      </c>
      <c r="I22" s="92">
        <v>4.8000000000000001E-2</v>
      </c>
      <c r="J22" s="92">
        <v>4.8500000000000008E-2</v>
      </c>
      <c r="K22" s="88">
        <v>4923000</v>
      </c>
      <c r="L22" s="101">
        <v>103.20780000000001</v>
      </c>
      <c r="M22" s="88">
        <v>5080.9525199999998</v>
      </c>
      <c r="N22" s="81"/>
      <c r="O22" s="89">
        <v>4.3229275406092511E-2</v>
      </c>
      <c r="P22" s="89">
        <f>M22/'סכום נכסי הקרן'!$C$42</f>
        <v>1.2762577506622904E-2</v>
      </c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</row>
    <row r="23" spans="2:28" s="136" customFormat="1">
      <c r="B23" s="95" t="s">
        <v>896</v>
      </c>
      <c r="C23" s="81" t="s">
        <v>897</v>
      </c>
      <c r="D23" s="81" t="s">
        <v>256</v>
      </c>
      <c r="E23" s="81"/>
      <c r="F23" s="100">
        <v>42583</v>
      </c>
      <c r="G23" s="88">
        <v>10.199999999999998</v>
      </c>
      <c r="H23" s="91" t="s">
        <v>166</v>
      </c>
      <c r="I23" s="92">
        <v>4.8000000000000001E-2</v>
      </c>
      <c r="J23" s="92">
        <v>4.8499999999999995E-2</v>
      </c>
      <c r="K23" s="88">
        <v>42699000</v>
      </c>
      <c r="L23" s="101">
        <v>102.50279999999999</v>
      </c>
      <c r="M23" s="88">
        <v>43767.68232</v>
      </c>
      <c r="N23" s="81"/>
      <c r="O23" s="89">
        <v>0.37238001840207041</v>
      </c>
      <c r="P23" s="89">
        <f>M23/'סכום נכסי הקרן'!$C$42</f>
        <v>0.10993774015708553</v>
      </c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</row>
    <row r="24" spans="2:28" s="136" customFormat="1">
      <c r="B24" s="95" t="s">
        <v>898</v>
      </c>
      <c r="C24" s="81" t="s">
        <v>899</v>
      </c>
      <c r="D24" s="81" t="s">
        <v>256</v>
      </c>
      <c r="E24" s="81"/>
      <c r="F24" s="100">
        <v>42614</v>
      </c>
      <c r="G24" s="88">
        <v>10.290000000000001</v>
      </c>
      <c r="H24" s="91" t="s">
        <v>166</v>
      </c>
      <c r="I24" s="92">
        <v>4.8000000000000001E-2</v>
      </c>
      <c r="J24" s="92">
        <v>4.8500000000000008E-2</v>
      </c>
      <c r="K24" s="88">
        <v>27007000</v>
      </c>
      <c r="L24" s="101">
        <v>101.6752</v>
      </c>
      <c r="M24" s="88">
        <v>27459.417109999999</v>
      </c>
      <c r="N24" s="81"/>
      <c r="O24" s="89">
        <v>0.23362759247727802</v>
      </c>
      <c r="P24" s="89">
        <f>M24/'סכום נכסי הקרן'!$C$42</f>
        <v>6.8973866174420001E-2</v>
      </c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</row>
    <row r="25" spans="2:28" s="136" customFormat="1">
      <c r="B25" s="95" t="s">
        <v>900</v>
      </c>
      <c r="C25" s="81" t="s">
        <v>901</v>
      </c>
      <c r="D25" s="81" t="s">
        <v>256</v>
      </c>
      <c r="E25" s="81"/>
      <c r="F25" s="100">
        <v>42644</v>
      </c>
      <c r="G25" s="88">
        <v>10.370000000000001</v>
      </c>
      <c r="H25" s="91" t="s">
        <v>166</v>
      </c>
      <c r="I25" s="92">
        <v>4.8000000000000001E-2</v>
      </c>
      <c r="J25" s="92">
        <v>4.8500000000000008E-2</v>
      </c>
      <c r="K25" s="88">
        <v>4931000</v>
      </c>
      <c r="L25" s="101">
        <v>101.58029999999999</v>
      </c>
      <c r="M25" s="88">
        <v>5008.9223099999999</v>
      </c>
      <c r="N25" s="81"/>
      <c r="O25" s="89">
        <v>4.2616434846494314E-2</v>
      </c>
      <c r="P25" s="89">
        <f>M25/'סכום נכסי הקרן'!$C$42</f>
        <v>1.2581648609073725E-2</v>
      </c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</row>
    <row r="26" spans="2:28" s="136" customFormat="1">
      <c r="B26" s="95" t="s">
        <v>902</v>
      </c>
      <c r="C26" s="81" t="s">
        <v>903</v>
      </c>
      <c r="D26" s="81" t="s">
        <v>256</v>
      </c>
      <c r="E26" s="81"/>
      <c r="F26" s="100">
        <v>42675</v>
      </c>
      <c r="G26" s="88">
        <v>10.45</v>
      </c>
      <c r="H26" s="91" t="s">
        <v>166</v>
      </c>
      <c r="I26" s="92">
        <v>4.8000000000000001E-2</v>
      </c>
      <c r="J26" s="92">
        <v>4.8499999999999995E-2</v>
      </c>
      <c r="K26" s="88">
        <v>1958000</v>
      </c>
      <c r="L26" s="101">
        <v>101.28149999999999</v>
      </c>
      <c r="M26" s="88">
        <v>1983.09212</v>
      </c>
      <c r="N26" s="81"/>
      <c r="O26" s="89">
        <v>1.6872355148701893E-2</v>
      </c>
      <c r="P26" s="89">
        <f>M26/'סכום נכסי הקרן'!$C$42</f>
        <v>4.9812248362189242E-3</v>
      </c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</row>
    <row r="27" spans="2:28" s="136" customFormat="1">
      <c r="B27" s="95" t="s">
        <v>904</v>
      </c>
      <c r="C27" s="81" t="s">
        <v>905</v>
      </c>
      <c r="D27" s="81" t="s">
        <v>256</v>
      </c>
      <c r="E27" s="81"/>
      <c r="F27" s="100">
        <v>42705</v>
      </c>
      <c r="G27" s="88">
        <v>10.540000000000001</v>
      </c>
      <c r="H27" s="91" t="s">
        <v>166</v>
      </c>
      <c r="I27" s="92">
        <v>4.8000000000000001E-2</v>
      </c>
      <c r="J27" s="92">
        <v>4.8499999999999995E-2</v>
      </c>
      <c r="K27" s="88">
        <v>2986000</v>
      </c>
      <c r="L27" s="101">
        <v>100.67870000000001</v>
      </c>
      <c r="M27" s="88">
        <v>3006.2653999999998</v>
      </c>
      <c r="N27" s="81"/>
      <c r="O27" s="89">
        <v>2.5577620418386994E-2</v>
      </c>
      <c r="P27" s="89">
        <f>M27/'סכום נכסי הקרן'!$C$42</f>
        <v>7.551280005462185E-3</v>
      </c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</row>
    <row r="28" spans="2:28" s="136" customFormat="1">
      <c r="B28" s="95" t="s">
        <v>906</v>
      </c>
      <c r="C28" s="81" t="s">
        <v>907</v>
      </c>
      <c r="D28" s="81" t="s">
        <v>256</v>
      </c>
      <c r="E28" s="81"/>
      <c r="F28" s="100">
        <v>42736</v>
      </c>
      <c r="G28" s="88">
        <v>10.37</v>
      </c>
      <c r="H28" s="91" t="s">
        <v>166</v>
      </c>
      <c r="I28" s="92">
        <v>4.8000000000000001E-2</v>
      </c>
      <c r="J28" s="92">
        <v>4.8499999999999995E-2</v>
      </c>
      <c r="K28" s="88">
        <v>936000</v>
      </c>
      <c r="L28" s="101">
        <v>103.10380000000001</v>
      </c>
      <c r="M28" s="88">
        <v>965.05146999999999</v>
      </c>
      <c r="N28" s="81"/>
      <c r="O28" s="89">
        <v>8.2107588318271526E-3</v>
      </c>
      <c r="P28" s="89">
        <f>M28/'סכום נכסי הקרן'!$C$42</f>
        <v>2.4240620504273809E-3</v>
      </c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</row>
    <row r="29" spans="2:28" s="136" customFormat="1">
      <c r="B29" s="95" t="s">
        <v>908</v>
      </c>
      <c r="C29" s="81" t="s">
        <v>909</v>
      </c>
      <c r="D29" s="81" t="s">
        <v>256</v>
      </c>
      <c r="E29" s="81"/>
      <c r="F29" s="100">
        <v>42767</v>
      </c>
      <c r="G29" s="88">
        <v>10.459999999999999</v>
      </c>
      <c r="H29" s="91" t="s">
        <v>166</v>
      </c>
      <c r="I29" s="92">
        <v>4.8000000000000001E-2</v>
      </c>
      <c r="J29" s="92">
        <v>4.8500000000000008E-2</v>
      </c>
      <c r="K29" s="88">
        <v>2040000</v>
      </c>
      <c r="L29" s="101">
        <v>102.6969</v>
      </c>
      <c r="M29" s="88">
        <v>2095.01775</v>
      </c>
      <c r="N29" s="81"/>
      <c r="O29" s="89">
        <v>1.7824630113922473E-2</v>
      </c>
      <c r="P29" s="89">
        <f>M29/'סכום נכסי הקרן'!$C$42</f>
        <v>5.2623649417857035E-3</v>
      </c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</row>
    <row r="30" spans="2:28" s="136" customFormat="1">
      <c r="B30" s="95" t="s">
        <v>910</v>
      </c>
      <c r="C30" s="81" t="s">
        <v>911</v>
      </c>
      <c r="D30" s="81" t="s">
        <v>256</v>
      </c>
      <c r="E30" s="81"/>
      <c r="F30" s="100">
        <v>42795</v>
      </c>
      <c r="G30" s="88">
        <v>10.540000000000001</v>
      </c>
      <c r="H30" s="91" t="s">
        <v>166</v>
      </c>
      <c r="I30" s="92">
        <v>4.8000000000000001E-2</v>
      </c>
      <c r="J30" s="92">
        <v>4.8499999999999995E-2</v>
      </c>
      <c r="K30" s="88">
        <v>3984000</v>
      </c>
      <c r="L30" s="101">
        <v>102.4967</v>
      </c>
      <c r="M30" s="88">
        <v>4083.4703799999997</v>
      </c>
      <c r="N30" s="81"/>
      <c r="O30" s="89">
        <v>3.4742593042306411E-2</v>
      </c>
      <c r="P30" s="89">
        <f>M30/'סכום נכסי הקרן'!$C$42</f>
        <v>1.0257054561247677E-2</v>
      </c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</row>
    <row r="31" spans="2:28" s="136" customFormat="1">
      <c r="B31" s="95" t="s">
        <v>912</v>
      </c>
      <c r="C31" s="81" t="s">
        <v>913</v>
      </c>
      <c r="D31" s="81" t="s">
        <v>256</v>
      </c>
      <c r="E31" s="81"/>
      <c r="F31" s="100">
        <v>42826</v>
      </c>
      <c r="G31" s="88">
        <v>10.62</v>
      </c>
      <c r="H31" s="91" t="s">
        <v>166</v>
      </c>
      <c r="I31" s="92">
        <v>4.8000000000000001E-2</v>
      </c>
      <c r="J31" s="92">
        <v>4.8499999999999995E-2</v>
      </c>
      <c r="K31" s="88">
        <v>4341000</v>
      </c>
      <c r="L31" s="101">
        <v>102.09229999999999</v>
      </c>
      <c r="M31" s="88">
        <v>4431.8266700000004</v>
      </c>
      <c r="N31" s="81"/>
      <c r="O31" s="89">
        <v>3.7706444788721601E-2</v>
      </c>
      <c r="P31" s="89">
        <f>M31/'סכום נכסי הקרן'!$C$42</f>
        <v>1.1132072411452783E-2</v>
      </c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</row>
    <row r="32" spans="2:28" s="136" customFormat="1">
      <c r="B32" s="95" t="s">
        <v>914</v>
      </c>
      <c r="C32" s="81" t="s">
        <v>915</v>
      </c>
      <c r="D32" s="81" t="s">
        <v>256</v>
      </c>
      <c r="E32" s="81"/>
      <c r="F32" s="100">
        <v>42856</v>
      </c>
      <c r="G32" s="88">
        <v>10.709999999999999</v>
      </c>
      <c r="H32" s="91" t="s">
        <v>166</v>
      </c>
      <c r="I32" s="92">
        <v>4.8000000000000001E-2</v>
      </c>
      <c r="J32" s="92">
        <v>4.8499999999999995E-2</v>
      </c>
      <c r="K32" s="88">
        <v>2438000</v>
      </c>
      <c r="L32" s="101">
        <v>101.38460000000001</v>
      </c>
      <c r="M32" s="88">
        <v>2471.7569800000001</v>
      </c>
      <c r="N32" s="81"/>
      <c r="O32" s="89">
        <v>2.1029966882145062E-2</v>
      </c>
      <c r="P32" s="89">
        <f>M32/'סכום נכסי הקרן'!$C$42</f>
        <v>6.2086764067588963E-3</v>
      </c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</row>
    <row r="33" spans="2:28" s="136" customFormat="1">
      <c r="B33" s="95" t="s">
        <v>916</v>
      </c>
      <c r="C33" s="81" t="s">
        <v>917</v>
      </c>
      <c r="D33" s="81" t="s">
        <v>256</v>
      </c>
      <c r="E33" s="81"/>
      <c r="F33" s="100">
        <v>42887</v>
      </c>
      <c r="G33" s="88">
        <v>10.790000000000001</v>
      </c>
      <c r="H33" s="91" t="s">
        <v>166</v>
      </c>
      <c r="I33" s="92">
        <v>4.8000000000000001E-2</v>
      </c>
      <c r="J33" s="92">
        <v>4.8499999999999995E-2</v>
      </c>
      <c r="K33" s="88">
        <v>4416000</v>
      </c>
      <c r="L33" s="101">
        <v>100.78319999999999</v>
      </c>
      <c r="M33" s="88">
        <v>4450.58817</v>
      </c>
      <c r="N33" s="81"/>
      <c r="O33" s="89">
        <v>3.7866069592798965E-2</v>
      </c>
      <c r="P33" s="89">
        <f>M33/'סכום נכסי הקרן'!$C$42</f>
        <v>1.1179198436926939E-2</v>
      </c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</row>
    <row r="34" spans="2:28" s="136" customFormat="1">
      <c r="B34" s="95" t="s">
        <v>918</v>
      </c>
      <c r="C34" s="81">
        <v>71116727</v>
      </c>
      <c r="D34" s="81" t="s">
        <v>256</v>
      </c>
      <c r="E34" s="81"/>
      <c r="F34" s="141">
        <v>40969</v>
      </c>
      <c r="G34" s="88">
        <v>7.7299999999999995</v>
      </c>
      <c r="H34" s="91" t="s">
        <v>166</v>
      </c>
      <c r="I34" s="92">
        <v>4.8000000000000001E-2</v>
      </c>
      <c r="J34" s="92">
        <v>4.8600000000000004E-2</v>
      </c>
      <c r="K34" s="88">
        <v>2937000</v>
      </c>
      <c r="L34" s="101">
        <v>104.3732</v>
      </c>
      <c r="M34" s="88">
        <v>3063.6752700000002</v>
      </c>
      <c r="N34" s="81"/>
      <c r="O34" s="89">
        <v>2.6066069596270277E-2</v>
      </c>
      <c r="P34" s="89">
        <f>M34/'סכום נכסי הקרן'!$C$42</f>
        <v>7.6954848396219326E-3</v>
      </c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</row>
    <row r="35" spans="2:28" s="136" customFormat="1">
      <c r="B35" s="80"/>
      <c r="C35" s="81"/>
      <c r="D35" s="81"/>
      <c r="E35" s="81"/>
      <c r="F35" s="81"/>
      <c r="G35" s="81"/>
      <c r="H35" s="81"/>
      <c r="I35" s="81"/>
      <c r="J35" s="81"/>
      <c r="K35" s="88"/>
      <c r="L35" s="81"/>
      <c r="M35" s="81"/>
      <c r="N35" s="81"/>
      <c r="O35" s="89"/>
      <c r="P35" s="81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</row>
    <row r="36" spans="2:28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</row>
    <row r="37" spans="2:28"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</row>
    <row r="38" spans="2:28">
      <c r="B38" s="93" t="s">
        <v>250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</row>
    <row r="39" spans="2:28">
      <c r="B39" s="93" t="s">
        <v>114</v>
      </c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</row>
    <row r="40" spans="2:28">
      <c r="B40" s="93" t="s">
        <v>235</v>
      </c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</row>
    <row r="41" spans="2:28">
      <c r="B41" s="93" t="s">
        <v>245</v>
      </c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</row>
    <row r="42" spans="2:28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</row>
    <row r="43" spans="2:28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</row>
    <row r="44" spans="2:28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</row>
    <row r="45" spans="2:28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</row>
    <row r="46" spans="2:28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</row>
    <row r="47" spans="2:28"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</row>
    <row r="48" spans="2:28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</row>
    <row r="49" spans="2:16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</row>
    <row r="50" spans="2:16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</row>
    <row r="51" spans="2:16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</row>
    <row r="52" spans="2:16"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</row>
    <row r="53" spans="2:16"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</row>
    <row r="54" spans="2:16"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</row>
    <row r="55" spans="2:16"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</row>
    <row r="56" spans="2:16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</row>
    <row r="57" spans="2:16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</row>
    <row r="58" spans="2:16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</row>
    <row r="59" spans="2:16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</row>
    <row r="60" spans="2:16"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</row>
    <row r="61" spans="2:16"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</row>
    <row r="62" spans="2:16"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</row>
    <row r="63" spans="2:16"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</row>
    <row r="64" spans="2:16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</row>
    <row r="65" spans="2:16"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</row>
    <row r="66" spans="2:16"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</row>
    <row r="67" spans="2:16"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</row>
    <row r="68" spans="2:16"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</row>
    <row r="69" spans="2:16"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</row>
    <row r="70" spans="2:16"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</row>
    <row r="71" spans="2:16"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</row>
    <row r="72" spans="2:16"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</row>
    <row r="73" spans="2:16"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</row>
    <row r="74" spans="2:16"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</row>
    <row r="75" spans="2:16"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</row>
    <row r="76" spans="2:16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</row>
    <row r="77" spans="2:16"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</row>
    <row r="78" spans="2:16"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</row>
    <row r="79" spans="2:16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</row>
    <row r="80" spans="2:16"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</row>
    <row r="81" spans="2:16"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</row>
    <row r="82" spans="2:16"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</row>
    <row r="83" spans="2:16"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</row>
    <row r="84" spans="2:16"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</row>
    <row r="85" spans="2:16"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</row>
    <row r="86" spans="2:16"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</row>
    <row r="87" spans="2:16"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</row>
    <row r="88" spans="2:16"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</row>
    <row r="89" spans="2:16"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</row>
    <row r="90" spans="2:16"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</row>
    <row r="91" spans="2:16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</row>
    <row r="92" spans="2:16"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</row>
    <row r="93" spans="2:16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</row>
    <row r="94" spans="2:16"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</row>
    <row r="95" spans="2:16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</row>
    <row r="96" spans="2:16"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</row>
    <row r="97" spans="2:16"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</row>
    <row r="98" spans="2:16"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</row>
    <row r="99" spans="2:16"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</row>
    <row r="100" spans="2:16"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</row>
    <row r="101" spans="2:16"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</row>
    <row r="102" spans="2:16"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</row>
    <row r="103" spans="2:16"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</row>
    <row r="104" spans="2:16"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</row>
    <row r="105" spans="2:16"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</row>
    <row r="106" spans="2:16"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</row>
    <row r="107" spans="2:16"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</row>
    <row r="108" spans="2:16"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</row>
    <row r="109" spans="2:16"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</row>
    <row r="110" spans="2:16"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</row>
    <row r="111" spans="2:16"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</row>
    <row r="112" spans="2:16"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</row>
    <row r="113" spans="2:16"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</row>
    <row r="114" spans="2:16"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</row>
    <row r="115" spans="2:16"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</row>
    <row r="116" spans="2:16"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</row>
    <row r="117" spans="2:16"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</row>
    <row r="118" spans="2:16"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</row>
    <row r="119" spans="2:16"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</row>
    <row r="120" spans="2:16"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</row>
    <row r="121" spans="2:16"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</row>
    <row r="122" spans="2:16"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</row>
    <row r="123" spans="2:16"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</row>
    <row r="124" spans="2:16"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</row>
    <row r="125" spans="2:16"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</row>
    <row r="126" spans="2:16"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</row>
    <row r="127" spans="2:16"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</row>
    <row r="128" spans="2:16"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</row>
    <row r="129" spans="2:16"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</row>
    <row r="130" spans="2:16"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</row>
    <row r="131" spans="2:16"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</row>
    <row r="132" spans="2:16"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</row>
    <row r="133" spans="2:16"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</row>
    <row r="134" spans="2:16"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W25:XFD27 A1:B1048576 S1:XFD24 S28:XFD1048576 S25:U27 D1:R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L31" sqref="L31:L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181</v>
      </c>
      <c r="C1" s="76" t="s" vm="1">
        <v>251</v>
      </c>
    </row>
    <row r="2" spans="2:65">
      <c r="B2" s="56" t="s">
        <v>180</v>
      </c>
      <c r="C2" s="76" t="s">
        <v>252</v>
      </c>
    </row>
    <row r="3" spans="2:65">
      <c r="B3" s="56" t="s">
        <v>182</v>
      </c>
      <c r="C3" s="76" t="s">
        <v>253</v>
      </c>
    </row>
    <row r="4" spans="2:65">
      <c r="B4" s="56" t="s">
        <v>183</v>
      </c>
      <c r="C4" s="76">
        <v>8803</v>
      </c>
    </row>
    <row r="6" spans="2:65" ht="26.25" customHeight="1">
      <c r="B6" s="189" t="s">
        <v>212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1"/>
    </row>
    <row r="7" spans="2:65" ht="26.25" customHeight="1">
      <c r="B7" s="189" t="s">
        <v>89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1"/>
    </row>
    <row r="8" spans="2:65" s="3" customFormat="1" ht="78.75">
      <c r="B8" s="22" t="s">
        <v>118</v>
      </c>
      <c r="C8" s="30" t="s">
        <v>43</v>
      </c>
      <c r="D8" s="30" t="s">
        <v>120</v>
      </c>
      <c r="E8" s="30" t="s">
        <v>119</v>
      </c>
      <c r="F8" s="30" t="s">
        <v>62</v>
      </c>
      <c r="G8" s="30" t="s">
        <v>15</v>
      </c>
      <c r="H8" s="30" t="s">
        <v>63</v>
      </c>
      <c r="I8" s="30" t="s">
        <v>104</v>
      </c>
      <c r="J8" s="30" t="s">
        <v>18</v>
      </c>
      <c r="K8" s="30" t="s">
        <v>103</v>
      </c>
      <c r="L8" s="30" t="s">
        <v>17</v>
      </c>
      <c r="M8" s="70" t="s">
        <v>19</v>
      </c>
      <c r="N8" s="30" t="s">
        <v>237</v>
      </c>
      <c r="O8" s="30" t="s">
        <v>236</v>
      </c>
      <c r="P8" s="30" t="s">
        <v>112</v>
      </c>
      <c r="Q8" s="30" t="s">
        <v>56</v>
      </c>
      <c r="R8" s="30" t="s">
        <v>184</v>
      </c>
      <c r="S8" s="31" t="s">
        <v>186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246</v>
      </c>
      <c r="O9" s="32"/>
      <c r="P9" s="32" t="s">
        <v>240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115</v>
      </c>
      <c r="R10" s="20" t="s">
        <v>116</v>
      </c>
      <c r="S10" s="20" t="s">
        <v>187</v>
      </c>
      <c r="T10" s="5"/>
      <c r="BJ10" s="1"/>
    </row>
    <row r="11" spans="2:65" s="4" customFormat="1" ht="18" customHeight="1"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5"/>
      <c r="BJ11" s="1"/>
      <c r="BM11" s="1"/>
    </row>
    <row r="12" spans="2:65" ht="20.25" customHeight="1">
      <c r="B12" s="93" t="s">
        <v>250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</row>
    <row r="13" spans="2:65">
      <c r="B13" s="93" t="s">
        <v>114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</row>
    <row r="14" spans="2:65">
      <c r="B14" s="93" t="s">
        <v>235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</row>
    <row r="15" spans="2:65">
      <c r="B15" s="93" t="s">
        <v>245</v>
      </c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</row>
    <row r="16" spans="2:65"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</row>
    <row r="17" spans="2:19"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</row>
    <row r="18" spans="2:19"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</row>
    <row r="19" spans="2:19"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</row>
    <row r="20" spans="2:19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</row>
    <row r="21" spans="2:19"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</row>
    <row r="22" spans="2:19"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</row>
    <row r="23" spans="2:19"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</row>
    <row r="24" spans="2:19"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</row>
    <row r="25" spans="2:19"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</row>
    <row r="26" spans="2:19"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</row>
    <row r="27" spans="2:19"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</row>
    <row r="28" spans="2:19"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</row>
    <row r="29" spans="2:19"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</row>
    <row r="30" spans="2:19"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</row>
    <row r="31" spans="2:19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</row>
    <row r="32" spans="2:19"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</row>
    <row r="33" spans="2:19"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</row>
    <row r="34" spans="2:19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</row>
    <row r="35" spans="2:19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</row>
    <row r="36" spans="2:19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</row>
    <row r="37" spans="2:19"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</row>
    <row r="38" spans="2:19"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</row>
    <row r="39" spans="2:19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</row>
    <row r="40" spans="2:19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</row>
    <row r="41" spans="2:19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</row>
    <row r="42" spans="2:19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</row>
    <row r="43" spans="2:19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</row>
    <row r="44" spans="2:19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</row>
    <row r="45" spans="2:19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</row>
    <row r="46" spans="2:19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</row>
    <row r="47" spans="2:19"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</row>
    <row r="48" spans="2:19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</row>
    <row r="49" spans="2:19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</row>
    <row r="50" spans="2:19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</row>
    <row r="51" spans="2:19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</row>
    <row r="52" spans="2:19"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</row>
    <row r="53" spans="2:19"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</row>
    <row r="54" spans="2:19"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</row>
    <row r="55" spans="2:19"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</row>
    <row r="56" spans="2:19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</row>
    <row r="57" spans="2:19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</row>
    <row r="58" spans="2:19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</row>
    <row r="59" spans="2:19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</row>
    <row r="60" spans="2:19"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</row>
    <row r="61" spans="2:19"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</row>
    <row r="62" spans="2:19"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</row>
    <row r="63" spans="2:19"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</row>
    <row r="64" spans="2:19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</row>
    <row r="65" spans="2:19"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</row>
    <row r="66" spans="2:19"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</row>
    <row r="67" spans="2:19"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</row>
    <row r="68" spans="2:19"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</row>
    <row r="69" spans="2:19"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</row>
    <row r="70" spans="2:19"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</row>
    <row r="71" spans="2:19"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</row>
    <row r="72" spans="2:19"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</row>
    <row r="73" spans="2:19"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</row>
    <row r="74" spans="2:19"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</row>
    <row r="75" spans="2:19"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</row>
    <row r="76" spans="2:19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</row>
    <row r="77" spans="2:19"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</row>
    <row r="78" spans="2:19"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</row>
    <row r="79" spans="2:19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</row>
    <row r="80" spans="2:19"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</row>
    <row r="81" spans="2:19"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</row>
    <row r="82" spans="2:19"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</row>
    <row r="83" spans="2:19"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</row>
    <row r="84" spans="2:19"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</row>
    <row r="85" spans="2:19"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</row>
    <row r="86" spans="2:19"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</row>
    <row r="87" spans="2:19"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</row>
    <row r="88" spans="2:19"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</row>
    <row r="89" spans="2:19"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</row>
    <row r="90" spans="2:19"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</row>
    <row r="91" spans="2:19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</row>
    <row r="92" spans="2:19"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</row>
    <row r="93" spans="2:19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</row>
    <row r="94" spans="2:19"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</row>
    <row r="95" spans="2:19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</row>
    <row r="96" spans="2:19"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</row>
    <row r="97" spans="2:19"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</row>
    <row r="98" spans="2:19"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</row>
    <row r="99" spans="2:19"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</row>
    <row r="100" spans="2:19"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</row>
    <row r="101" spans="2:19"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</row>
    <row r="102" spans="2:19"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</row>
    <row r="103" spans="2:19"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</row>
    <row r="104" spans="2:19"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</row>
    <row r="105" spans="2:19"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</row>
    <row r="106" spans="2:19"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</row>
    <row r="107" spans="2:19"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</row>
    <row r="108" spans="2:19"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</row>
    <row r="109" spans="2:19"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</row>
    <row r="110" spans="2:19"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H32:XFD35 D1:XFD31 D36:XFD1048576 D32:AF35 A1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0"/>
  <sheetViews>
    <sheetView rightToLeft="1" workbookViewId="0">
      <selection activeCell="E15" sqref="E15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4.85546875" style="1" bestFit="1" customWidth="1"/>
    <col min="8" max="8" width="7.85546875" style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1:81">
      <c r="B1" s="56" t="s">
        <v>181</v>
      </c>
      <c r="C1" s="76" t="s" vm="1">
        <v>251</v>
      </c>
    </row>
    <row r="2" spans="1:81">
      <c r="B2" s="56" t="s">
        <v>180</v>
      </c>
      <c r="C2" s="76" t="s">
        <v>252</v>
      </c>
    </row>
    <row r="3" spans="1:81">
      <c r="B3" s="56" t="s">
        <v>182</v>
      </c>
      <c r="C3" s="76" t="s">
        <v>253</v>
      </c>
    </row>
    <row r="4" spans="1:81">
      <c r="B4" s="56" t="s">
        <v>183</v>
      </c>
      <c r="C4" s="76">
        <v>8803</v>
      </c>
    </row>
    <row r="6" spans="1:81" ht="26.25" customHeight="1">
      <c r="B6" s="189" t="s">
        <v>212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1"/>
    </row>
    <row r="7" spans="1:81" ht="26.25" customHeight="1">
      <c r="B7" s="189" t="s">
        <v>90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1"/>
    </row>
    <row r="8" spans="1:81" s="3" customFormat="1" ht="78.75">
      <c r="B8" s="22" t="s">
        <v>118</v>
      </c>
      <c r="C8" s="30" t="s">
        <v>43</v>
      </c>
      <c r="D8" s="30" t="s">
        <v>120</v>
      </c>
      <c r="E8" s="30" t="s">
        <v>119</v>
      </c>
      <c r="F8" s="30" t="s">
        <v>62</v>
      </c>
      <c r="G8" s="30" t="s">
        <v>15</v>
      </c>
      <c r="H8" s="30" t="s">
        <v>63</v>
      </c>
      <c r="I8" s="30" t="s">
        <v>104</v>
      </c>
      <c r="J8" s="30" t="s">
        <v>18</v>
      </c>
      <c r="K8" s="30" t="s">
        <v>103</v>
      </c>
      <c r="L8" s="30" t="s">
        <v>17</v>
      </c>
      <c r="M8" s="70" t="s">
        <v>19</v>
      </c>
      <c r="N8" s="70" t="s">
        <v>237</v>
      </c>
      <c r="O8" s="30" t="s">
        <v>236</v>
      </c>
      <c r="P8" s="30" t="s">
        <v>112</v>
      </c>
      <c r="Q8" s="30" t="s">
        <v>56</v>
      </c>
      <c r="R8" s="30" t="s">
        <v>184</v>
      </c>
      <c r="S8" s="31" t="s">
        <v>186</v>
      </c>
      <c r="U8" s="1"/>
      <c r="BZ8" s="1"/>
    </row>
    <row r="9" spans="1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246</v>
      </c>
      <c r="O9" s="32"/>
      <c r="P9" s="32" t="s">
        <v>240</v>
      </c>
      <c r="Q9" s="32" t="s">
        <v>20</v>
      </c>
      <c r="R9" s="32" t="s">
        <v>20</v>
      </c>
      <c r="S9" s="33" t="s">
        <v>20</v>
      </c>
      <c r="BZ9" s="1"/>
    </row>
    <row r="10" spans="1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115</v>
      </c>
      <c r="R10" s="20" t="s">
        <v>116</v>
      </c>
      <c r="S10" s="20" t="s">
        <v>187</v>
      </c>
      <c r="T10" s="5"/>
      <c r="BZ10" s="1"/>
    </row>
    <row r="11" spans="1:81" s="4" customFormat="1" ht="18" customHeight="1">
      <c r="B11" s="131" t="s">
        <v>49</v>
      </c>
      <c r="C11" s="116"/>
      <c r="D11" s="116"/>
      <c r="E11" s="116"/>
      <c r="F11" s="116"/>
      <c r="G11" s="116"/>
      <c r="H11" s="116"/>
      <c r="I11" s="116"/>
      <c r="J11" s="125">
        <v>7.7824051063387341</v>
      </c>
      <c r="K11" s="116"/>
      <c r="L11" s="116"/>
      <c r="M11" s="118">
        <v>2.6493032035688768E-2</v>
      </c>
      <c r="N11" s="117"/>
      <c r="O11" s="125"/>
      <c r="P11" s="117">
        <v>2897.70514</v>
      </c>
      <c r="Q11" s="116"/>
      <c r="R11" s="118">
        <v>1</v>
      </c>
      <c r="S11" s="118">
        <f>P11/'סכום נכסי הקרן'!$C$42</f>
        <v>7.2785931958658755E-3</v>
      </c>
      <c r="T11" s="134"/>
      <c r="U11" s="135"/>
      <c r="BZ11" s="1"/>
      <c r="CC11" s="1"/>
    </row>
    <row r="12" spans="1:81" ht="17.25" customHeight="1">
      <c r="A12" s="94"/>
      <c r="B12" s="131" t="s">
        <v>233</v>
      </c>
      <c r="C12" s="116"/>
      <c r="D12" s="116"/>
      <c r="E12" s="116"/>
      <c r="F12" s="116"/>
      <c r="G12" s="116"/>
      <c r="H12" s="116"/>
      <c r="I12" s="116"/>
      <c r="J12" s="125">
        <v>7.7824051063387341</v>
      </c>
      <c r="K12" s="116"/>
      <c r="L12" s="116"/>
      <c r="M12" s="118">
        <v>2.6493032035688761E-2</v>
      </c>
      <c r="N12" s="117"/>
      <c r="O12" s="125"/>
      <c r="P12" s="117">
        <v>2897.7051400000005</v>
      </c>
      <c r="Q12" s="116"/>
      <c r="R12" s="118">
        <v>1.0000000000000002</v>
      </c>
      <c r="S12" s="118">
        <f>P12/'סכום נכסי הקרן'!$C$42</f>
        <v>7.2785931958658763E-3</v>
      </c>
      <c r="T12" s="136"/>
      <c r="U12" s="136"/>
    </row>
    <row r="13" spans="1:81">
      <c r="A13" s="94"/>
      <c r="B13" s="131" t="s">
        <v>57</v>
      </c>
      <c r="C13" s="116"/>
      <c r="D13" s="116"/>
      <c r="E13" s="116"/>
      <c r="F13" s="116"/>
      <c r="G13" s="116"/>
      <c r="H13" s="116"/>
      <c r="I13" s="116"/>
      <c r="J13" s="125">
        <v>9.5319488631988563</v>
      </c>
      <c r="K13" s="116"/>
      <c r="L13" s="116"/>
      <c r="M13" s="118">
        <v>2.0718324887622458E-2</v>
      </c>
      <c r="N13" s="117"/>
      <c r="O13" s="125"/>
      <c r="P13" s="117">
        <v>1397.7726100000002</v>
      </c>
      <c r="Q13" s="116"/>
      <c r="R13" s="118">
        <v>0.48237227132088401</v>
      </c>
      <c r="S13" s="118">
        <f>P13/'סכום נכסי הקרן'!$C$42</f>
        <v>3.5109915319105544E-3</v>
      </c>
      <c r="T13" s="136"/>
      <c r="U13" s="136"/>
    </row>
    <row r="14" spans="1:81">
      <c r="B14" s="127" t="s">
        <v>919</v>
      </c>
      <c r="C14" s="81" t="s">
        <v>920</v>
      </c>
      <c r="D14" s="91" t="s">
        <v>921</v>
      </c>
      <c r="E14" s="81" t="s">
        <v>922</v>
      </c>
      <c r="F14" s="91" t="s">
        <v>351</v>
      </c>
      <c r="G14" s="81" t="s">
        <v>302</v>
      </c>
      <c r="H14" s="81" t="s">
        <v>164</v>
      </c>
      <c r="I14" s="100">
        <v>42639</v>
      </c>
      <c r="J14" s="90">
        <v>9.3000000000000025</v>
      </c>
      <c r="K14" s="91" t="s">
        <v>166</v>
      </c>
      <c r="L14" s="92">
        <v>4.9000000000000002E-2</v>
      </c>
      <c r="M14" s="89">
        <v>1.8799999999999997E-2</v>
      </c>
      <c r="N14" s="88">
        <v>242358</v>
      </c>
      <c r="O14" s="90">
        <v>159.72</v>
      </c>
      <c r="P14" s="88">
        <v>387.09419000000003</v>
      </c>
      <c r="Q14" s="89">
        <v>1.2345703765386773E-4</v>
      </c>
      <c r="R14" s="89">
        <v>0.13358646628897516</v>
      </c>
      <c r="S14" s="89">
        <f>P14/'סכום נכסי הקרן'!$C$42</f>
        <v>9.7232154459070061E-4</v>
      </c>
      <c r="T14" s="136"/>
      <c r="U14" s="136"/>
    </row>
    <row r="15" spans="1:81">
      <c r="B15" s="127" t="s">
        <v>923</v>
      </c>
      <c r="C15" s="81" t="s">
        <v>924</v>
      </c>
      <c r="D15" s="91" t="s">
        <v>921</v>
      </c>
      <c r="E15" s="81" t="s">
        <v>922</v>
      </c>
      <c r="F15" s="91" t="s">
        <v>351</v>
      </c>
      <c r="G15" s="81" t="s">
        <v>302</v>
      </c>
      <c r="H15" s="81" t="s">
        <v>164</v>
      </c>
      <c r="I15" s="100">
        <v>42639</v>
      </c>
      <c r="J15" s="90">
        <v>11.49</v>
      </c>
      <c r="K15" s="91" t="s">
        <v>166</v>
      </c>
      <c r="L15" s="92">
        <v>4.0999999999999995E-2</v>
      </c>
      <c r="M15" s="89">
        <v>2.58E-2</v>
      </c>
      <c r="N15" s="88">
        <v>415697</v>
      </c>
      <c r="O15" s="90">
        <v>125.95</v>
      </c>
      <c r="P15" s="88">
        <v>523.57042000000001</v>
      </c>
      <c r="Q15" s="89">
        <v>1.1989630323768635E-4</v>
      </c>
      <c r="R15" s="89">
        <v>0.18068450539449987</v>
      </c>
      <c r="S15" s="89">
        <f>P15/'סכום נכסי הקרן'!$C$42</f>
        <v>1.3151290115627978E-3</v>
      </c>
      <c r="T15" s="136"/>
      <c r="U15" s="136"/>
    </row>
    <row r="16" spans="1:81">
      <c r="B16" s="127" t="s">
        <v>925</v>
      </c>
      <c r="C16" s="81" t="s">
        <v>926</v>
      </c>
      <c r="D16" s="91" t="s">
        <v>921</v>
      </c>
      <c r="E16" s="81" t="s">
        <v>927</v>
      </c>
      <c r="F16" s="91" t="s">
        <v>351</v>
      </c>
      <c r="G16" s="81" t="s">
        <v>302</v>
      </c>
      <c r="H16" s="81" t="s">
        <v>162</v>
      </c>
      <c r="I16" s="100">
        <v>42796</v>
      </c>
      <c r="J16" s="90">
        <v>9.07</v>
      </c>
      <c r="K16" s="91" t="s">
        <v>166</v>
      </c>
      <c r="L16" s="92">
        <v>2.1400000000000002E-2</v>
      </c>
      <c r="M16" s="89">
        <v>1.8800000000000001E-2</v>
      </c>
      <c r="N16" s="88">
        <v>318000</v>
      </c>
      <c r="O16" s="90">
        <v>104.11</v>
      </c>
      <c r="P16" s="88">
        <v>331.06979999999999</v>
      </c>
      <c r="Q16" s="89">
        <v>1.2247444597644486E-3</v>
      </c>
      <c r="R16" s="89">
        <v>0.11425241147896779</v>
      </c>
      <c r="S16" s="89">
        <f>P16/'סכום נכסי הקרן'!$C$42</f>
        <v>8.3159682480208317E-4</v>
      </c>
      <c r="T16" s="136"/>
      <c r="U16" s="136"/>
    </row>
    <row r="17" spans="2:21">
      <c r="B17" s="127" t="s">
        <v>928</v>
      </c>
      <c r="C17" s="81" t="s">
        <v>929</v>
      </c>
      <c r="D17" s="91" t="s">
        <v>921</v>
      </c>
      <c r="E17" s="81" t="s">
        <v>350</v>
      </c>
      <c r="F17" s="91" t="s">
        <v>351</v>
      </c>
      <c r="G17" s="81" t="s">
        <v>336</v>
      </c>
      <c r="H17" s="81" t="s">
        <v>164</v>
      </c>
      <c r="I17" s="100">
        <v>42768</v>
      </c>
      <c r="J17" s="90">
        <v>2.4</v>
      </c>
      <c r="K17" s="91" t="s">
        <v>166</v>
      </c>
      <c r="L17" s="92">
        <v>6.8499999999999991E-2</v>
      </c>
      <c r="M17" s="89">
        <v>1.84E-2</v>
      </c>
      <c r="N17" s="88">
        <v>25700</v>
      </c>
      <c r="O17" s="90">
        <v>129.22999999999999</v>
      </c>
      <c r="P17" s="88">
        <v>33.212110000000003</v>
      </c>
      <c r="Q17" s="89">
        <v>5.0885950131768874E-5</v>
      </c>
      <c r="R17" s="89">
        <v>1.1461521581868058E-2</v>
      </c>
      <c r="S17" s="89">
        <f>P17/'סכום נכסי הקרן'!$C$42</f>
        <v>8.3423753000054729E-5</v>
      </c>
      <c r="T17" s="136"/>
      <c r="U17" s="136"/>
    </row>
    <row r="18" spans="2:21">
      <c r="B18" s="127" t="s">
        <v>930</v>
      </c>
      <c r="C18" s="81" t="s">
        <v>931</v>
      </c>
      <c r="D18" s="91" t="s">
        <v>921</v>
      </c>
      <c r="E18" s="81" t="s">
        <v>932</v>
      </c>
      <c r="F18" s="91" t="s">
        <v>351</v>
      </c>
      <c r="G18" s="81" t="s">
        <v>336</v>
      </c>
      <c r="H18" s="81" t="s">
        <v>164</v>
      </c>
      <c r="I18" s="100">
        <v>42835</v>
      </c>
      <c r="J18" s="90">
        <v>5.09</v>
      </c>
      <c r="K18" s="91" t="s">
        <v>166</v>
      </c>
      <c r="L18" s="92">
        <v>5.5999999999999994E-2</v>
      </c>
      <c r="M18" s="89">
        <v>1.09E-2</v>
      </c>
      <c r="N18" s="88">
        <v>82097.509999999995</v>
      </c>
      <c r="O18" s="90">
        <v>149.61000000000001</v>
      </c>
      <c r="P18" s="88">
        <v>122.82608999999999</v>
      </c>
      <c r="Q18" s="89">
        <v>8.9855534995319163E-5</v>
      </c>
      <c r="R18" s="89">
        <v>4.238736657657307E-2</v>
      </c>
      <c r="S18" s="89">
        <f>P18/'סכום נכסי הקרן'!$C$42</f>
        <v>3.085203979549174E-4</v>
      </c>
      <c r="T18" s="136"/>
      <c r="U18" s="136"/>
    </row>
    <row r="19" spans="2:21">
      <c r="B19" s="127"/>
      <c r="C19" s="81"/>
      <c r="D19" s="81"/>
      <c r="E19" s="81"/>
      <c r="F19" s="81"/>
      <c r="G19" s="81"/>
      <c r="H19" s="81"/>
      <c r="I19" s="81"/>
      <c r="J19" s="90"/>
      <c r="K19" s="81"/>
      <c r="L19" s="81"/>
      <c r="M19" s="89"/>
      <c r="N19" s="88"/>
      <c r="O19" s="90"/>
      <c r="P19" s="81"/>
      <c r="Q19" s="81"/>
      <c r="R19" s="89"/>
      <c r="S19" s="81"/>
      <c r="T19" s="136"/>
      <c r="U19" s="136"/>
    </row>
    <row r="20" spans="2:21">
      <c r="B20" s="126" t="s">
        <v>58</v>
      </c>
      <c r="C20" s="79"/>
      <c r="D20" s="79"/>
      <c r="E20" s="79"/>
      <c r="F20" s="79"/>
      <c r="G20" s="79"/>
      <c r="H20" s="79"/>
      <c r="I20" s="79"/>
      <c r="J20" s="87">
        <v>6.5004004459363625</v>
      </c>
      <c r="K20" s="79"/>
      <c r="L20" s="79"/>
      <c r="M20" s="86">
        <v>3.0374092699270255E-2</v>
      </c>
      <c r="N20" s="85"/>
      <c r="O20" s="87"/>
      <c r="P20" s="85">
        <v>1216.0031000000001</v>
      </c>
      <c r="Q20" s="79"/>
      <c r="R20" s="86">
        <v>0.41964349071072155</v>
      </c>
      <c r="S20" s="86">
        <f>P20/'סכום נכסי הקרן'!$C$42</f>
        <v>3.0544142561764625E-3</v>
      </c>
      <c r="T20" s="136"/>
      <c r="U20" s="136"/>
    </row>
    <row r="21" spans="2:21">
      <c r="B21" s="127" t="s">
        <v>933</v>
      </c>
      <c r="C21" s="81" t="s">
        <v>934</v>
      </c>
      <c r="D21" s="91" t="s">
        <v>921</v>
      </c>
      <c r="E21" s="81" t="s">
        <v>927</v>
      </c>
      <c r="F21" s="91" t="s">
        <v>351</v>
      </c>
      <c r="G21" s="81" t="s">
        <v>302</v>
      </c>
      <c r="H21" s="81" t="s">
        <v>162</v>
      </c>
      <c r="I21" s="100">
        <v>42796</v>
      </c>
      <c r="J21" s="90">
        <v>8.3399999999999981</v>
      </c>
      <c r="K21" s="91" t="s">
        <v>166</v>
      </c>
      <c r="L21" s="92">
        <v>3.7400000000000003E-2</v>
      </c>
      <c r="M21" s="89">
        <v>3.3500000000000002E-2</v>
      </c>
      <c r="N21" s="88">
        <v>318000</v>
      </c>
      <c r="O21" s="90">
        <v>104.7</v>
      </c>
      <c r="P21" s="88">
        <v>332.94601</v>
      </c>
      <c r="Q21" s="89">
        <v>6.1740619503046262E-4</v>
      </c>
      <c r="R21" s="89">
        <v>0.11489989281656172</v>
      </c>
      <c r="S21" s="89">
        <f>P21/'סכום נכסי הקרן'!$C$42</f>
        <v>8.3630957806034452E-4</v>
      </c>
      <c r="T21" s="136"/>
      <c r="U21" s="136"/>
    </row>
    <row r="22" spans="2:21">
      <c r="B22" s="127" t="s">
        <v>935</v>
      </c>
      <c r="C22" s="81" t="s">
        <v>936</v>
      </c>
      <c r="D22" s="91" t="s">
        <v>921</v>
      </c>
      <c r="E22" s="81" t="s">
        <v>927</v>
      </c>
      <c r="F22" s="91" t="s">
        <v>351</v>
      </c>
      <c r="G22" s="81" t="s">
        <v>302</v>
      </c>
      <c r="H22" s="81" t="s">
        <v>162</v>
      </c>
      <c r="I22" s="100">
        <v>42796</v>
      </c>
      <c r="J22" s="90">
        <v>5.29</v>
      </c>
      <c r="K22" s="91" t="s">
        <v>166</v>
      </c>
      <c r="L22" s="92">
        <v>2.5000000000000001E-2</v>
      </c>
      <c r="M22" s="89">
        <v>2.1299999999999999E-2</v>
      </c>
      <c r="N22" s="88">
        <v>425000</v>
      </c>
      <c r="O22" s="90">
        <v>102.84</v>
      </c>
      <c r="P22" s="88">
        <v>437.06999000000002</v>
      </c>
      <c r="Q22" s="89">
        <v>5.8596766010015223E-4</v>
      </c>
      <c r="R22" s="89">
        <v>0.15083314860669364</v>
      </c>
      <c r="S22" s="89">
        <f>P22/'סכום נכסי הקרן'!$C$42</f>
        <v>1.0978531291597068E-3</v>
      </c>
      <c r="T22" s="136"/>
      <c r="U22" s="136"/>
    </row>
    <row r="23" spans="2:21">
      <c r="B23" s="127" t="s">
        <v>937</v>
      </c>
      <c r="C23" s="81" t="s">
        <v>938</v>
      </c>
      <c r="D23" s="91" t="s">
        <v>921</v>
      </c>
      <c r="E23" s="81" t="s">
        <v>939</v>
      </c>
      <c r="F23" s="91" t="s">
        <v>328</v>
      </c>
      <c r="G23" s="81" t="s">
        <v>336</v>
      </c>
      <c r="H23" s="81" t="s">
        <v>162</v>
      </c>
      <c r="I23" s="100">
        <v>42598</v>
      </c>
      <c r="J23" s="90">
        <v>6.37</v>
      </c>
      <c r="K23" s="91" t="s">
        <v>166</v>
      </c>
      <c r="L23" s="92">
        <v>3.1E-2</v>
      </c>
      <c r="M23" s="89">
        <v>2.92E-2</v>
      </c>
      <c r="N23" s="88">
        <v>308750</v>
      </c>
      <c r="O23" s="90">
        <v>101.32</v>
      </c>
      <c r="P23" s="88">
        <v>312.82549999999998</v>
      </c>
      <c r="Q23" s="89">
        <v>8.1249999999999996E-4</v>
      </c>
      <c r="R23" s="89">
        <v>0.10795629123258552</v>
      </c>
      <c r="S23" s="89">
        <f>P23/'סכום נכסי הקרן'!$C$42</f>
        <v>7.8576992681641178E-4</v>
      </c>
      <c r="T23" s="136"/>
      <c r="U23" s="136"/>
    </row>
    <row r="24" spans="2:21">
      <c r="B24" s="127" t="s">
        <v>940</v>
      </c>
      <c r="C24" s="81" t="s">
        <v>941</v>
      </c>
      <c r="D24" s="91" t="s">
        <v>921</v>
      </c>
      <c r="E24" s="81" t="s">
        <v>942</v>
      </c>
      <c r="F24" s="91" t="s">
        <v>943</v>
      </c>
      <c r="G24" s="81" t="s">
        <v>459</v>
      </c>
      <c r="H24" s="81" t="s">
        <v>164</v>
      </c>
      <c r="I24" s="100">
        <v>42873</v>
      </c>
      <c r="J24" s="90">
        <v>6.18</v>
      </c>
      <c r="K24" s="91" t="s">
        <v>166</v>
      </c>
      <c r="L24" s="92">
        <v>4.9500000000000002E-2</v>
      </c>
      <c r="M24" s="89">
        <v>5.5099999999999996E-2</v>
      </c>
      <c r="N24" s="88">
        <v>132000</v>
      </c>
      <c r="O24" s="90">
        <v>100.88</v>
      </c>
      <c r="P24" s="88">
        <v>133.16159999999999</v>
      </c>
      <c r="Q24" s="89">
        <v>4.125E-4</v>
      </c>
      <c r="R24" s="89">
        <v>4.5954158054880623E-2</v>
      </c>
      <c r="S24" s="89">
        <f>P24/'סכום נכסי הקרן'!$C$42</f>
        <v>3.344816221399991E-4</v>
      </c>
      <c r="T24" s="136"/>
      <c r="U24" s="136"/>
    </row>
    <row r="25" spans="2:21">
      <c r="B25" s="127"/>
      <c r="C25" s="81"/>
      <c r="D25" s="81"/>
      <c r="E25" s="81"/>
      <c r="F25" s="81"/>
      <c r="G25" s="81"/>
      <c r="H25" s="81"/>
      <c r="I25" s="81"/>
      <c r="J25" s="90"/>
      <c r="K25" s="81"/>
      <c r="L25" s="81"/>
      <c r="M25" s="89"/>
      <c r="N25" s="88"/>
      <c r="O25" s="90"/>
      <c r="P25" s="81"/>
      <c r="Q25" s="81"/>
      <c r="R25" s="89"/>
      <c r="S25" s="81"/>
      <c r="T25" s="136"/>
      <c r="U25" s="136"/>
    </row>
    <row r="26" spans="2:21">
      <c r="B26" s="126" t="s">
        <v>45</v>
      </c>
      <c r="C26" s="79"/>
      <c r="D26" s="79"/>
      <c r="E26" s="79"/>
      <c r="F26" s="79"/>
      <c r="G26" s="79"/>
      <c r="H26" s="79"/>
      <c r="I26" s="79"/>
      <c r="J26" s="87">
        <v>4.66</v>
      </c>
      <c r="K26" s="79"/>
      <c r="L26" s="79"/>
      <c r="M26" s="86">
        <v>3.8300000000000008E-2</v>
      </c>
      <c r="N26" s="85"/>
      <c r="O26" s="87"/>
      <c r="P26" s="85">
        <v>283.92942999999997</v>
      </c>
      <c r="Q26" s="79"/>
      <c r="R26" s="86">
        <v>9.7984237968394519E-2</v>
      </c>
      <c r="S26" s="86">
        <f>P26/'סכום נכסי הקרן'!$C$42</f>
        <v>7.1318740777885907E-4</v>
      </c>
      <c r="T26" s="136"/>
      <c r="U26" s="136"/>
    </row>
    <row r="27" spans="2:21">
      <c r="B27" s="127" t="s">
        <v>944</v>
      </c>
      <c r="C27" s="81" t="s">
        <v>945</v>
      </c>
      <c r="D27" s="91" t="s">
        <v>921</v>
      </c>
      <c r="E27" s="81" t="s">
        <v>551</v>
      </c>
      <c r="F27" s="91" t="s">
        <v>552</v>
      </c>
      <c r="G27" s="81" t="s">
        <v>422</v>
      </c>
      <c r="H27" s="81" t="s">
        <v>164</v>
      </c>
      <c r="I27" s="100">
        <v>42625</v>
      </c>
      <c r="J27" s="90">
        <v>4.66</v>
      </c>
      <c r="K27" s="91" t="s">
        <v>165</v>
      </c>
      <c r="L27" s="92">
        <v>4.4500000000000005E-2</v>
      </c>
      <c r="M27" s="89">
        <v>3.8300000000000008E-2</v>
      </c>
      <c r="N27" s="88">
        <v>77815</v>
      </c>
      <c r="O27" s="90">
        <v>104.37</v>
      </c>
      <c r="P27" s="88">
        <v>283.92942999999997</v>
      </c>
      <c r="Q27" s="89">
        <v>5.6746172637834919E-4</v>
      </c>
      <c r="R27" s="89">
        <v>9.7984237968394519E-2</v>
      </c>
      <c r="S27" s="89">
        <f>P27/'סכום נכסי הקרן'!$C$42</f>
        <v>7.1318740777885907E-4</v>
      </c>
      <c r="T27" s="136"/>
      <c r="U27" s="136"/>
    </row>
    <row r="28" spans="2:21">
      <c r="B28" s="103"/>
      <c r="C28" s="104"/>
      <c r="D28" s="104"/>
      <c r="E28" s="104"/>
      <c r="F28" s="104"/>
      <c r="G28" s="104"/>
      <c r="H28" s="104"/>
      <c r="I28" s="104"/>
      <c r="J28" s="105"/>
      <c r="K28" s="104"/>
      <c r="L28" s="104"/>
      <c r="M28" s="106"/>
      <c r="N28" s="107"/>
      <c r="O28" s="105"/>
      <c r="P28" s="104"/>
      <c r="Q28" s="104"/>
      <c r="R28" s="106"/>
      <c r="S28" s="104"/>
      <c r="T28" s="136"/>
      <c r="U28" s="136"/>
    </row>
    <row r="29" spans="2:21"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136"/>
      <c r="U29" s="136"/>
    </row>
    <row r="30" spans="2:21"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136"/>
      <c r="U30" s="136"/>
    </row>
    <row r="31" spans="2:21">
      <c r="B31" s="93" t="s">
        <v>250</v>
      </c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136"/>
      <c r="U31" s="136"/>
    </row>
    <row r="32" spans="2:21">
      <c r="B32" s="93" t="s">
        <v>114</v>
      </c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136"/>
      <c r="U32" s="136"/>
    </row>
    <row r="33" spans="2:21">
      <c r="B33" s="93" t="s">
        <v>235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136"/>
      <c r="U33" s="136"/>
    </row>
    <row r="34" spans="2:21">
      <c r="B34" s="93" t="s">
        <v>245</v>
      </c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136"/>
      <c r="U34" s="136"/>
    </row>
    <row r="35" spans="2:21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136"/>
      <c r="U35" s="136"/>
    </row>
    <row r="36" spans="2:21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</row>
    <row r="37" spans="2:21"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</row>
    <row r="38" spans="2:21"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</row>
    <row r="39" spans="2:21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</row>
    <row r="40" spans="2:21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</row>
    <row r="41" spans="2:21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</row>
    <row r="42" spans="2:21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</row>
    <row r="43" spans="2:21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</row>
    <row r="44" spans="2:21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</row>
    <row r="45" spans="2:21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</row>
    <row r="46" spans="2:21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</row>
    <row r="47" spans="2:21"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</row>
    <row r="48" spans="2:21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</row>
    <row r="49" spans="2:19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</row>
    <row r="50" spans="2:19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</row>
    <row r="51" spans="2:19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</row>
    <row r="52" spans="2:19"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</row>
    <row r="53" spans="2:19"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</row>
    <row r="54" spans="2:19"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</row>
    <row r="55" spans="2:19"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</row>
    <row r="56" spans="2:19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</row>
    <row r="57" spans="2:19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</row>
    <row r="58" spans="2:19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</row>
    <row r="59" spans="2:19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</row>
    <row r="60" spans="2:19"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</row>
    <row r="61" spans="2:19"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</row>
    <row r="62" spans="2:19"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</row>
    <row r="63" spans="2:19"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</row>
    <row r="64" spans="2:19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</row>
    <row r="65" spans="2:19"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</row>
    <row r="66" spans="2:19"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</row>
    <row r="67" spans="2:19"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</row>
    <row r="68" spans="2:19"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</row>
    <row r="69" spans="2:19"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</row>
    <row r="70" spans="2:19"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</row>
    <row r="71" spans="2:19"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</row>
    <row r="72" spans="2:19"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</row>
    <row r="73" spans="2:19"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</row>
    <row r="74" spans="2:19"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</row>
    <row r="75" spans="2:19"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</row>
    <row r="76" spans="2:19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</row>
    <row r="77" spans="2:19"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</row>
    <row r="78" spans="2:19"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</row>
    <row r="79" spans="2:19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</row>
    <row r="80" spans="2:19"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</row>
    <row r="81" spans="2:19"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</row>
    <row r="82" spans="2:19"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</row>
    <row r="83" spans="2:19"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</row>
    <row r="84" spans="2:19"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</row>
    <row r="85" spans="2:19"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</row>
    <row r="86" spans="2:19"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</row>
    <row r="87" spans="2:19"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</row>
    <row r="88" spans="2:19"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</row>
    <row r="89" spans="2:19"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</row>
    <row r="90" spans="2:19"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</row>
    <row r="91" spans="2:19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</row>
    <row r="92" spans="2:19"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</row>
    <row r="93" spans="2:19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</row>
    <row r="94" spans="2:19"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</row>
    <row r="95" spans="2:19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</row>
    <row r="96" spans="2:19"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</row>
    <row r="97" spans="2:19"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</row>
    <row r="98" spans="2:19"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</row>
    <row r="99" spans="2:19"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</row>
    <row r="100" spans="2:19"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</row>
    <row r="101" spans="2:19"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</row>
    <row r="102" spans="2:19"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</row>
    <row r="103" spans="2:19"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</row>
    <row r="104" spans="2:19"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</row>
    <row r="105" spans="2:19"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</row>
    <row r="106" spans="2:19"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</row>
    <row r="107" spans="2:19"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</row>
    <row r="108" spans="2:19"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</row>
    <row r="109" spans="2:19"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</row>
    <row r="110" spans="2:19"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</row>
    <row r="111" spans="2:19"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</row>
    <row r="112" spans="2:19"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</row>
    <row r="113" spans="2:19"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</row>
    <row r="114" spans="2:19"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</row>
    <row r="115" spans="2:19"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</row>
    <row r="116" spans="2:19"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</row>
    <row r="117" spans="2:19"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</row>
    <row r="118" spans="2:19"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</row>
    <row r="119" spans="2:19"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</row>
    <row r="120" spans="2:19"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</row>
    <row r="121" spans="2:19"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2:19"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</row>
    <row r="123" spans="2:19"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</row>
    <row r="124" spans="2:19"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</row>
    <row r="125" spans="2:19"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</row>
    <row r="126" spans="2:19"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</row>
    <row r="127" spans="2:19"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2:B30 B35:B127">
    <cfRule type="cellIs" dxfId="61" priority="1" operator="equal">
      <formula>"NR3"</formula>
    </cfRule>
  </conditionalFormatting>
  <dataValidations count="1">
    <dataValidation allowBlank="1" showInputMessage="1" showErrorMessage="1" sqref="C5:C1048576 AH32:XFD35 D1:XFD31 D36:XFD1048576 D32:AF35 A1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1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7.42578125" style="2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0.140625" style="1" bestFit="1" customWidth="1"/>
    <col min="9" max="9" width="7.28515625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181</v>
      </c>
      <c r="C1" s="76" t="s" vm="1">
        <v>251</v>
      </c>
    </row>
    <row r="2" spans="2:98">
      <c r="B2" s="56" t="s">
        <v>180</v>
      </c>
      <c r="C2" s="76" t="s">
        <v>252</v>
      </c>
    </row>
    <row r="3" spans="2:98">
      <c r="B3" s="56" t="s">
        <v>182</v>
      </c>
      <c r="C3" s="76" t="s">
        <v>253</v>
      </c>
    </row>
    <row r="4" spans="2:98">
      <c r="B4" s="56" t="s">
        <v>183</v>
      </c>
      <c r="C4" s="76">
        <v>8803</v>
      </c>
    </row>
    <row r="6" spans="2:98" ht="26.25" customHeight="1">
      <c r="B6" s="189" t="s">
        <v>212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1"/>
    </row>
    <row r="7" spans="2:98" ht="26.25" customHeight="1">
      <c r="B7" s="189" t="s">
        <v>91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1"/>
    </row>
    <row r="8" spans="2:98" s="3" customFormat="1" ht="63">
      <c r="B8" s="22" t="s">
        <v>118</v>
      </c>
      <c r="C8" s="30" t="s">
        <v>43</v>
      </c>
      <c r="D8" s="30" t="s">
        <v>120</v>
      </c>
      <c r="E8" s="30" t="s">
        <v>119</v>
      </c>
      <c r="F8" s="30" t="s">
        <v>62</v>
      </c>
      <c r="G8" s="30" t="s">
        <v>103</v>
      </c>
      <c r="H8" s="30" t="s">
        <v>237</v>
      </c>
      <c r="I8" s="30" t="s">
        <v>236</v>
      </c>
      <c r="J8" s="30" t="s">
        <v>112</v>
      </c>
      <c r="K8" s="30" t="s">
        <v>56</v>
      </c>
      <c r="L8" s="30" t="s">
        <v>184</v>
      </c>
      <c r="M8" s="31" t="s">
        <v>186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246</v>
      </c>
      <c r="I9" s="32"/>
      <c r="J9" s="32" t="s">
        <v>240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15" t="s">
        <v>29</v>
      </c>
      <c r="C11" s="116"/>
      <c r="D11" s="116"/>
      <c r="E11" s="116"/>
      <c r="F11" s="116"/>
      <c r="G11" s="116"/>
      <c r="H11" s="117"/>
      <c r="I11" s="117"/>
      <c r="J11" s="117">
        <v>211.35420000000002</v>
      </c>
      <c r="K11" s="116"/>
      <c r="L11" s="118">
        <v>1</v>
      </c>
      <c r="M11" s="118">
        <f>J11/'סכום נכסי הקרן'!$C$42</f>
        <v>5.3088950314581537E-4</v>
      </c>
      <c r="N11" s="136"/>
      <c r="O11" s="136"/>
      <c r="P11" s="136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>
      <c r="B12" s="115" t="s">
        <v>232</v>
      </c>
      <c r="C12" s="116"/>
      <c r="D12" s="116"/>
      <c r="E12" s="116"/>
      <c r="F12" s="116"/>
      <c r="G12" s="116"/>
      <c r="H12" s="117"/>
      <c r="I12" s="117"/>
      <c r="J12" s="117">
        <v>211.35320000000002</v>
      </c>
      <c r="K12" s="116"/>
      <c r="L12" s="118">
        <v>0.99999526860597043</v>
      </c>
      <c r="M12" s="118">
        <f>J12/'סכום נכסי הקרן'!$C$42</f>
        <v>5.3088699129838989E-4</v>
      </c>
      <c r="N12" s="136"/>
      <c r="O12" s="136"/>
      <c r="P12" s="136"/>
    </row>
    <row r="13" spans="2:98">
      <c r="B13" s="115" t="s">
        <v>60</v>
      </c>
      <c r="C13" s="116"/>
      <c r="D13" s="116"/>
      <c r="E13" s="116"/>
      <c r="F13" s="116"/>
      <c r="G13" s="116"/>
      <c r="H13" s="117"/>
      <c r="I13" s="117"/>
      <c r="J13" s="117">
        <v>211.35320000000002</v>
      </c>
      <c r="K13" s="116"/>
      <c r="L13" s="118">
        <v>0.99999526860597043</v>
      </c>
      <c r="M13" s="118">
        <f>J13/'סכום נכסי הקרן'!$C$42</f>
        <v>5.3088699129838989E-4</v>
      </c>
      <c r="N13" s="136"/>
      <c r="O13" s="136"/>
      <c r="P13" s="136"/>
    </row>
    <row r="14" spans="2:98">
      <c r="B14" s="95" t="s">
        <v>946</v>
      </c>
      <c r="C14" s="81">
        <v>5356</v>
      </c>
      <c r="D14" s="91" t="s">
        <v>27</v>
      </c>
      <c r="E14" s="81"/>
      <c r="F14" s="91" t="s">
        <v>523</v>
      </c>
      <c r="G14" s="91" t="s">
        <v>165</v>
      </c>
      <c r="H14" s="88">
        <v>26121</v>
      </c>
      <c r="I14" s="88">
        <v>231.44489999999999</v>
      </c>
      <c r="J14" s="88">
        <v>211.35320000000002</v>
      </c>
      <c r="K14" s="89">
        <v>1.1022470984673306E-3</v>
      </c>
      <c r="L14" s="89">
        <v>0.99999526860597043</v>
      </c>
      <c r="M14" s="89">
        <f>J14/'סכום נכסי הקרן'!$C$42</f>
        <v>5.3088699129838989E-4</v>
      </c>
      <c r="N14" s="136"/>
      <c r="O14" s="136"/>
      <c r="P14" s="136"/>
    </row>
    <row r="15" spans="2:98">
      <c r="B15" s="80"/>
      <c r="C15" s="81"/>
      <c r="D15" s="81"/>
      <c r="E15" s="81"/>
      <c r="F15" s="81"/>
      <c r="G15" s="81"/>
      <c r="H15" s="88"/>
      <c r="I15" s="88"/>
      <c r="J15" s="81"/>
      <c r="K15" s="81"/>
      <c r="L15" s="89"/>
      <c r="M15" s="81"/>
      <c r="N15" s="136"/>
      <c r="O15" s="136"/>
      <c r="P15" s="136"/>
    </row>
    <row r="16" spans="2:98"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136"/>
      <c r="O16" s="136"/>
      <c r="P16" s="136"/>
    </row>
    <row r="17" spans="2:16"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136"/>
      <c r="O17" s="136"/>
      <c r="P17" s="136"/>
    </row>
    <row r="18" spans="2:16">
      <c r="B18" s="93" t="s">
        <v>250</v>
      </c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136"/>
      <c r="O18" s="136"/>
      <c r="P18" s="136"/>
    </row>
    <row r="19" spans="2:16">
      <c r="B19" s="93" t="s">
        <v>114</v>
      </c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136"/>
      <c r="O19" s="136"/>
      <c r="P19" s="136"/>
    </row>
    <row r="20" spans="2:16">
      <c r="B20" s="93" t="s">
        <v>235</v>
      </c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136"/>
      <c r="O20" s="136"/>
      <c r="P20" s="136"/>
    </row>
    <row r="21" spans="2:16">
      <c r="B21" s="93" t="s">
        <v>245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136"/>
      <c r="O21" s="136"/>
      <c r="P21" s="136"/>
    </row>
    <row r="22" spans="2:16"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136"/>
      <c r="O22" s="136"/>
      <c r="P22" s="136"/>
    </row>
    <row r="23" spans="2:16"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136"/>
      <c r="O23" s="136"/>
      <c r="P23" s="136"/>
    </row>
    <row r="24" spans="2:16"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136"/>
      <c r="O24" s="136"/>
      <c r="P24" s="136"/>
    </row>
    <row r="25" spans="2:16"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</row>
    <row r="26" spans="2:16"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</row>
    <row r="27" spans="2:16"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</row>
    <row r="28" spans="2:16"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</row>
    <row r="29" spans="2:16"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</row>
    <row r="30" spans="2:16"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</row>
    <row r="31" spans="2:16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</row>
    <row r="32" spans="2:16"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</row>
    <row r="33" spans="2:13"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</row>
    <row r="34" spans="2:13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</row>
    <row r="35" spans="2:13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</row>
    <row r="36" spans="2:13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</row>
    <row r="37" spans="2:13"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</row>
    <row r="38" spans="2:13"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</row>
    <row r="39" spans="2:13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</row>
    <row r="40" spans="2:13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</row>
    <row r="41" spans="2:13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</row>
    <row r="42" spans="2:13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</row>
    <row r="43" spans="2:13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</row>
    <row r="44" spans="2:13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</row>
    <row r="45" spans="2:13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</row>
    <row r="46" spans="2:13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</row>
    <row r="47" spans="2:13"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</row>
    <row r="48" spans="2:13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</row>
    <row r="49" spans="2:13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</row>
    <row r="50" spans="2:13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</row>
    <row r="51" spans="2:13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</row>
    <row r="52" spans="2:13"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</row>
    <row r="53" spans="2:13"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</row>
    <row r="54" spans="2:13"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</row>
    <row r="55" spans="2:13"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</row>
    <row r="56" spans="2:13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</row>
    <row r="57" spans="2:13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</row>
    <row r="58" spans="2:13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</row>
    <row r="59" spans="2:13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</row>
    <row r="60" spans="2:13"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</row>
    <row r="61" spans="2:13"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</row>
    <row r="62" spans="2:13"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</row>
    <row r="63" spans="2:13"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</row>
    <row r="64" spans="2:13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</row>
    <row r="65" spans="2:13"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</row>
    <row r="66" spans="2:13"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</row>
    <row r="67" spans="2:13"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</row>
    <row r="68" spans="2:13"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</row>
    <row r="69" spans="2:13"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</row>
    <row r="70" spans="2:13"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</row>
    <row r="71" spans="2:13"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</row>
    <row r="72" spans="2:13"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</row>
    <row r="73" spans="2:13"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</row>
    <row r="74" spans="2:13"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</row>
    <row r="75" spans="2:13"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</row>
    <row r="76" spans="2:13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</row>
    <row r="77" spans="2:13"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</row>
    <row r="78" spans="2:13"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</row>
    <row r="79" spans="2:13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</row>
    <row r="80" spans="2:13"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</row>
    <row r="81" spans="2:13"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</row>
    <row r="82" spans="2:13"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</row>
    <row r="83" spans="2:13"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</row>
    <row r="84" spans="2:13"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</row>
    <row r="85" spans="2:13"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</row>
    <row r="86" spans="2:13"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</row>
    <row r="87" spans="2:13"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</row>
    <row r="88" spans="2:13"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</row>
    <row r="89" spans="2:13"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</row>
    <row r="90" spans="2:13"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</row>
    <row r="91" spans="2:13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</row>
    <row r="92" spans="2:13"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</row>
    <row r="93" spans="2:13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</row>
    <row r="94" spans="2:13"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</row>
    <row r="95" spans="2:13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</row>
    <row r="96" spans="2:13"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</row>
    <row r="97" spans="2:13"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</row>
    <row r="98" spans="2:13"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</row>
    <row r="99" spans="2:13"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</row>
    <row r="100" spans="2:13"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</row>
    <row r="101" spans="2:13"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</row>
    <row r="102" spans="2:13"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</row>
    <row r="103" spans="2:13"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</row>
    <row r="104" spans="2:13"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</row>
    <row r="105" spans="2:13"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</row>
    <row r="106" spans="2:13"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</row>
    <row r="107" spans="2:13"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</row>
    <row r="108" spans="2:13"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</row>
    <row r="109" spans="2:13"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</row>
    <row r="110" spans="2:13"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</row>
    <row r="111" spans="2:13"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</row>
    <row r="112" spans="2:13"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</row>
    <row r="113" spans="2:13"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</row>
    <row r="114" spans="2:13"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B399" s="43"/>
      <c r="C399" s="1"/>
      <c r="D399" s="1"/>
      <c r="E399" s="1"/>
    </row>
    <row r="400" spans="2:5">
      <c r="B400" s="43"/>
      <c r="C400" s="1"/>
      <c r="D400" s="1"/>
      <c r="E400" s="1"/>
    </row>
    <row r="401" spans="2:5">
      <c r="B401" s="3"/>
      <c r="C401" s="1"/>
      <c r="D401" s="1"/>
      <c r="E401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AH18:XFD20 D21:XFD1048576 D18:AF20 C5:C1048576 D1:XFD17 A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M637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12" style="1" bestFit="1" customWidth="1"/>
    <col min="5" max="5" width="11.28515625" style="1" bestFit="1" customWidth="1"/>
    <col min="6" max="6" width="10.140625" style="1" bestFit="1" customWidth="1"/>
    <col min="7" max="7" width="7.28515625" style="1" bestFit="1" customWidth="1"/>
    <col min="8" max="8" width="8" style="1" bestFit="1" customWidth="1"/>
    <col min="9" max="9" width="9" style="1" bestFit="1" customWidth="1"/>
    <col min="10" max="10" width="13.85546875" style="1" bestFit="1" customWidth="1"/>
    <col min="11" max="11" width="9" style="1" bestFit="1" customWidth="1"/>
    <col min="12" max="12" width="6.42578125" style="1" customWidth="1"/>
    <col min="13" max="13" width="6.7109375" style="1" customWidth="1"/>
    <col min="14" max="14" width="7.28515625" style="1" customWidth="1"/>
    <col min="15" max="26" width="5.7109375" style="1" customWidth="1"/>
    <col min="27" max="16384" width="9.140625" style="1"/>
  </cols>
  <sheetData>
    <row r="1" spans="2:39">
      <c r="B1" s="56" t="s">
        <v>181</v>
      </c>
      <c r="C1" s="76" t="s" vm="1">
        <v>251</v>
      </c>
    </row>
    <row r="2" spans="2:39">
      <c r="B2" s="56" t="s">
        <v>180</v>
      </c>
      <c r="C2" s="76" t="s">
        <v>252</v>
      </c>
    </row>
    <row r="3" spans="2:39">
      <c r="B3" s="56" t="s">
        <v>182</v>
      </c>
      <c r="C3" s="76" t="s">
        <v>253</v>
      </c>
    </row>
    <row r="4" spans="2:39">
      <c r="B4" s="56" t="s">
        <v>183</v>
      </c>
      <c r="C4" s="76">
        <v>8803</v>
      </c>
    </row>
    <row r="6" spans="2:39" ht="26.25" customHeight="1">
      <c r="B6" s="189" t="s">
        <v>212</v>
      </c>
      <c r="C6" s="190"/>
      <c r="D6" s="190"/>
      <c r="E6" s="190"/>
      <c r="F6" s="190"/>
      <c r="G6" s="190"/>
      <c r="H6" s="190"/>
      <c r="I6" s="190"/>
      <c r="J6" s="190"/>
      <c r="K6" s="191"/>
    </row>
    <row r="7" spans="2:39" ht="26.25" customHeight="1">
      <c r="B7" s="189" t="s">
        <v>98</v>
      </c>
      <c r="C7" s="190"/>
      <c r="D7" s="190"/>
      <c r="E7" s="190"/>
      <c r="F7" s="190"/>
      <c r="G7" s="190"/>
      <c r="H7" s="190"/>
      <c r="I7" s="190"/>
      <c r="J7" s="190"/>
      <c r="K7" s="191"/>
    </row>
    <row r="8" spans="2:39" s="3" customFormat="1" ht="78.75">
      <c r="B8" s="22" t="s">
        <v>118</v>
      </c>
      <c r="C8" s="30" t="s">
        <v>43</v>
      </c>
      <c r="D8" s="30" t="s">
        <v>103</v>
      </c>
      <c r="E8" s="30" t="s">
        <v>104</v>
      </c>
      <c r="F8" s="30" t="s">
        <v>237</v>
      </c>
      <c r="G8" s="30" t="s">
        <v>236</v>
      </c>
      <c r="H8" s="30" t="s">
        <v>112</v>
      </c>
      <c r="I8" s="30" t="s">
        <v>56</v>
      </c>
      <c r="J8" s="30" t="s">
        <v>184</v>
      </c>
      <c r="K8" s="31" t="s">
        <v>186</v>
      </c>
      <c r="AM8" s="1"/>
    </row>
    <row r="9" spans="2:39" s="3" customFormat="1" ht="21" customHeight="1">
      <c r="B9" s="15"/>
      <c r="C9" s="16"/>
      <c r="D9" s="16"/>
      <c r="E9" s="32" t="s">
        <v>22</v>
      </c>
      <c r="F9" s="32" t="s">
        <v>246</v>
      </c>
      <c r="G9" s="32"/>
      <c r="H9" s="32" t="s">
        <v>240</v>
      </c>
      <c r="I9" s="32" t="s">
        <v>20</v>
      </c>
      <c r="J9" s="32" t="s">
        <v>20</v>
      </c>
      <c r="K9" s="33" t="s">
        <v>20</v>
      </c>
      <c r="AM9" s="1"/>
    </row>
    <row r="10" spans="2:39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AM10" s="1"/>
    </row>
    <row r="11" spans="2:39" s="135" customFormat="1" ht="18" customHeight="1">
      <c r="B11" s="129" t="s">
        <v>947</v>
      </c>
      <c r="C11" s="116"/>
      <c r="D11" s="116"/>
      <c r="E11" s="116"/>
      <c r="F11" s="117"/>
      <c r="G11" s="125"/>
      <c r="H11" s="117">
        <v>312.89683999999994</v>
      </c>
      <c r="I11" s="116"/>
      <c r="J11" s="118">
        <v>1</v>
      </c>
      <c r="K11" s="118">
        <f>H11/'סכום נכסי הקרן'!$C$42</f>
        <v>7.8594912201174932E-4</v>
      </c>
      <c r="AM11" s="136"/>
    </row>
    <row r="12" spans="2:39" s="136" customFormat="1" ht="21" customHeight="1">
      <c r="B12" s="129" t="s">
        <v>948</v>
      </c>
      <c r="C12" s="116"/>
      <c r="D12" s="116"/>
      <c r="E12" s="116"/>
      <c r="F12" s="117"/>
      <c r="G12" s="125"/>
      <c r="H12" s="117">
        <v>312.89683999999994</v>
      </c>
      <c r="I12" s="116"/>
      <c r="J12" s="118">
        <v>1</v>
      </c>
      <c r="K12" s="118">
        <f>H12/'סכום נכסי הקרן'!$C$42</f>
        <v>7.8594912201174932E-4</v>
      </c>
    </row>
    <row r="13" spans="2:39" s="136" customFormat="1">
      <c r="B13" s="129" t="s">
        <v>229</v>
      </c>
      <c r="C13" s="116"/>
      <c r="D13" s="116"/>
      <c r="E13" s="116"/>
      <c r="F13" s="117"/>
      <c r="G13" s="125"/>
      <c r="H13" s="117">
        <v>4.7896599999999996</v>
      </c>
      <c r="I13" s="116"/>
      <c r="J13" s="118">
        <v>1.5307473223443229E-2</v>
      </c>
      <c r="K13" s="118">
        <f>H13/'סכום נכסי הקרן'!$C$42</f>
        <v>1.2030895140183568E-5</v>
      </c>
    </row>
    <row r="14" spans="2:39" s="136" customFormat="1">
      <c r="B14" s="95" t="s">
        <v>949</v>
      </c>
      <c r="C14" s="81">
        <v>5288</v>
      </c>
      <c r="D14" s="91" t="s">
        <v>165</v>
      </c>
      <c r="E14" s="100">
        <v>42768</v>
      </c>
      <c r="F14" s="88">
        <v>1370.04</v>
      </c>
      <c r="G14" s="90">
        <v>100</v>
      </c>
      <c r="H14" s="88">
        <v>4.7896599999999996</v>
      </c>
      <c r="I14" s="89">
        <v>3.1229541828128563E-5</v>
      </c>
      <c r="J14" s="89">
        <v>3.4343479914655243E-5</v>
      </c>
      <c r="K14" s="89">
        <f>H14/'סכום נכסי הקרן'!$C$42</f>
        <v>1.2030895140183568E-5</v>
      </c>
    </row>
    <row r="15" spans="2:39" s="136" customFormat="1">
      <c r="B15" s="95"/>
      <c r="C15" s="81"/>
      <c r="D15" s="81"/>
      <c r="E15" s="81"/>
      <c r="F15" s="88"/>
      <c r="G15" s="90"/>
      <c r="H15" s="81"/>
      <c r="I15" s="81"/>
      <c r="J15" s="89"/>
      <c r="K15" s="81"/>
    </row>
    <row r="16" spans="2:39" s="136" customFormat="1">
      <c r="B16" s="129" t="s">
        <v>231</v>
      </c>
      <c r="C16" s="116"/>
      <c r="D16" s="116"/>
      <c r="E16" s="116"/>
      <c r="F16" s="117"/>
      <c r="G16" s="125"/>
      <c r="H16" s="117">
        <v>308.10717999999997</v>
      </c>
      <c r="I16" s="116"/>
      <c r="J16" s="118">
        <v>0.98469252677655683</v>
      </c>
      <c r="K16" s="118">
        <f>H16/'סכום נכסי הקרן'!$C$42</f>
        <v>7.7391822687156576E-4</v>
      </c>
    </row>
    <row r="17" spans="2:11" s="136" customFormat="1">
      <c r="B17" s="95" t="s">
        <v>950</v>
      </c>
      <c r="C17" s="81">
        <v>5291</v>
      </c>
      <c r="D17" s="91" t="s">
        <v>165</v>
      </c>
      <c r="E17" s="100">
        <v>42908</v>
      </c>
      <c r="F17" s="88">
        <v>20094</v>
      </c>
      <c r="G17" s="90">
        <v>100</v>
      </c>
      <c r="H17" s="88">
        <v>70.248619999999988</v>
      </c>
      <c r="I17" s="89">
        <v>2.0094000000000001E-4</v>
      </c>
      <c r="J17" s="89">
        <v>1.1778839968722127E-4</v>
      </c>
      <c r="K17" s="89">
        <f>H17/'סכום נכסי הקרן'!$C$42</f>
        <v>1.7645381529432196E-4</v>
      </c>
    </row>
    <row r="18" spans="2:11" s="136" customFormat="1">
      <c r="B18" s="95" t="s">
        <v>951</v>
      </c>
      <c r="C18" s="81">
        <v>5290</v>
      </c>
      <c r="D18" s="91" t="s">
        <v>165</v>
      </c>
      <c r="E18" s="100">
        <v>42779</v>
      </c>
      <c r="F18" s="88">
        <v>26198.84</v>
      </c>
      <c r="G18" s="90">
        <v>102.0545</v>
      </c>
      <c r="H18" s="88">
        <v>93.472899999999996</v>
      </c>
      <c r="I18" s="89">
        <v>2.7577726315789473E-4</v>
      </c>
      <c r="J18" s="89">
        <v>3.4064060363142928E-5</v>
      </c>
      <c r="K18" s="89">
        <f>H18/'סכום נכסי הקרן'!$C$42</f>
        <v>2.3478966322220464E-4</v>
      </c>
    </row>
    <row r="19" spans="2:11" s="136" customFormat="1">
      <c r="B19" s="95" t="s">
        <v>952</v>
      </c>
      <c r="C19" s="81">
        <v>5297</v>
      </c>
      <c r="D19" s="91" t="s">
        <v>165</v>
      </c>
      <c r="E19" s="100">
        <v>42916</v>
      </c>
      <c r="F19" s="88">
        <v>36713.93</v>
      </c>
      <c r="G19" s="90">
        <v>100</v>
      </c>
      <c r="H19" s="88">
        <v>128.3519</v>
      </c>
      <c r="I19" s="89">
        <v>8.1586511111111113E-4</v>
      </c>
      <c r="J19" s="89">
        <v>3.4064060363142928E-5</v>
      </c>
      <c r="K19" s="89">
        <f>H19/'סכום נכסי הקרן'!$C$42</f>
        <v>3.2240038957740785E-4</v>
      </c>
    </row>
    <row r="20" spans="2:11" s="136" customFormat="1">
      <c r="B20" s="95" t="s">
        <v>953</v>
      </c>
      <c r="C20" s="81">
        <v>5287</v>
      </c>
      <c r="D20" s="91" t="s">
        <v>167</v>
      </c>
      <c r="E20" s="100">
        <v>42809</v>
      </c>
      <c r="F20" s="88">
        <v>1930.71</v>
      </c>
      <c r="G20" s="90">
        <v>102.44370000000001</v>
      </c>
      <c r="H20" s="88">
        <v>7.8836700000000004</v>
      </c>
      <c r="I20" s="89">
        <v>2.4133875000000001E-5</v>
      </c>
      <c r="J20" s="89">
        <v>1.5015142671893857E-5</v>
      </c>
      <c r="K20" s="89">
        <f>H20/'סכום נכסי הקרן'!$C$42</f>
        <v>1.9802576193260274E-5</v>
      </c>
    </row>
    <row r="21" spans="2:11" s="136" customFormat="1">
      <c r="B21" s="95" t="s">
        <v>954</v>
      </c>
      <c r="C21" s="81">
        <v>5286</v>
      </c>
      <c r="D21" s="91" t="s">
        <v>165</v>
      </c>
      <c r="E21" s="100">
        <v>42727</v>
      </c>
      <c r="F21" s="88">
        <v>2443.14</v>
      </c>
      <c r="G21" s="90">
        <v>95.420699999999997</v>
      </c>
      <c r="H21" s="88">
        <v>8.1500900000000005</v>
      </c>
      <c r="I21" s="89">
        <v>5.3111739130434782E-5</v>
      </c>
      <c r="J21" s="89">
        <v>8.4919715453529626E-6</v>
      </c>
      <c r="K21" s="89">
        <f>H21/'סכום נכסי הקרן'!$C$42</f>
        <v>2.0471782584371063E-5</v>
      </c>
    </row>
    <row r="22" spans="2:11" s="136" customFormat="1" ht="16.5" customHeight="1">
      <c r="B22" s="80"/>
      <c r="C22" s="81"/>
      <c r="D22" s="81"/>
      <c r="E22" s="81"/>
      <c r="F22" s="88"/>
      <c r="G22" s="90"/>
      <c r="H22" s="81"/>
      <c r="I22" s="81"/>
      <c r="J22" s="89"/>
      <c r="K22" s="81"/>
    </row>
    <row r="23" spans="2:11" s="136" customFormat="1" ht="16.5" customHeight="1">
      <c r="B23" s="95"/>
      <c r="C23" s="95"/>
      <c r="D23" s="95"/>
      <c r="E23" s="95"/>
      <c r="F23" s="95"/>
      <c r="G23" s="95"/>
      <c r="H23" s="95"/>
      <c r="I23" s="95"/>
      <c r="J23" s="95"/>
      <c r="K23" s="95"/>
    </row>
    <row r="24" spans="2:11" s="136" customFormat="1" ht="16.5" customHeight="1">
      <c r="B24" s="95"/>
      <c r="C24" s="95"/>
      <c r="D24" s="95"/>
      <c r="E24" s="95"/>
      <c r="F24" s="95"/>
      <c r="G24" s="95"/>
      <c r="H24" s="95"/>
      <c r="I24" s="95"/>
      <c r="J24" s="95"/>
      <c r="K24" s="95"/>
    </row>
    <row r="25" spans="2:11">
      <c r="B25" s="93" t="s">
        <v>250</v>
      </c>
      <c r="C25" s="95"/>
      <c r="D25" s="95"/>
      <c r="E25" s="95"/>
      <c r="F25" s="95"/>
      <c r="G25" s="95"/>
      <c r="H25" s="95"/>
      <c r="I25" s="95"/>
      <c r="J25" s="95"/>
      <c r="K25" s="95"/>
    </row>
    <row r="26" spans="2:11">
      <c r="B26" s="93" t="s">
        <v>114</v>
      </c>
      <c r="C26" s="95"/>
      <c r="D26" s="95"/>
      <c r="E26" s="95"/>
      <c r="F26" s="95"/>
      <c r="G26" s="95"/>
      <c r="H26" s="95"/>
      <c r="I26" s="95"/>
      <c r="J26" s="95"/>
      <c r="K26" s="95"/>
    </row>
    <row r="27" spans="2:11">
      <c r="B27" s="93" t="s">
        <v>235</v>
      </c>
      <c r="C27" s="95"/>
      <c r="D27" s="95"/>
      <c r="E27" s="95"/>
      <c r="F27" s="95"/>
      <c r="G27" s="95"/>
      <c r="H27" s="95"/>
      <c r="I27" s="95"/>
      <c r="J27" s="95"/>
      <c r="K27" s="95"/>
    </row>
    <row r="28" spans="2:11">
      <c r="B28" s="93" t="s">
        <v>245</v>
      </c>
      <c r="C28" s="95"/>
      <c r="D28" s="95"/>
      <c r="E28" s="95"/>
      <c r="F28" s="95"/>
      <c r="G28" s="95"/>
      <c r="H28" s="95"/>
      <c r="I28" s="95"/>
      <c r="J28" s="95"/>
      <c r="K28" s="95"/>
    </row>
    <row r="29" spans="2:11">
      <c r="B29" s="95"/>
      <c r="C29" s="95"/>
      <c r="D29" s="95"/>
      <c r="E29" s="95"/>
      <c r="F29" s="95"/>
      <c r="G29" s="95"/>
      <c r="H29" s="95"/>
      <c r="I29" s="95"/>
      <c r="J29" s="95"/>
      <c r="K29" s="95"/>
    </row>
    <row r="30" spans="2:11">
      <c r="B30" s="95"/>
      <c r="C30" s="95"/>
      <c r="D30" s="95"/>
      <c r="E30" s="95"/>
      <c r="F30" s="95"/>
      <c r="G30" s="95"/>
      <c r="H30" s="95"/>
      <c r="I30" s="95"/>
      <c r="J30" s="95"/>
      <c r="K30" s="95"/>
    </row>
    <row r="31" spans="2:11">
      <c r="B31" s="95"/>
      <c r="C31" s="95"/>
      <c r="D31" s="95"/>
      <c r="E31" s="95"/>
      <c r="F31" s="95"/>
      <c r="G31" s="95"/>
      <c r="H31" s="95"/>
      <c r="I31" s="95"/>
      <c r="J31" s="95"/>
      <c r="K31" s="95"/>
    </row>
    <row r="32" spans="2:11">
      <c r="B32" s="95"/>
      <c r="C32" s="95"/>
      <c r="D32" s="95"/>
      <c r="E32" s="95"/>
      <c r="F32" s="95"/>
      <c r="G32" s="95"/>
      <c r="H32" s="95"/>
      <c r="I32" s="95"/>
      <c r="J32" s="95"/>
      <c r="K32" s="95"/>
    </row>
    <row r="33" spans="2:11">
      <c r="B33" s="95"/>
      <c r="C33" s="95"/>
      <c r="D33" s="95"/>
      <c r="E33" s="95"/>
      <c r="F33" s="95"/>
      <c r="G33" s="95"/>
      <c r="H33" s="95"/>
      <c r="I33" s="95"/>
      <c r="J33" s="95"/>
      <c r="K33" s="95"/>
    </row>
    <row r="34" spans="2:11">
      <c r="B34" s="95"/>
      <c r="C34" s="95"/>
      <c r="D34" s="95"/>
      <c r="E34" s="95"/>
      <c r="F34" s="95"/>
      <c r="G34" s="95"/>
      <c r="H34" s="95"/>
      <c r="I34" s="95"/>
      <c r="J34" s="95"/>
      <c r="K34" s="95"/>
    </row>
    <row r="35" spans="2:11">
      <c r="B35" s="95"/>
      <c r="C35" s="95"/>
      <c r="D35" s="95"/>
      <c r="E35" s="95"/>
      <c r="F35" s="95"/>
      <c r="G35" s="95"/>
      <c r="H35" s="95"/>
      <c r="I35" s="95"/>
      <c r="J35" s="95"/>
      <c r="K35" s="95"/>
    </row>
    <row r="36" spans="2:11">
      <c r="B36" s="95"/>
      <c r="C36" s="95"/>
      <c r="D36" s="95"/>
      <c r="E36" s="95"/>
      <c r="F36" s="95"/>
      <c r="G36" s="95"/>
      <c r="H36" s="95"/>
      <c r="I36" s="95"/>
      <c r="J36" s="95"/>
      <c r="K36" s="95"/>
    </row>
    <row r="37" spans="2:11">
      <c r="B37" s="95"/>
      <c r="C37" s="95"/>
      <c r="D37" s="95"/>
      <c r="E37" s="95"/>
      <c r="F37" s="95"/>
      <c r="G37" s="95"/>
      <c r="H37" s="95"/>
      <c r="I37" s="95"/>
      <c r="J37" s="95"/>
      <c r="K37" s="95"/>
    </row>
    <row r="38" spans="2:11">
      <c r="B38" s="95"/>
      <c r="C38" s="95"/>
      <c r="D38" s="95"/>
      <c r="E38" s="95"/>
      <c r="F38" s="95"/>
      <c r="G38" s="95"/>
      <c r="H38" s="95"/>
      <c r="I38" s="95"/>
      <c r="J38" s="95"/>
      <c r="K38" s="95"/>
    </row>
    <row r="39" spans="2:11">
      <c r="B39" s="95"/>
      <c r="C39" s="95"/>
      <c r="D39" s="95"/>
      <c r="E39" s="95"/>
      <c r="F39" s="95"/>
      <c r="G39" s="95"/>
      <c r="H39" s="95"/>
      <c r="I39" s="95"/>
      <c r="J39" s="95"/>
      <c r="K39" s="95"/>
    </row>
    <row r="40" spans="2:11">
      <c r="B40" s="95"/>
      <c r="C40" s="95"/>
      <c r="D40" s="95"/>
      <c r="E40" s="95"/>
      <c r="F40" s="95"/>
      <c r="G40" s="95"/>
      <c r="H40" s="95"/>
      <c r="I40" s="95"/>
      <c r="J40" s="95"/>
      <c r="K40" s="95"/>
    </row>
    <row r="41" spans="2:11">
      <c r="B41" s="95"/>
      <c r="C41" s="95"/>
      <c r="D41" s="95"/>
      <c r="E41" s="95"/>
      <c r="F41" s="95"/>
      <c r="G41" s="95"/>
      <c r="H41" s="95"/>
      <c r="I41" s="95"/>
      <c r="J41" s="95"/>
      <c r="K41" s="95"/>
    </row>
    <row r="42" spans="2:11">
      <c r="B42" s="95"/>
      <c r="C42" s="95"/>
      <c r="D42" s="95"/>
      <c r="E42" s="95"/>
      <c r="F42" s="95"/>
      <c r="G42" s="95"/>
      <c r="H42" s="95"/>
      <c r="I42" s="95"/>
      <c r="J42" s="95"/>
      <c r="K42" s="95"/>
    </row>
    <row r="43" spans="2:11">
      <c r="B43" s="95"/>
      <c r="C43" s="95"/>
      <c r="D43" s="95"/>
      <c r="E43" s="95"/>
      <c r="F43" s="95"/>
      <c r="G43" s="95"/>
      <c r="H43" s="95"/>
      <c r="I43" s="95"/>
      <c r="J43" s="95"/>
      <c r="K43" s="95"/>
    </row>
    <row r="44" spans="2:11">
      <c r="B44" s="95"/>
      <c r="C44" s="95"/>
      <c r="D44" s="95"/>
      <c r="E44" s="95"/>
      <c r="F44" s="95"/>
      <c r="G44" s="95"/>
      <c r="H44" s="95"/>
      <c r="I44" s="95"/>
      <c r="J44" s="95"/>
      <c r="K44" s="95"/>
    </row>
    <row r="45" spans="2:11">
      <c r="B45" s="95"/>
      <c r="C45" s="95"/>
      <c r="D45" s="95"/>
      <c r="E45" s="95"/>
      <c r="F45" s="95"/>
      <c r="G45" s="95"/>
      <c r="H45" s="95"/>
      <c r="I45" s="95"/>
      <c r="J45" s="95"/>
      <c r="K45" s="95"/>
    </row>
    <row r="46" spans="2:11">
      <c r="B46" s="95"/>
      <c r="C46" s="95"/>
      <c r="D46" s="95"/>
      <c r="E46" s="95"/>
      <c r="F46" s="95"/>
      <c r="G46" s="95"/>
      <c r="H46" s="95"/>
      <c r="I46" s="95"/>
      <c r="J46" s="95"/>
      <c r="K46" s="95"/>
    </row>
    <row r="47" spans="2:11">
      <c r="B47" s="95"/>
      <c r="C47" s="95"/>
      <c r="D47" s="95"/>
      <c r="E47" s="95"/>
      <c r="F47" s="95"/>
      <c r="G47" s="95"/>
      <c r="H47" s="95"/>
      <c r="I47" s="95"/>
      <c r="J47" s="95"/>
      <c r="K47" s="95"/>
    </row>
    <row r="48" spans="2:11">
      <c r="B48" s="95"/>
      <c r="C48" s="95"/>
      <c r="D48" s="95"/>
      <c r="E48" s="95"/>
      <c r="F48" s="95"/>
      <c r="G48" s="95"/>
      <c r="H48" s="95"/>
      <c r="I48" s="95"/>
      <c r="J48" s="95"/>
      <c r="K48" s="95"/>
    </row>
    <row r="49" spans="2:11">
      <c r="B49" s="95"/>
      <c r="C49" s="95"/>
      <c r="D49" s="95"/>
      <c r="E49" s="95"/>
      <c r="F49" s="95"/>
      <c r="G49" s="95"/>
      <c r="H49" s="95"/>
      <c r="I49" s="95"/>
      <c r="J49" s="95"/>
      <c r="K49" s="95"/>
    </row>
    <row r="50" spans="2:11">
      <c r="B50" s="95"/>
      <c r="C50" s="95"/>
      <c r="D50" s="95"/>
      <c r="E50" s="95"/>
      <c r="F50" s="95"/>
      <c r="G50" s="95"/>
      <c r="H50" s="95"/>
      <c r="I50" s="95"/>
      <c r="J50" s="95"/>
      <c r="K50" s="95"/>
    </row>
    <row r="51" spans="2:11">
      <c r="B51" s="95"/>
      <c r="C51" s="95"/>
      <c r="D51" s="95"/>
      <c r="E51" s="95"/>
      <c r="F51" s="95"/>
      <c r="G51" s="95"/>
      <c r="H51" s="95"/>
      <c r="I51" s="95"/>
      <c r="J51" s="95"/>
      <c r="K51" s="95"/>
    </row>
    <row r="52" spans="2:11">
      <c r="B52" s="95"/>
      <c r="C52" s="95"/>
      <c r="D52" s="95"/>
      <c r="E52" s="95"/>
      <c r="F52" s="95"/>
      <c r="G52" s="95"/>
      <c r="H52" s="95"/>
      <c r="I52" s="95"/>
      <c r="J52" s="95"/>
      <c r="K52" s="95"/>
    </row>
    <row r="53" spans="2:11">
      <c r="B53" s="95"/>
      <c r="C53" s="95"/>
      <c r="D53" s="95"/>
      <c r="E53" s="95"/>
      <c r="F53" s="95"/>
      <c r="G53" s="95"/>
      <c r="H53" s="95"/>
      <c r="I53" s="95"/>
      <c r="J53" s="95"/>
      <c r="K53" s="95"/>
    </row>
    <row r="54" spans="2:11">
      <c r="B54" s="95"/>
      <c r="C54" s="95"/>
      <c r="D54" s="95"/>
      <c r="E54" s="95"/>
      <c r="F54" s="95"/>
      <c r="G54" s="95"/>
      <c r="H54" s="95"/>
      <c r="I54" s="95"/>
      <c r="J54" s="95"/>
      <c r="K54" s="95"/>
    </row>
    <row r="55" spans="2:11">
      <c r="B55" s="95"/>
      <c r="C55" s="95"/>
      <c r="D55" s="95"/>
      <c r="E55" s="95"/>
      <c r="F55" s="95"/>
      <c r="G55" s="95"/>
      <c r="H55" s="95"/>
      <c r="I55" s="95"/>
      <c r="J55" s="95"/>
      <c r="K55" s="95"/>
    </row>
    <row r="56" spans="2:11">
      <c r="B56" s="95"/>
      <c r="C56" s="95"/>
      <c r="D56" s="95"/>
      <c r="E56" s="95"/>
      <c r="F56" s="95"/>
      <c r="G56" s="95"/>
      <c r="H56" s="95"/>
      <c r="I56" s="95"/>
      <c r="J56" s="95"/>
      <c r="K56" s="95"/>
    </row>
    <row r="57" spans="2:11">
      <c r="B57" s="95"/>
      <c r="C57" s="95"/>
      <c r="D57" s="95"/>
      <c r="E57" s="95"/>
      <c r="F57" s="95"/>
      <c r="G57" s="95"/>
      <c r="H57" s="95"/>
      <c r="I57" s="95"/>
      <c r="J57" s="95"/>
      <c r="K57" s="95"/>
    </row>
    <row r="58" spans="2:11">
      <c r="B58" s="95"/>
      <c r="C58" s="95"/>
      <c r="D58" s="95"/>
      <c r="E58" s="95"/>
      <c r="F58" s="95"/>
      <c r="G58" s="95"/>
      <c r="H58" s="95"/>
      <c r="I58" s="95"/>
      <c r="J58" s="95"/>
      <c r="K58" s="95"/>
    </row>
    <row r="59" spans="2:11">
      <c r="B59" s="95"/>
      <c r="C59" s="95"/>
      <c r="D59" s="95"/>
      <c r="E59" s="95"/>
      <c r="F59" s="95"/>
      <c r="G59" s="95"/>
      <c r="H59" s="95"/>
      <c r="I59" s="95"/>
      <c r="J59" s="95"/>
      <c r="K59" s="95"/>
    </row>
    <row r="60" spans="2:11">
      <c r="B60" s="95"/>
      <c r="C60" s="95"/>
      <c r="D60" s="95"/>
      <c r="E60" s="95"/>
      <c r="F60" s="95"/>
      <c r="G60" s="95"/>
      <c r="H60" s="95"/>
      <c r="I60" s="95"/>
      <c r="J60" s="95"/>
      <c r="K60" s="95"/>
    </row>
    <row r="61" spans="2:11">
      <c r="B61" s="95"/>
      <c r="C61" s="95"/>
      <c r="D61" s="95"/>
      <c r="E61" s="95"/>
      <c r="F61" s="95"/>
      <c r="G61" s="95"/>
      <c r="H61" s="95"/>
      <c r="I61" s="95"/>
      <c r="J61" s="95"/>
      <c r="K61" s="95"/>
    </row>
    <row r="62" spans="2:11">
      <c r="B62" s="95"/>
      <c r="C62" s="95"/>
      <c r="D62" s="95"/>
      <c r="E62" s="95"/>
      <c r="F62" s="95"/>
      <c r="G62" s="95"/>
      <c r="H62" s="95"/>
      <c r="I62" s="95"/>
      <c r="J62" s="95"/>
      <c r="K62" s="95"/>
    </row>
    <row r="63" spans="2:11">
      <c r="B63" s="95"/>
      <c r="C63" s="95"/>
      <c r="D63" s="95"/>
      <c r="E63" s="95"/>
      <c r="F63" s="95"/>
      <c r="G63" s="95"/>
      <c r="H63" s="95"/>
      <c r="I63" s="95"/>
      <c r="J63" s="95"/>
      <c r="K63" s="95"/>
    </row>
    <row r="64" spans="2:11">
      <c r="B64" s="95"/>
      <c r="C64" s="95"/>
      <c r="D64" s="95"/>
      <c r="E64" s="95"/>
      <c r="F64" s="95"/>
      <c r="G64" s="95"/>
      <c r="H64" s="95"/>
      <c r="I64" s="95"/>
      <c r="J64" s="95"/>
      <c r="K64" s="95"/>
    </row>
    <row r="65" spans="2:11">
      <c r="B65" s="95"/>
      <c r="C65" s="95"/>
      <c r="D65" s="95"/>
      <c r="E65" s="95"/>
      <c r="F65" s="95"/>
      <c r="G65" s="95"/>
      <c r="H65" s="95"/>
      <c r="I65" s="95"/>
      <c r="J65" s="95"/>
      <c r="K65" s="95"/>
    </row>
    <row r="66" spans="2:11">
      <c r="B66" s="95"/>
      <c r="C66" s="95"/>
      <c r="D66" s="95"/>
      <c r="E66" s="95"/>
      <c r="F66" s="95"/>
      <c r="G66" s="95"/>
      <c r="H66" s="95"/>
      <c r="I66" s="95"/>
      <c r="J66" s="95"/>
      <c r="K66" s="95"/>
    </row>
    <row r="67" spans="2:11">
      <c r="B67" s="95"/>
      <c r="C67" s="95"/>
      <c r="D67" s="95"/>
      <c r="E67" s="95"/>
      <c r="F67" s="95"/>
      <c r="G67" s="95"/>
      <c r="H67" s="95"/>
      <c r="I67" s="95"/>
      <c r="J67" s="95"/>
      <c r="K67" s="95"/>
    </row>
    <row r="68" spans="2:11">
      <c r="B68" s="95"/>
      <c r="C68" s="95"/>
      <c r="D68" s="95"/>
      <c r="E68" s="95"/>
      <c r="F68" s="95"/>
      <c r="G68" s="95"/>
      <c r="H68" s="95"/>
      <c r="I68" s="95"/>
      <c r="J68" s="95"/>
      <c r="K68" s="95"/>
    </row>
    <row r="69" spans="2:11">
      <c r="B69" s="95"/>
      <c r="C69" s="95"/>
      <c r="D69" s="95"/>
      <c r="E69" s="95"/>
      <c r="F69" s="95"/>
      <c r="G69" s="95"/>
      <c r="H69" s="95"/>
      <c r="I69" s="95"/>
      <c r="J69" s="95"/>
      <c r="K69" s="95"/>
    </row>
    <row r="70" spans="2:11">
      <c r="B70" s="95"/>
      <c r="C70" s="95"/>
      <c r="D70" s="95"/>
      <c r="E70" s="95"/>
      <c r="F70" s="95"/>
      <c r="G70" s="95"/>
      <c r="H70" s="95"/>
      <c r="I70" s="95"/>
      <c r="J70" s="95"/>
      <c r="K70" s="95"/>
    </row>
    <row r="71" spans="2:11">
      <c r="B71" s="95"/>
      <c r="C71" s="95"/>
      <c r="D71" s="95"/>
      <c r="E71" s="95"/>
      <c r="F71" s="95"/>
      <c r="G71" s="95"/>
      <c r="H71" s="95"/>
      <c r="I71" s="95"/>
      <c r="J71" s="95"/>
      <c r="K71" s="95"/>
    </row>
    <row r="72" spans="2:11">
      <c r="B72" s="95"/>
      <c r="C72" s="95"/>
      <c r="D72" s="95"/>
      <c r="E72" s="95"/>
      <c r="F72" s="95"/>
      <c r="G72" s="95"/>
      <c r="H72" s="95"/>
      <c r="I72" s="95"/>
      <c r="J72" s="95"/>
      <c r="K72" s="95"/>
    </row>
    <row r="73" spans="2:11">
      <c r="B73" s="95"/>
      <c r="C73" s="95"/>
      <c r="D73" s="95"/>
      <c r="E73" s="95"/>
      <c r="F73" s="95"/>
      <c r="G73" s="95"/>
      <c r="H73" s="95"/>
      <c r="I73" s="95"/>
      <c r="J73" s="95"/>
      <c r="K73" s="95"/>
    </row>
    <row r="74" spans="2:11">
      <c r="B74" s="95"/>
      <c r="C74" s="95"/>
      <c r="D74" s="95"/>
      <c r="E74" s="95"/>
      <c r="F74" s="95"/>
      <c r="G74" s="95"/>
      <c r="H74" s="95"/>
      <c r="I74" s="95"/>
      <c r="J74" s="95"/>
      <c r="K74" s="95"/>
    </row>
    <row r="75" spans="2:11">
      <c r="B75" s="95"/>
      <c r="C75" s="95"/>
      <c r="D75" s="95"/>
      <c r="E75" s="95"/>
      <c r="F75" s="95"/>
      <c r="G75" s="95"/>
      <c r="H75" s="95"/>
      <c r="I75" s="95"/>
      <c r="J75" s="95"/>
      <c r="K75" s="95"/>
    </row>
    <row r="76" spans="2:11">
      <c r="B76" s="95"/>
      <c r="C76" s="95"/>
      <c r="D76" s="95"/>
      <c r="E76" s="95"/>
      <c r="F76" s="95"/>
      <c r="G76" s="95"/>
      <c r="H76" s="95"/>
      <c r="I76" s="95"/>
      <c r="J76" s="95"/>
      <c r="K76" s="95"/>
    </row>
    <row r="77" spans="2:11">
      <c r="B77" s="95"/>
      <c r="C77" s="95"/>
      <c r="D77" s="95"/>
      <c r="E77" s="95"/>
      <c r="F77" s="95"/>
      <c r="G77" s="95"/>
      <c r="H77" s="95"/>
      <c r="I77" s="95"/>
      <c r="J77" s="95"/>
      <c r="K77" s="95"/>
    </row>
    <row r="78" spans="2:11">
      <c r="B78" s="95"/>
      <c r="C78" s="95"/>
      <c r="D78" s="95"/>
      <c r="E78" s="95"/>
      <c r="F78" s="95"/>
      <c r="G78" s="95"/>
      <c r="H78" s="95"/>
      <c r="I78" s="95"/>
      <c r="J78" s="95"/>
      <c r="K78" s="95"/>
    </row>
    <row r="79" spans="2:11">
      <c r="B79" s="95"/>
      <c r="C79" s="95"/>
      <c r="D79" s="95"/>
      <c r="E79" s="95"/>
      <c r="F79" s="95"/>
      <c r="G79" s="95"/>
      <c r="H79" s="95"/>
      <c r="I79" s="95"/>
      <c r="J79" s="95"/>
      <c r="K79" s="95"/>
    </row>
    <row r="80" spans="2:11">
      <c r="B80" s="95"/>
      <c r="C80" s="95"/>
      <c r="D80" s="95"/>
      <c r="E80" s="95"/>
      <c r="F80" s="95"/>
      <c r="G80" s="95"/>
      <c r="H80" s="95"/>
      <c r="I80" s="95"/>
      <c r="J80" s="95"/>
      <c r="K80" s="95"/>
    </row>
    <row r="81" spans="2:11">
      <c r="B81" s="95"/>
      <c r="C81" s="95"/>
      <c r="D81" s="95"/>
      <c r="E81" s="95"/>
      <c r="F81" s="95"/>
      <c r="G81" s="95"/>
      <c r="H81" s="95"/>
      <c r="I81" s="95"/>
      <c r="J81" s="95"/>
      <c r="K81" s="95"/>
    </row>
    <row r="82" spans="2:11">
      <c r="B82" s="95"/>
      <c r="C82" s="95"/>
      <c r="D82" s="95"/>
      <c r="E82" s="95"/>
      <c r="F82" s="95"/>
      <c r="G82" s="95"/>
      <c r="H82" s="95"/>
      <c r="I82" s="95"/>
      <c r="J82" s="95"/>
      <c r="K82" s="95"/>
    </row>
    <row r="83" spans="2:11">
      <c r="B83" s="95"/>
      <c r="C83" s="95"/>
      <c r="D83" s="95"/>
      <c r="E83" s="95"/>
      <c r="F83" s="95"/>
      <c r="G83" s="95"/>
      <c r="H83" s="95"/>
      <c r="I83" s="95"/>
      <c r="J83" s="95"/>
      <c r="K83" s="95"/>
    </row>
    <row r="84" spans="2:11">
      <c r="B84" s="95"/>
      <c r="C84" s="95"/>
      <c r="D84" s="95"/>
      <c r="E84" s="95"/>
      <c r="F84" s="95"/>
      <c r="G84" s="95"/>
      <c r="H84" s="95"/>
      <c r="I84" s="95"/>
      <c r="J84" s="95"/>
      <c r="K84" s="95"/>
    </row>
    <row r="85" spans="2:11">
      <c r="B85" s="95"/>
      <c r="C85" s="95"/>
      <c r="D85" s="95"/>
      <c r="E85" s="95"/>
      <c r="F85" s="95"/>
      <c r="G85" s="95"/>
      <c r="H85" s="95"/>
      <c r="I85" s="95"/>
      <c r="J85" s="95"/>
      <c r="K85" s="95"/>
    </row>
    <row r="86" spans="2:11">
      <c r="B86" s="95"/>
      <c r="C86" s="95"/>
      <c r="D86" s="95"/>
      <c r="E86" s="95"/>
      <c r="F86" s="95"/>
      <c r="G86" s="95"/>
      <c r="H86" s="95"/>
      <c r="I86" s="95"/>
      <c r="J86" s="95"/>
      <c r="K86" s="95"/>
    </row>
    <row r="87" spans="2:11">
      <c r="B87" s="95"/>
      <c r="C87" s="95"/>
      <c r="D87" s="95"/>
      <c r="E87" s="95"/>
      <c r="F87" s="95"/>
      <c r="G87" s="95"/>
      <c r="H87" s="95"/>
      <c r="I87" s="95"/>
      <c r="J87" s="95"/>
      <c r="K87" s="95"/>
    </row>
    <row r="88" spans="2:11">
      <c r="B88" s="95"/>
      <c r="C88" s="95"/>
      <c r="D88" s="95"/>
      <c r="E88" s="95"/>
      <c r="F88" s="95"/>
      <c r="G88" s="95"/>
      <c r="H88" s="95"/>
      <c r="I88" s="95"/>
      <c r="J88" s="95"/>
      <c r="K88" s="95"/>
    </row>
    <row r="89" spans="2:11">
      <c r="B89" s="95"/>
      <c r="C89" s="95"/>
      <c r="D89" s="95"/>
      <c r="E89" s="95"/>
      <c r="F89" s="95"/>
      <c r="G89" s="95"/>
      <c r="H89" s="95"/>
      <c r="I89" s="95"/>
      <c r="J89" s="95"/>
      <c r="K89" s="95"/>
    </row>
    <row r="90" spans="2:11">
      <c r="B90" s="95"/>
      <c r="C90" s="95"/>
      <c r="D90" s="95"/>
      <c r="E90" s="95"/>
      <c r="F90" s="95"/>
      <c r="G90" s="95"/>
      <c r="H90" s="95"/>
      <c r="I90" s="95"/>
      <c r="J90" s="95"/>
      <c r="K90" s="95"/>
    </row>
    <row r="91" spans="2:11">
      <c r="B91" s="95"/>
      <c r="C91" s="95"/>
      <c r="D91" s="95"/>
      <c r="E91" s="95"/>
      <c r="F91" s="95"/>
      <c r="G91" s="95"/>
      <c r="H91" s="95"/>
      <c r="I91" s="95"/>
      <c r="J91" s="95"/>
      <c r="K91" s="95"/>
    </row>
    <row r="92" spans="2:11">
      <c r="B92" s="95"/>
      <c r="C92" s="95"/>
      <c r="D92" s="95"/>
      <c r="E92" s="95"/>
      <c r="F92" s="95"/>
      <c r="G92" s="95"/>
      <c r="H92" s="95"/>
      <c r="I92" s="95"/>
      <c r="J92" s="95"/>
      <c r="K92" s="95"/>
    </row>
    <row r="93" spans="2:11">
      <c r="B93" s="95"/>
      <c r="C93" s="95"/>
      <c r="D93" s="95"/>
      <c r="E93" s="95"/>
      <c r="F93" s="95"/>
      <c r="G93" s="95"/>
      <c r="H93" s="95"/>
      <c r="I93" s="95"/>
      <c r="J93" s="95"/>
      <c r="K93" s="95"/>
    </row>
    <row r="94" spans="2:11">
      <c r="B94" s="95"/>
      <c r="C94" s="95"/>
      <c r="D94" s="95"/>
      <c r="E94" s="95"/>
      <c r="F94" s="95"/>
      <c r="G94" s="95"/>
      <c r="H94" s="95"/>
      <c r="I94" s="95"/>
      <c r="J94" s="95"/>
      <c r="K94" s="95"/>
    </row>
    <row r="95" spans="2:11">
      <c r="B95" s="95"/>
      <c r="C95" s="95"/>
      <c r="D95" s="95"/>
      <c r="E95" s="95"/>
      <c r="F95" s="95"/>
      <c r="G95" s="95"/>
      <c r="H95" s="95"/>
      <c r="I95" s="95"/>
      <c r="J95" s="95"/>
      <c r="K95" s="95"/>
    </row>
    <row r="96" spans="2:11">
      <c r="B96" s="95"/>
      <c r="C96" s="95"/>
      <c r="D96" s="95"/>
      <c r="E96" s="95"/>
      <c r="F96" s="95"/>
      <c r="G96" s="95"/>
      <c r="H96" s="95"/>
      <c r="I96" s="95"/>
      <c r="J96" s="95"/>
      <c r="K96" s="95"/>
    </row>
    <row r="97" spans="2:11">
      <c r="B97" s="95"/>
      <c r="C97" s="95"/>
      <c r="D97" s="95"/>
      <c r="E97" s="95"/>
      <c r="F97" s="95"/>
      <c r="G97" s="95"/>
      <c r="H97" s="95"/>
      <c r="I97" s="95"/>
      <c r="J97" s="95"/>
      <c r="K97" s="95"/>
    </row>
    <row r="98" spans="2:11">
      <c r="B98" s="95"/>
      <c r="C98" s="95"/>
      <c r="D98" s="95"/>
      <c r="E98" s="95"/>
      <c r="F98" s="95"/>
      <c r="G98" s="95"/>
      <c r="H98" s="95"/>
      <c r="I98" s="95"/>
      <c r="J98" s="95"/>
      <c r="K98" s="95"/>
    </row>
    <row r="99" spans="2:11">
      <c r="B99" s="95"/>
      <c r="C99" s="95"/>
      <c r="D99" s="95"/>
      <c r="E99" s="95"/>
      <c r="F99" s="95"/>
      <c r="G99" s="95"/>
      <c r="H99" s="95"/>
      <c r="I99" s="95"/>
      <c r="J99" s="95"/>
      <c r="K99" s="95"/>
    </row>
    <row r="100" spans="2:11">
      <c r="B100" s="95"/>
      <c r="C100" s="95"/>
      <c r="D100" s="95"/>
      <c r="E100" s="95"/>
      <c r="F100" s="95"/>
      <c r="G100" s="95"/>
      <c r="H100" s="95"/>
      <c r="I100" s="95"/>
      <c r="J100" s="95"/>
      <c r="K100" s="95"/>
    </row>
    <row r="101" spans="2:11">
      <c r="B101" s="95"/>
      <c r="C101" s="95"/>
      <c r="D101" s="95"/>
      <c r="E101" s="95"/>
      <c r="F101" s="95"/>
      <c r="G101" s="95"/>
      <c r="H101" s="95"/>
      <c r="I101" s="95"/>
      <c r="J101" s="95"/>
      <c r="K101" s="95"/>
    </row>
    <row r="102" spans="2:11">
      <c r="B102" s="95"/>
      <c r="C102" s="95"/>
      <c r="D102" s="95"/>
      <c r="E102" s="95"/>
      <c r="F102" s="95"/>
      <c r="G102" s="95"/>
      <c r="H102" s="95"/>
      <c r="I102" s="95"/>
      <c r="J102" s="95"/>
      <c r="K102" s="95"/>
    </row>
    <row r="103" spans="2:11">
      <c r="B103" s="95"/>
      <c r="C103" s="95"/>
      <c r="D103" s="95"/>
      <c r="E103" s="95"/>
      <c r="F103" s="95"/>
      <c r="G103" s="95"/>
      <c r="H103" s="95"/>
      <c r="I103" s="95"/>
      <c r="J103" s="95"/>
      <c r="K103" s="95"/>
    </row>
    <row r="104" spans="2:11">
      <c r="B104" s="95"/>
      <c r="C104" s="95"/>
      <c r="D104" s="95"/>
      <c r="E104" s="95"/>
      <c r="F104" s="95"/>
      <c r="G104" s="95"/>
      <c r="H104" s="95"/>
      <c r="I104" s="95"/>
      <c r="J104" s="95"/>
      <c r="K104" s="95"/>
    </row>
    <row r="105" spans="2:11">
      <c r="B105" s="95"/>
      <c r="C105" s="95"/>
      <c r="D105" s="95"/>
      <c r="E105" s="95"/>
      <c r="F105" s="95"/>
      <c r="G105" s="95"/>
      <c r="H105" s="95"/>
      <c r="I105" s="95"/>
      <c r="J105" s="95"/>
      <c r="K105" s="95"/>
    </row>
    <row r="106" spans="2:11">
      <c r="B106" s="95"/>
      <c r="C106" s="95"/>
      <c r="D106" s="95"/>
      <c r="E106" s="95"/>
      <c r="F106" s="95"/>
      <c r="G106" s="95"/>
      <c r="H106" s="95"/>
      <c r="I106" s="95"/>
      <c r="J106" s="95"/>
      <c r="K106" s="95"/>
    </row>
    <row r="107" spans="2:11">
      <c r="B107" s="95"/>
      <c r="C107" s="95"/>
      <c r="D107" s="95"/>
      <c r="E107" s="95"/>
      <c r="F107" s="95"/>
      <c r="G107" s="95"/>
      <c r="H107" s="95"/>
      <c r="I107" s="95"/>
      <c r="J107" s="95"/>
      <c r="K107" s="95"/>
    </row>
    <row r="108" spans="2:11">
      <c r="B108" s="95"/>
      <c r="C108" s="95"/>
      <c r="D108" s="95"/>
      <c r="E108" s="95"/>
      <c r="F108" s="95"/>
      <c r="G108" s="95"/>
      <c r="H108" s="95"/>
      <c r="I108" s="95"/>
      <c r="J108" s="95"/>
      <c r="K108" s="95"/>
    </row>
    <row r="109" spans="2:11">
      <c r="B109" s="95"/>
      <c r="C109" s="95"/>
      <c r="D109" s="95"/>
      <c r="E109" s="95"/>
      <c r="F109" s="95"/>
      <c r="G109" s="95"/>
      <c r="H109" s="95"/>
      <c r="I109" s="95"/>
      <c r="J109" s="95"/>
      <c r="K109" s="95"/>
    </row>
    <row r="110" spans="2:11">
      <c r="B110" s="95"/>
      <c r="C110" s="95"/>
      <c r="D110" s="95"/>
      <c r="E110" s="95"/>
      <c r="F110" s="95"/>
      <c r="G110" s="95"/>
      <c r="H110" s="95"/>
      <c r="I110" s="95"/>
      <c r="J110" s="95"/>
      <c r="K110" s="95"/>
    </row>
    <row r="111" spans="2:11">
      <c r="B111" s="95"/>
      <c r="C111" s="95"/>
      <c r="D111" s="95"/>
      <c r="E111" s="95"/>
      <c r="F111" s="95"/>
      <c r="G111" s="95"/>
      <c r="H111" s="95"/>
      <c r="I111" s="95"/>
      <c r="J111" s="95"/>
      <c r="K111" s="95"/>
    </row>
    <row r="112" spans="2:11">
      <c r="B112" s="95"/>
      <c r="C112" s="95"/>
      <c r="D112" s="95"/>
      <c r="E112" s="95"/>
      <c r="F112" s="95"/>
      <c r="G112" s="95"/>
      <c r="H112" s="95"/>
      <c r="I112" s="95"/>
      <c r="J112" s="95"/>
      <c r="K112" s="95"/>
    </row>
    <row r="113" spans="2:11">
      <c r="B113" s="95"/>
      <c r="C113" s="95"/>
      <c r="D113" s="95"/>
      <c r="E113" s="95"/>
      <c r="F113" s="95"/>
      <c r="G113" s="95"/>
      <c r="H113" s="95"/>
      <c r="I113" s="95"/>
      <c r="J113" s="95"/>
      <c r="K113" s="95"/>
    </row>
    <row r="114" spans="2:11">
      <c r="B114" s="95"/>
      <c r="C114" s="95"/>
      <c r="D114" s="95"/>
      <c r="E114" s="95"/>
      <c r="F114" s="95"/>
      <c r="G114" s="95"/>
      <c r="H114" s="95"/>
      <c r="I114" s="95"/>
      <c r="J114" s="95"/>
      <c r="K114" s="95"/>
    </row>
    <row r="115" spans="2:11">
      <c r="B115" s="95"/>
      <c r="C115" s="95"/>
      <c r="D115" s="95"/>
      <c r="E115" s="95"/>
      <c r="F115" s="95"/>
      <c r="G115" s="95"/>
      <c r="H115" s="95"/>
      <c r="I115" s="95"/>
      <c r="J115" s="95"/>
      <c r="K115" s="95"/>
    </row>
    <row r="116" spans="2:11">
      <c r="B116" s="95"/>
      <c r="C116" s="95"/>
      <c r="D116" s="95"/>
      <c r="E116" s="95"/>
      <c r="F116" s="95"/>
      <c r="G116" s="95"/>
      <c r="H116" s="95"/>
      <c r="I116" s="95"/>
      <c r="J116" s="95"/>
      <c r="K116" s="95"/>
    </row>
    <row r="117" spans="2:11">
      <c r="B117" s="95"/>
      <c r="C117" s="95"/>
      <c r="D117" s="95"/>
      <c r="E117" s="95"/>
      <c r="F117" s="95"/>
      <c r="G117" s="95"/>
      <c r="H117" s="95"/>
      <c r="I117" s="95"/>
      <c r="J117" s="95"/>
      <c r="K117" s="95"/>
    </row>
    <row r="118" spans="2:11">
      <c r="B118" s="95"/>
      <c r="C118" s="95"/>
      <c r="D118" s="95"/>
      <c r="E118" s="95"/>
      <c r="F118" s="95"/>
      <c r="G118" s="95"/>
      <c r="H118" s="95"/>
      <c r="I118" s="95"/>
      <c r="J118" s="95"/>
      <c r="K118" s="95"/>
    </row>
    <row r="119" spans="2:11">
      <c r="B119" s="95"/>
      <c r="C119" s="95"/>
      <c r="D119" s="95"/>
      <c r="E119" s="95"/>
      <c r="F119" s="95"/>
      <c r="G119" s="95"/>
      <c r="H119" s="95"/>
      <c r="I119" s="95"/>
      <c r="J119" s="95"/>
      <c r="K119" s="95"/>
    </row>
    <row r="120" spans="2:11">
      <c r="B120" s="95"/>
      <c r="C120" s="95"/>
      <c r="D120" s="95"/>
      <c r="E120" s="95"/>
      <c r="F120" s="95"/>
      <c r="G120" s="95"/>
      <c r="H120" s="95"/>
      <c r="I120" s="95"/>
      <c r="J120" s="95"/>
      <c r="K120" s="95"/>
    </row>
    <row r="121" spans="2:11">
      <c r="B121" s="95"/>
      <c r="C121" s="95"/>
      <c r="D121" s="95"/>
      <c r="E121" s="95"/>
      <c r="F121" s="95"/>
      <c r="G121" s="95"/>
      <c r="H121" s="95"/>
      <c r="I121" s="95"/>
      <c r="J121" s="95"/>
      <c r="K121" s="95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R39:XFD41 A1:B1048576 D1:XFD38 D39:P41 D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181</v>
      </c>
      <c r="C1" s="76" t="s" vm="1">
        <v>251</v>
      </c>
    </row>
    <row r="2" spans="2:59">
      <c r="B2" s="56" t="s">
        <v>180</v>
      </c>
      <c r="C2" s="76" t="s">
        <v>252</v>
      </c>
    </row>
    <row r="3" spans="2:59">
      <c r="B3" s="56" t="s">
        <v>182</v>
      </c>
      <c r="C3" s="76" t="s">
        <v>253</v>
      </c>
    </row>
    <row r="4" spans="2:59">
      <c r="B4" s="56" t="s">
        <v>183</v>
      </c>
      <c r="C4" s="76">
        <v>8803</v>
      </c>
    </row>
    <row r="6" spans="2:59" ht="26.25" customHeight="1">
      <c r="B6" s="189" t="s">
        <v>212</v>
      </c>
      <c r="C6" s="190"/>
      <c r="D6" s="190"/>
      <c r="E6" s="190"/>
      <c r="F6" s="190"/>
      <c r="G6" s="190"/>
      <c r="H6" s="190"/>
      <c r="I6" s="190"/>
      <c r="J6" s="190"/>
      <c r="K6" s="190"/>
      <c r="L6" s="191"/>
    </row>
    <row r="7" spans="2:59" ht="26.25" customHeight="1">
      <c r="B7" s="189" t="s">
        <v>99</v>
      </c>
      <c r="C7" s="190"/>
      <c r="D7" s="190"/>
      <c r="E7" s="190"/>
      <c r="F7" s="190"/>
      <c r="G7" s="190"/>
      <c r="H7" s="190"/>
      <c r="I7" s="190"/>
      <c r="J7" s="190"/>
      <c r="K7" s="190"/>
      <c r="L7" s="191"/>
    </row>
    <row r="8" spans="2:59" s="3" customFormat="1" ht="78.75">
      <c r="B8" s="22" t="s">
        <v>118</v>
      </c>
      <c r="C8" s="30" t="s">
        <v>43</v>
      </c>
      <c r="D8" s="30" t="s">
        <v>62</v>
      </c>
      <c r="E8" s="30" t="s">
        <v>103</v>
      </c>
      <c r="F8" s="30" t="s">
        <v>104</v>
      </c>
      <c r="G8" s="30" t="s">
        <v>237</v>
      </c>
      <c r="H8" s="30" t="s">
        <v>236</v>
      </c>
      <c r="I8" s="30" t="s">
        <v>112</v>
      </c>
      <c r="J8" s="30" t="s">
        <v>56</v>
      </c>
      <c r="K8" s="30" t="s">
        <v>184</v>
      </c>
      <c r="L8" s="31" t="s">
        <v>186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246</v>
      </c>
      <c r="H9" s="16"/>
      <c r="I9" s="16" t="s">
        <v>240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29" t="s">
        <v>46</v>
      </c>
      <c r="C11" s="116"/>
      <c r="D11" s="116"/>
      <c r="E11" s="116"/>
      <c r="F11" s="116"/>
      <c r="G11" s="117"/>
      <c r="H11" s="125"/>
      <c r="I11" s="117">
        <v>0.93364000000000003</v>
      </c>
      <c r="J11" s="116"/>
      <c r="K11" s="118">
        <v>1</v>
      </c>
      <c r="L11" s="118">
        <f>I11/'סכום נכסי הקרן'!$C$42</f>
        <v>2.3451612303756398E-6</v>
      </c>
      <c r="M11" s="136"/>
      <c r="N11" s="136"/>
      <c r="O11" s="1"/>
      <c r="P11" s="1"/>
      <c r="BG11" s="1"/>
    </row>
    <row r="12" spans="2:59" ht="21" customHeight="1">
      <c r="B12" s="129" t="s">
        <v>234</v>
      </c>
      <c r="C12" s="116"/>
      <c r="D12" s="116"/>
      <c r="E12" s="116"/>
      <c r="F12" s="116"/>
      <c r="G12" s="117"/>
      <c r="H12" s="125"/>
      <c r="I12" s="117">
        <v>0.93364000000000003</v>
      </c>
      <c r="J12" s="116"/>
      <c r="K12" s="118">
        <v>1</v>
      </c>
      <c r="L12" s="118">
        <f>I12/'סכום נכסי הקרן'!$C$42</f>
        <v>2.3451612303756398E-6</v>
      </c>
      <c r="M12" s="136"/>
      <c r="N12" s="136"/>
    </row>
    <row r="13" spans="2:59">
      <c r="B13" s="95" t="s">
        <v>955</v>
      </c>
      <c r="C13" s="81" t="s">
        <v>956</v>
      </c>
      <c r="D13" s="91" t="s">
        <v>722</v>
      </c>
      <c r="E13" s="91" t="s">
        <v>165</v>
      </c>
      <c r="F13" s="100">
        <v>42731</v>
      </c>
      <c r="G13" s="88">
        <v>282</v>
      </c>
      <c r="H13" s="90">
        <f>0.947014*100</f>
        <v>94.701400000000007</v>
      </c>
      <c r="I13" s="88">
        <v>0.93364000000000003</v>
      </c>
      <c r="J13" s="89">
        <v>1.3922776971924375E-5</v>
      </c>
      <c r="K13" s="89">
        <v>1</v>
      </c>
      <c r="L13" s="89">
        <f>I13/'סכום נכסי הקרן'!$C$42</f>
        <v>2.3451612303756398E-6</v>
      </c>
      <c r="M13" s="136"/>
      <c r="N13" s="136"/>
    </row>
    <row r="14" spans="2:59">
      <c r="B14" s="95"/>
      <c r="C14" s="81"/>
      <c r="D14" s="81"/>
      <c r="E14" s="81"/>
      <c r="F14" s="81"/>
      <c r="G14" s="88"/>
      <c r="H14" s="90"/>
      <c r="I14" s="81"/>
      <c r="J14" s="81"/>
      <c r="K14" s="89"/>
      <c r="L14" s="81"/>
      <c r="M14" s="136"/>
      <c r="N14" s="136"/>
    </row>
    <row r="15" spans="2:59"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136"/>
      <c r="N15" s="136"/>
    </row>
    <row r="16" spans="2:59"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136"/>
      <c r="N16" s="136"/>
    </row>
    <row r="17" spans="2:14">
      <c r="B17" s="108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136"/>
      <c r="N17" s="136"/>
    </row>
    <row r="18" spans="2:14">
      <c r="B18" s="93" t="s">
        <v>250</v>
      </c>
      <c r="C18" s="95"/>
      <c r="D18" s="95"/>
      <c r="E18" s="95"/>
      <c r="F18" s="95"/>
      <c r="G18" s="95"/>
      <c r="H18" s="95"/>
      <c r="I18" s="95"/>
      <c r="J18" s="95"/>
      <c r="K18" s="95"/>
      <c r="L18" s="95"/>
    </row>
    <row r="19" spans="2:14">
      <c r="B19" s="93" t="s">
        <v>114</v>
      </c>
      <c r="C19" s="95"/>
      <c r="D19" s="95"/>
      <c r="E19" s="95"/>
      <c r="F19" s="95"/>
      <c r="G19" s="95"/>
      <c r="H19" s="95"/>
      <c r="I19" s="95"/>
      <c r="J19" s="95"/>
      <c r="K19" s="95"/>
      <c r="L19" s="95"/>
    </row>
    <row r="20" spans="2:14">
      <c r="B20" s="93" t="s">
        <v>235</v>
      </c>
      <c r="C20" s="95"/>
      <c r="D20" s="95"/>
      <c r="E20" s="95"/>
      <c r="F20" s="95"/>
      <c r="G20" s="95"/>
      <c r="H20" s="95"/>
      <c r="I20" s="95"/>
      <c r="J20" s="95"/>
      <c r="K20" s="95"/>
      <c r="L20" s="95"/>
    </row>
    <row r="21" spans="2:14">
      <c r="B21" s="93" t="s">
        <v>245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</row>
    <row r="22" spans="2:14"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</row>
    <row r="23" spans="2:14"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</row>
    <row r="24" spans="2:14"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</row>
    <row r="25" spans="2:14"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</row>
    <row r="26" spans="2:14"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</row>
    <row r="27" spans="2:14"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</row>
    <row r="28" spans="2:14"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</row>
    <row r="29" spans="2:14"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</row>
    <row r="30" spans="2:14"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</row>
    <row r="31" spans="2:14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</row>
    <row r="32" spans="2:14"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</row>
    <row r="33" spans="2:12"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</row>
    <row r="34" spans="2:12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</row>
    <row r="35" spans="2:12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</row>
    <row r="36" spans="2:12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</row>
    <row r="37" spans="2:12"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</row>
    <row r="38" spans="2:12"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</row>
    <row r="39" spans="2:12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</row>
    <row r="40" spans="2:12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</row>
    <row r="41" spans="2:12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</row>
    <row r="42" spans="2:12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</row>
    <row r="43" spans="2:12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</row>
    <row r="44" spans="2:12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</row>
    <row r="45" spans="2:12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</row>
    <row r="46" spans="2:12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</row>
    <row r="47" spans="2:12"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</row>
    <row r="48" spans="2:12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2:12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</row>
    <row r="50" spans="2:12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</row>
    <row r="51" spans="2:12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</row>
    <row r="52" spans="2:12"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</row>
    <row r="53" spans="2:12"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</row>
    <row r="54" spans="2:12"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</row>
    <row r="55" spans="2:12"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</row>
    <row r="56" spans="2:12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</row>
    <row r="57" spans="2:12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</row>
    <row r="58" spans="2:12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</row>
    <row r="59" spans="2:12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</row>
    <row r="60" spans="2:12"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</row>
    <row r="61" spans="2:12"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</row>
    <row r="62" spans="2:12"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</row>
    <row r="63" spans="2:12"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</row>
    <row r="64" spans="2:12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</row>
    <row r="65" spans="2:12"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</row>
    <row r="66" spans="2:12"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</row>
    <row r="67" spans="2:12"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</row>
    <row r="68" spans="2:12"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</row>
    <row r="69" spans="2:12"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</row>
    <row r="70" spans="2:12"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</row>
    <row r="71" spans="2:12"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</row>
    <row r="72" spans="2:12"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</row>
    <row r="73" spans="2:12"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</row>
    <row r="74" spans="2:12"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</row>
    <row r="75" spans="2:12"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</row>
    <row r="76" spans="2:12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</row>
    <row r="77" spans="2:12"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</row>
    <row r="78" spans="2:12"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</row>
    <row r="79" spans="2:12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</row>
    <row r="80" spans="2:12"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</row>
    <row r="81" spans="2:12"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</row>
    <row r="82" spans="2:12"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</row>
    <row r="83" spans="2:12"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</row>
    <row r="84" spans="2:12"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</row>
    <row r="85" spans="2:12"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</row>
    <row r="86" spans="2:12"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</row>
    <row r="87" spans="2:12"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</row>
    <row r="88" spans="2:12"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</row>
    <row r="89" spans="2:12"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</row>
    <row r="90" spans="2:12"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</row>
    <row r="91" spans="2:12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</row>
    <row r="92" spans="2:12"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</row>
    <row r="93" spans="2:12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</row>
    <row r="94" spans="2:12"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</row>
    <row r="95" spans="2:12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</row>
    <row r="96" spans="2:12"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</row>
    <row r="97" spans="2:12"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</row>
    <row r="98" spans="2:12"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</row>
    <row r="99" spans="2:12"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</row>
    <row r="100" spans="2:12"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</row>
    <row r="101" spans="2:12"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</row>
    <row r="102" spans="2:12"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</row>
    <row r="103" spans="2:12"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</row>
    <row r="104" spans="2:12"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</row>
    <row r="105" spans="2:12"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</row>
    <row r="106" spans="2:12"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</row>
    <row r="107" spans="2:12"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</row>
    <row r="108" spans="2:12"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</row>
    <row r="109" spans="2:12"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</row>
    <row r="110" spans="2:12"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</row>
    <row r="111" spans="2:12"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</row>
    <row r="112" spans="2:12"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</row>
    <row r="113" spans="2:12"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H39:XFD41 A1:B1048576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86</v>
      </c>
      <c r="C6" s="13" t="s">
        <v>43</v>
      </c>
      <c r="E6" s="13" t="s">
        <v>119</v>
      </c>
      <c r="I6" s="13" t="s">
        <v>15</v>
      </c>
      <c r="J6" s="13" t="s">
        <v>63</v>
      </c>
      <c r="M6" s="13" t="s">
        <v>103</v>
      </c>
      <c r="Q6" s="13" t="s">
        <v>17</v>
      </c>
      <c r="R6" s="13" t="s">
        <v>19</v>
      </c>
      <c r="U6" s="13" t="s">
        <v>59</v>
      </c>
      <c r="W6" s="14" t="s">
        <v>55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88</v>
      </c>
      <c r="C8" s="30" t="s">
        <v>43</v>
      </c>
      <c r="D8" s="30" t="s">
        <v>121</v>
      </c>
      <c r="I8" s="30" t="s">
        <v>15</v>
      </c>
      <c r="J8" s="30" t="s">
        <v>63</v>
      </c>
      <c r="K8" s="30" t="s">
        <v>104</v>
      </c>
      <c r="L8" s="30" t="s">
        <v>18</v>
      </c>
      <c r="M8" s="30" t="s">
        <v>103</v>
      </c>
      <c r="Q8" s="30" t="s">
        <v>17</v>
      </c>
      <c r="R8" s="30" t="s">
        <v>19</v>
      </c>
      <c r="S8" s="30" t="s">
        <v>0</v>
      </c>
      <c r="T8" s="30" t="s">
        <v>107</v>
      </c>
      <c r="U8" s="30" t="s">
        <v>59</v>
      </c>
      <c r="V8" s="30" t="s">
        <v>56</v>
      </c>
      <c r="W8" s="31" t="s">
        <v>113</v>
      </c>
    </row>
    <row r="9" spans="2:25" ht="31.5">
      <c r="B9" s="48" t="str">
        <f>'תעודות חוב מסחריות '!B7:T7</f>
        <v>2. תעודות חוב מסחריות</v>
      </c>
      <c r="C9" s="13" t="s">
        <v>43</v>
      </c>
      <c r="D9" s="13" t="s">
        <v>121</v>
      </c>
      <c r="E9" s="41" t="s">
        <v>119</v>
      </c>
      <c r="G9" s="13" t="s">
        <v>62</v>
      </c>
      <c r="I9" s="13" t="s">
        <v>15</v>
      </c>
      <c r="J9" s="13" t="s">
        <v>63</v>
      </c>
      <c r="K9" s="13" t="s">
        <v>104</v>
      </c>
      <c r="L9" s="13" t="s">
        <v>18</v>
      </c>
      <c r="M9" s="13" t="s">
        <v>103</v>
      </c>
      <c r="Q9" s="13" t="s">
        <v>17</v>
      </c>
      <c r="R9" s="13" t="s">
        <v>19</v>
      </c>
      <c r="S9" s="13" t="s">
        <v>0</v>
      </c>
      <c r="T9" s="13" t="s">
        <v>107</v>
      </c>
      <c r="U9" s="13" t="s">
        <v>59</v>
      </c>
      <c r="V9" s="13" t="s">
        <v>56</v>
      </c>
      <c r="W9" s="38" t="s">
        <v>113</v>
      </c>
    </row>
    <row r="10" spans="2:25" ht="31.5">
      <c r="B10" s="48" t="str">
        <f>'אג"ח קונצרני'!B7:U7</f>
        <v>3. אג"ח קונצרני</v>
      </c>
      <c r="C10" s="30" t="s">
        <v>43</v>
      </c>
      <c r="D10" s="13" t="s">
        <v>121</v>
      </c>
      <c r="E10" s="41" t="s">
        <v>119</v>
      </c>
      <c r="G10" s="30" t="s">
        <v>62</v>
      </c>
      <c r="I10" s="30" t="s">
        <v>15</v>
      </c>
      <c r="J10" s="30" t="s">
        <v>63</v>
      </c>
      <c r="K10" s="30" t="s">
        <v>104</v>
      </c>
      <c r="L10" s="30" t="s">
        <v>18</v>
      </c>
      <c r="M10" s="30" t="s">
        <v>103</v>
      </c>
      <c r="Q10" s="30" t="s">
        <v>17</v>
      </c>
      <c r="R10" s="30" t="s">
        <v>19</v>
      </c>
      <c r="S10" s="30" t="s">
        <v>0</v>
      </c>
      <c r="T10" s="30" t="s">
        <v>107</v>
      </c>
      <c r="U10" s="30" t="s">
        <v>59</v>
      </c>
      <c r="V10" s="13" t="s">
        <v>56</v>
      </c>
      <c r="W10" s="31" t="s">
        <v>113</v>
      </c>
    </row>
    <row r="11" spans="2:25" ht="31.5">
      <c r="B11" s="48" t="str">
        <f>מניות!B7</f>
        <v>4. מניות</v>
      </c>
      <c r="C11" s="30" t="s">
        <v>43</v>
      </c>
      <c r="D11" s="13" t="s">
        <v>121</v>
      </c>
      <c r="E11" s="41" t="s">
        <v>119</v>
      </c>
      <c r="H11" s="30" t="s">
        <v>103</v>
      </c>
      <c r="S11" s="30" t="s">
        <v>0</v>
      </c>
      <c r="T11" s="13" t="s">
        <v>107</v>
      </c>
      <c r="U11" s="13" t="s">
        <v>59</v>
      </c>
      <c r="V11" s="13" t="s">
        <v>56</v>
      </c>
      <c r="W11" s="14" t="s">
        <v>113</v>
      </c>
    </row>
    <row r="12" spans="2:25" ht="31.5">
      <c r="B12" s="48" t="str">
        <f>'תעודות סל'!B7:N7</f>
        <v>5. תעודות סל</v>
      </c>
      <c r="C12" s="30" t="s">
        <v>43</v>
      </c>
      <c r="D12" s="13" t="s">
        <v>121</v>
      </c>
      <c r="E12" s="41" t="s">
        <v>119</v>
      </c>
      <c r="H12" s="30" t="s">
        <v>103</v>
      </c>
      <c r="S12" s="30" t="s">
        <v>0</v>
      </c>
      <c r="T12" s="30" t="s">
        <v>107</v>
      </c>
      <c r="U12" s="30" t="s">
        <v>59</v>
      </c>
      <c r="V12" s="30" t="s">
        <v>56</v>
      </c>
      <c r="W12" s="31" t="s">
        <v>113</v>
      </c>
    </row>
    <row r="13" spans="2:25" ht="31.5">
      <c r="B13" s="48" t="str">
        <f>'קרנות נאמנות'!B7:O7</f>
        <v>6. קרנות נאמנות</v>
      </c>
      <c r="C13" s="30" t="s">
        <v>43</v>
      </c>
      <c r="D13" s="30" t="s">
        <v>121</v>
      </c>
      <c r="G13" s="30" t="s">
        <v>62</v>
      </c>
      <c r="H13" s="30" t="s">
        <v>103</v>
      </c>
      <c r="S13" s="30" t="s">
        <v>0</v>
      </c>
      <c r="T13" s="30" t="s">
        <v>107</v>
      </c>
      <c r="U13" s="30" t="s">
        <v>59</v>
      </c>
      <c r="V13" s="30" t="s">
        <v>56</v>
      </c>
      <c r="W13" s="31" t="s">
        <v>113</v>
      </c>
    </row>
    <row r="14" spans="2:25" ht="31.5">
      <c r="B14" s="48" t="str">
        <f>'כתבי אופציה'!B7:L7</f>
        <v>7. כתבי אופציה</v>
      </c>
      <c r="C14" s="30" t="s">
        <v>43</v>
      </c>
      <c r="D14" s="30" t="s">
        <v>121</v>
      </c>
      <c r="G14" s="30" t="s">
        <v>62</v>
      </c>
      <c r="H14" s="30" t="s">
        <v>103</v>
      </c>
      <c r="S14" s="30" t="s">
        <v>0</v>
      </c>
      <c r="T14" s="30" t="s">
        <v>107</v>
      </c>
      <c r="U14" s="30" t="s">
        <v>59</v>
      </c>
      <c r="V14" s="30" t="s">
        <v>56</v>
      </c>
      <c r="W14" s="31" t="s">
        <v>113</v>
      </c>
    </row>
    <row r="15" spans="2:25" ht="31.5">
      <c r="B15" s="48" t="str">
        <f>אופציות!B7</f>
        <v>8. אופציות</v>
      </c>
      <c r="C15" s="30" t="s">
        <v>43</v>
      </c>
      <c r="D15" s="30" t="s">
        <v>121</v>
      </c>
      <c r="G15" s="30" t="s">
        <v>62</v>
      </c>
      <c r="H15" s="30" t="s">
        <v>103</v>
      </c>
      <c r="S15" s="30" t="s">
        <v>0</v>
      </c>
      <c r="T15" s="30" t="s">
        <v>107</v>
      </c>
      <c r="U15" s="30" t="s">
        <v>59</v>
      </c>
      <c r="V15" s="30" t="s">
        <v>56</v>
      </c>
      <c r="W15" s="31" t="s">
        <v>113</v>
      </c>
    </row>
    <row r="16" spans="2:25" ht="31.5">
      <c r="B16" s="48" t="str">
        <f>'חוזים עתידיים'!B7:I7</f>
        <v>9. חוזים עתידיים</v>
      </c>
      <c r="C16" s="30" t="s">
        <v>43</v>
      </c>
      <c r="D16" s="30" t="s">
        <v>121</v>
      </c>
      <c r="G16" s="30" t="s">
        <v>62</v>
      </c>
      <c r="H16" s="30" t="s">
        <v>103</v>
      </c>
      <c r="S16" s="30" t="s">
        <v>0</v>
      </c>
      <c r="T16" s="31" t="s">
        <v>107</v>
      </c>
    </row>
    <row r="17" spans="2:25" ht="31.5">
      <c r="B17" s="48" t="str">
        <f>'מוצרים מובנים'!B7:Q7</f>
        <v>10. מוצרים מובנים</v>
      </c>
      <c r="C17" s="30" t="s">
        <v>43</v>
      </c>
      <c r="F17" s="13" t="s">
        <v>48</v>
      </c>
      <c r="I17" s="30" t="s">
        <v>15</v>
      </c>
      <c r="J17" s="30" t="s">
        <v>63</v>
      </c>
      <c r="K17" s="30" t="s">
        <v>104</v>
      </c>
      <c r="L17" s="30" t="s">
        <v>18</v>
      </c>
      <c r="M17" s="30" t="s">
        <v>103</v>
      </c>
      <c r="Q17" s="30" t="s">
        <v>17</v>
      </c>
      <c r="R17" s="30" t="s">
        <v>19</v>
      </c>
      <c r="S17" s="30" t="s">
        <v>0</v>
      </c>
      <c r="T17" s="30" t="s">
        <v>107</v>
      </c>
      <c r="U17" s="30" t="s">
        <v>59</v>
      </c>
      <c r="V17" s="30" t="s">
        <v>56</v>
      </c>
      <c r="W17" s="31" t="s">
        <v>113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43</v>
      </c>
      <c r="I19" s="30" t="s">
        <v>15</v>
      </c>
      <c r="J19" s="30" t="s">
        <v>63</v>
      </c>
      <c r="K19" s="30" t="s">
        <v>104</v>
      </c>
      <c r="L19" s="30" t="s">
        <v>18</v>
      </c>
      <c r="M19" s="30" t="s">
        <v>103</v>
      </c>
      <c r="Q19" s="30" t="s">
        <v>17</v>
      </c>
      <c r="R19" s="30" t="s">
        <v>19</v>
      </c>
      <c r="S19" s="30" t="s">
        <v>0</v>
      </c>
      <c r="T19" s="30" t="s">
        <v>107</v>
      </c>
      <c r="U19" s="30" t="s">
        <v>112</v>
      </c>
      <c r="V19" s="30" t="s">
        <v>56</v>
      </c>
      <c r="W19" s="31" t="s">
        <v>113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43</v>
      </c>
      <c r="D20" s="41" t="s">
        <v>120</v>
      </c>
      <c r="E20" s="41" t="s">
        <v>119</v>
      </c>
      <c r="G20" s="30" t="s">
        <v>62</v>
      </c>
      <c r="I20" s="30" t="s">
        <v>15</v>
      </c>
      <c r="J20" s="30" t="s">
        <v>63</v>
      </c>
      <c r="K20" s="30" t="s">
        <v>104</v>
      </c>
      <c r="L20" s="30" t="s">
        <v>18</v>
      </c>
      <c r="M20" s="30" t="s">
        <v>103</v>
      </c>
      <c r="Q20" s="30" t="s">
        <v>17</v>
      </c>
      <c r="R20" s="30" t="s">
        <v>19</v>
      </c>
      <c r="S20" s="30" t="s">
        <v>0</v>
      </c>
      <c r="T20" s="30" t="s">
        <v>107</v>
      </c>
      <c r="U20" s="30" t="s">
        <v>112</v>
      </c>
      <c r="V20" s="30" t="s">
        <v>56</v>
      </c>
      <c r="W20" s="31" t="s">
        <v>113</v>
      </c>
    </row>
    <row r="21" spans="2:25" ht="31.5">
      <c r="B21" s="48" t="str">
        <f>'לא סחיר - אג"ח קונצרני'!B7:S7</f>
        <v>3. אג"ח קונצרני</v>
      </c>
      <c r="C21" s="30" t="s">
        <v>43</v>
      </c>
      <c r="D21" s="41" t="s">
        <v>120</v>
      </c>
      <c r="E21" s="41" t="s">
        <v>119</v>
      </c>
      <c r="G21" s="30" t="s">
        <v>62</v>
      </c>
      <c r="I21" s="30" t="s">
        <v>15</v>
      </c>
      <c r="J21" s="30" t="s">
        <v>63</v>
      </c>
      <c r="K21" s="30" t="s">
        <v>104</v>
      </c>
      <c r="L21" s="30" t="s">
        <v>18</v>
      </c>
      <c r="M21" s="30" t="s">
        <v>103</v>
      </c>
      <c r="Q21" s="30" t="s">
        <v>17</v>
      </c>
      <c r="R21" s="30" t="s">
        <v>19</v>
      </c>
      <c r="S21" s="30" t="s">
        <v>0</v>
      </c>
      <c r="T21" s="30" t="s">
        <v>107</v>
      </c>
      <c r="U21" s="30" t="s">
        <v>112</v>
      </c>
      <c r="V21" s="30" t="s">
        <v>56</v>
      </c>
      <c r="W21" s="31" t="s">
        <v>113</v>
      </c>
    </row>
    <row r="22" spans="2:25" ht="31.5">
      <c r="B22" s="48" t="str">
        <f>'לא סחיר - מניות'!B7:M7</f>
        <v>4. מניות</v>
      </c>
      <c r="C22" s="30" t="s">
        <v>43</v>
      </c>
      <c r="D22" s="41" t="s">
        <v>120</v>
      </c>
      <c r="E22" s="41" t="s">
        <v>119</v>
      </c>
      <c r="G22" s="30" t="s">
        <v>62</v>
      </c>
      <c r="H22" s="30" t="s">
        <v>103</v>
      </c>
      <c r="S22" s="30" t="s">
        <v>0</v>
      </c>
      <c r="T22" s="30" t="s">
        <v>107</v>
      </c>
      <c r="U22" s="30" t="s">
        <v>112</v>
      </c>
      <c r="V22" s="30" t="s">
        <v>56</v>
      </c>
      <c r="W22" s="31" t="s">
        <v>113</v>
      </c>
    </row>
    <row r="23" spans="2:25" ht="31.5">
      <c r="B23" s="48" t="str">
        <f>'לא סחיר - קרנות השקעה'!B7:K7</f>
        <v>5. קרנות השקעה</v>
      </c>
      <c r="C23" s="30" t="s">
        <v>43</v>
      </c>
      <c r="G23" s="30" t="s">
        <v>62</v>
      </c>
      <c r="H23" s="30" t="s">
        <v>103</v>
      </c>
      <c r="K23" s="30" t="s">
        <v>104</v>
      </c>
      <c r="S23" s="30" t="s">
        <v>0</v>
      </c>
      <c r="T23" s="30" t="s">
        <v>107</v>
      </c>
      <c r="U23" s="30" t="s">
        <v>112</v>
      </c>
      <c r="V23" s="30" t="s">
        <v>56</v>
      </c>
      <c r="W23" s="31" t="s">
        <v>113</v>
      </c>
    </row>
    <row r="24" spans="2:25" ht="31.5">
      <c r="B24" s="48" t="str">
        <f>'לא סחיר - כתבי אופציה'!B7:L7</f>
        <v>6. כתבי אופציה</v>
      </c>
      <c r="C24" s="30" t="s">
        <v>43</v>
      </c>
      <c r="G24" s="30" t="s">
        <v>62</v>
      </c>
      <c r="H24" s="30" t="s">
        <v>103</v>
      </c>
      <c r="K24" s="30" t="s">
        <v>104</v>
      </c>
      <c r="S24" s="30" t="s">
        <v>0</v>
      </c>
      <c r="T24" s="30" t="s">
        <v>107</v>
      </c>
      <c r="U24" s="30" t="s">
        <v>112</v>
      </c>
      <c r="V24" s="30" t="s">
        <v>56</v>
      </c>
      <c r="W24" s="31" t="s">
        <v>113</v>
      </c>
    </row>
    <row r="25" spans="2:25" ht="31.5">
      <c r="B25" s="48" t="str">
        <f>'לא סחיר - אופציות'!B7:L7</f>
        <v>7. אופציות</v>
      </c>
      <c r="C25" s="30" t="s">
        <v>43</v>
      </c>
      <c r="G25" s="30" t="s">
        <v>62</v>
      </c>
      <c r="H25" s="30" t="s">
        <v>103</v>
      </c>
      <c r="K25" s="30" t="s">
        <v>104</v>
      </c>
      <c r="S25" s="30" t="s">
        <v>0</v>
      </c>
      <c r="T25" s="30" t="s">
        <v>107</v>
      </c>
      <c r="U25" s="30" t="s">
        <v>112</v>
      </c>
      <c r="V25" s="30" t="s">
        <v>56</v>
      </c>
      <c r="W25" s="31" t="s">
        <v>113</v>
      </c>
    </row>
    <row r="26" spans="2:25" ht="31.5">
      <c r="B26" s="48" t="str">
        <f>'לא סחיר - חוזים עתידיים'!B7:K7</f>
        <v>8. חוזים עתידיים</v>
      </c>
      <c r="C26" s="30" t="s">
        <v>43</v>
      </c>
      <c r="G26" s="30" t="s">
        <v>62</v>
      </c>
      <c r="H26" s="30" t="s">
        <v>103</v>
      </c>
      <c r="K26" s="30" t="s">
        <v>104</v>
      </c>
      <c r="S26" s="30" t="s">
        <v>0</v>
      </c>
      <c r="T26" s="30" t="s">
        <v>107</v>
      </c>
      <c r="U26" s="30" t="s">
        <v>112</v>
      </c>
      <c r="V26" s="31" t="s">
        <v>113</v>
      </c>
    </row>
    <row r="27" spans="2:25" ht="31.5">
      <c r="B27" s="48" t="str">
        <f>'לא סחיר - מוצרים מובנים'!B7:Q7</f>
        <v>9. מוצרים מובנים</v>
      </c>
      <c r="C27" s="30" t="s">
        <v>43</v>
      </c>
      <c r="F27" s="30" t="s">
        <v>48</v>
      </c>
      <c r="I27" s="30" t="s">
        <v>15</v>
      </c>
      <c r="J27" s="30" t="s">
        <v>63</v>
      </c>
      <c r="K27" s="30" t="s">
        <v>104</v>
      </c>
      <c r="L27" s="30" t="s">
        <v>18</v>
      </c>
      <c r="M27" s="30" t="s">
        <v>103</v>
      </c>
      <c r="Q27" s="30" t="s">
        <v>17</v>
      </c>
      <c r="R27" s="30" t="s">
        <v>19</v>
      </c>
      <c r="S27" s="30" t="s">
        <v>0</v>
      </c>
      <c r="T27" s="30" t="s">
        <v>107</v>
      </c>
      <c r="U27" s="30" t="s">
        <v>112</v>
      </c>
      <c r="V27" s="30" t="s">
        <v>56</v>
      </c>
      <c r="W27" s="31" t="s">
        <v>113</v>
      </c>
    </row>
    <row r="28" spans="2:25" ht="31.5">
      <c r="B28" s="52" t="str">
        <f>הלוואות!B6</f>
        <v>1.ד. הלוואות:</v>
      </c>
      <c r="C28" s="30" t="s">
        <v>43</v>
      </c>
      <c r="I28" s="30" t="s">
        <v>15</v>
      </c>
      <c r="J28" s="30" t="s">
        <v>63</v>
      </c>
      <c r="L28" s="30" t="s">
        <v>18</v>
      </c>
      <c r="M28" s="30" t="s">
        <v>103</v>
      </c>
      <c r="Q28" s="13" t="s">
        <v>35</v>
      </c>
      <c r="R28" s="30" t="s">
        <v>19</v>
      </c>
      <c r="S28" s="30" t="s">
        <v>0</v>
      </c>
      <c r="T28" s="30" t="s">
        <v>107</v>
      </c>
      <c r="U28" s="30" t="s">
        <v>112</v>
      </c>
      <c r="V28" s="31" t="s">
        <v>113</v>
      </c>
    </row>
    <row r="29" spans="2:25" ht="47.25">
      <c r="B29" s="52" t="str">
        <f>'פקדונות מעל 3 חודשים'!B6:O6</f>
        <v>1.ה. פקדונות מעל 3 חודשים:</v>
      </c>
      <c r="C29" s="30" t="s">
        <v>43</v>
      </c>
      <c r="E29" s="30" t="s">
        <v>119</v>
      </c>
      <c r="I29" s="30" t="s">
        <v>15</v>
      </c>
      <c r="J29" s="30" t="s">
        <v>63</v>
      </c>
      <c r="L29" s="30" t="s">
        <v>18</v>
      </c>
      <c r="M29" s="30" t="s">
        <v>103</v>
      </c>
      <c r="O29" s="49" t="s">
        <v>50</v>
      </c>
      <c r="P29" s="50"/>
      <c r="R29" s="30" t="s">
        <v>19</v>
      </c>
      <c r="S29" s="30" t="s">
        <v>0</v>
      </c>
      <c r="T29" s="30" t="s">
        <v>107</v>
      </c>
      <c r="U29" s="30" t="s">
        <v>112</v>
      </c>
      <c r="V29" s="31" t="s">
        <v>113</v>
      </c>
    </row>
    <row r="30" spans="2:25" ht="63">
      <c r="B30" s="52" t="str">
        <f>'זכויות מקרקעין'!B6</f>
        <v>1. ו. זכויות במקרקעין:</v>
      </c>
      <c r="C30" s="13" t="s">
        <v>52</v>
      </c>
      <c r="N30" s="49" t="s">
        <v>87</v>
      </c>
      <c r="P30" s="50" t="s">
        <v>53</v>
      </c>
      <c r="U30" s="30" t="s">
        <v>112</v>
      </c>
      <c r="V30" s="14" t="s">
        <v>55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54</v>
      </c>
      <c r="R31" s="13" t="s">
        <v>51</v>
      </c>
      <c r="U31" s="30" t="s">
        <v>112</v>
      </c>
      <c r="V31" s="14" t="s">
        <v>55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109</v>
      </c>
      <c r="Y32" s="14" t="s">
        <v>108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181</v>
      </c>
      <c r="C1" s="76" t="s" vm="1">
        <v>251</v>
      </c>
    </row>
    <row r="2" spans="2:54">
      <c r="B2" s="56" t="s">
        <v>180</v>
      </c>
      <c r="C2" s="76" t="s">
        <v>252</v>
      </c>
    </row>
    <row r="3" spans="2:54">
      <c r="B3" s="56" t="s">
        <v>182</v>
      </c>
      <c r="C3" s="76" t="s">
        <v>253</v>
      </c>
    </row>
    <row r="4" spans="2:54">
      <c r="B4" s="56" t="s">
        <v>183</v>
      </c>
      <c r="C4" s="76">
        <v>8803</v>
      </c>
    </row>
    <row r="6" spans="2:54" ht="26.25" customHeight="1">
      <c r="B6" s="189" t="s">
        <v>212</v>
      </c>
      <c r="C6" s="190"/>
      <c r="D6" s="190"/>
      <c r="E6" s="190"/>
      <c r="F6" s="190"/>
      <c r="G6" s="190"/>
      <c r="H6" s="190"/>
      <c r="I6" s="190"/>
      <c r="J6" s="190"/>
      <c r="K6" s="190"/>
      <c r="L6" s="191"/>
    </row>
    <row r="7" spans="2:54" ht="26.25" customHeight="1">
      <c r="B7" s="189" t="s">
        <v>100</v>
      </c>
      <c r="C7" s="190"/>
      <c r="D7" s="190"/>
      <c r="E7" s="190"/>
      <c r="F7" s="190"/>
      <c r="G7" s="190"/>
      <c r="H7" s="190"/>
      <c r="I7" s="190"/>
      <c r="J7" s="190"/>
      <c r="K7" s="190"/>
      <c r="L7" s="191"/>
    </row>
    <row r="8" spans="2:54" s="3" customFormat="1" ht="78.75">
      <c r="B8" s="22" t="s">
        <v>118</v>
      </c>
      <c r="C8" s="30" t="s">
        <v>43</v>
      </c>
      <c r="D8" s="30" t="s">
        <v>62</v>
      </c>
      <c r="E8" s="30" t="s">
        <v>103</v>
      </c>
      <c r="F8" s="30" t="s">
        <v>104</v>
      </c>
      <c r="G8" s="30" t="s">
        <v>237</v>
      </c>
      <c r="H8" s="30" t="s">
        <v>236</v>
      </c>
      <c r="I8" s="30" t="s">
        <v>112</v>
      </c>
      <c r="J8" s="30" t="s">
        <v>56</v>
      </c>
      <c r="K8" s="30" t="s">
        <v>184</v>
      </c>
      <c r="L8" s="31" t="s">
        <v>186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246</v>
      </c>
      <c r="H9" s="16"/>
      <c r="I9" s="16" t="s">
        <v>240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AZ11" s="1"/>
    </row>
    <row r="12" spans="2:54" ht="19.5" customHeight="1">
      <c r="B12" s="93" t="s">
        <v>250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</row>
    <row r="13" spans="2:54">
      <c r="B13" s="93" t="s">
        <v>114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</row>
    <row r="14" spans="2:54">
      <c r="B14" s="93" t="s">
        <v>235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</row>
    <row r="15" spans="2:54">
      <c r="B15" s="93" t="s">
        <v>245</v>
      </c>
      <c r="C15" s="95"/>
      <c r="D15" s="95"/>
      <c r="E15" s="95"/>
      <c r="F15" s="95"/>
      <c r="G15" s="95"/>
      <c r="H15" s="95"/>
      <c r="I15" s="95"/>
      <c r="J15" s="95"/>
      <c r="K15" s="95"/>
      <c r="L15" s="95"/>
    </row>
    <row r="16" spans="2:54" s="7" customFormat="1"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AZ16" s="1"/>
      <c r="BB16" s="1"/>
    </row>
    <row r="17" spans="2:54" s="7" customFormat="1"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AZ17" s="1"/>
      <c r="BB17" s="1"/>
    </row>
    <row r="18" spans="2:54" s="7" customFormat="1"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AZ18" s="1"/>
      <c r="BB18" s="1"/>
    </row>
    <row r="19" spans="2:54"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</row>
    <row r="20" spans="2:54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</row>
    <row r="21" spans="2:54"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</row>
    <row r="22" spans="2:54"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</row>
    <row r="23" spans="2:54"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</row>
    <row r="24" spans="2:54"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</row>
    <row r="25" spans="2:54"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</row>
    <row r="26" spans="2:54"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</row>
    <row r="27" spans="2:54"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</row>
    <row r="28" spans="2:54"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</row>
    <row r="29" spans="2:54"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</row>
    <row r="30" spans="2:54"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</row>
    <row r="31" spans="2:54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</row>
    <row r="32" spans="2:54"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</row>
    <row r="33" spans="2:12"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</row>
    <row r="34" spans="2:12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</row>
    <row r="35" spans="2:12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</row>
    <row r="36" spans="2:12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</row>
    <row r="37" spans="2:12"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</row>
    <row r="38" spans="2:12"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</row>
    <row r="39" spans="2:12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</row>
    <row r="40" spans="2:12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</row>
    <row r="41" spans="2:12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</row>
    <row r="42" spans="2:12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</row>
    <row r="43" spans="2:12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</row>
    <row r="44" spans="2:12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</row>
    <row r="45" spans="2:12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</row>
    <row r="46" spans="2:12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</row>
    <row r="47" spans="2:12"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</row>
    <row r="48" spans="2:12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2:12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</row>
    <row r="50" spans="2:12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</row>
    <row r="51" spans="2:12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</row>
    <row r="52" spans="2:12"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</row>
    <row r="53" spans="2:12"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</row>
    <row r="54" spans="2:12"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</row>
    <row r="55" spans="2:12"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</row>
    <row r="56" spans="2:12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</row>
    <row r="57" spans="2:12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</row>
    <row r="58" spans="2:12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</row>
    <row r="59" spans="2:12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</row>
    <row r="60" spans="2:12"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</row>
    <row r="61" spans="2:12"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</row>
    <row r="62" spans="2:12"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</row>
    <row r="63" spans="2:12"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</row>
    <row r="64" spans="2:12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</row>
    <row r="65" spans="2:12"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</row>
    <row r="66" spans="2:12"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</row>
    <row r="67" spans="2:12"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</row>
    <row r="68" spans="2:12"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</row>
    <row r="69" spans="2:12"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</row>
    <row r="70" spans="2:12"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</row>
    <row r="71" spans="2:12"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</row>
    <row r="72" spans="2:12"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</row>
    <row r="73" spans="2:12"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</row>
    <row r="74" spans="2:12"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</row>
    <row r="75" spans="2:12"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</row>
    <row r="76" spans="2:12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</row>
    <row r="77" spans="2:12"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</row>
    <row r="78" spans="2:12"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</row>
    <row r="79" spans="2:12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</row>
    <row r="80" spans="2:12"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</row>
    <row r="81" spans="2:12"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</row>
    <row r="82" spans="2:12"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</row>
    <row r="83" spans="2:12"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</row>
    <row r="84" spans="2:12"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</row>
    <row r="85" spans="2:12"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</row>
    <row r="86" spans="2:12"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</row>
    <row r="87" spans="2:12"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</row>
    <row r="88" spans="2:12"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</row>
    <row r="89" spans="2:12"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</row>
    <row r="90" spans="2:12"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</row>
    <row r="91" spans="2:12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</row>
    <row r="92" spans="2:12"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</row>
    <row r="93" spans="2:12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</row>
    <row r="94" spans="2:12"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</row>
    <row r="95" spans="2:12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</row>
    <row r="96" spans="2:12"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</row>
    <row r="97" spans="2:12"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</row>
    <row r="98" spans="2:12"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</row>
    <row r="99" spans="2:12"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</row>
    <row r="100" spans="2:12"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</row>
    <row r="101" spans="2:12"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</row>
    <row r="102" spans="2:12"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</row>
    <row r="103" spans="2:12"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</row>
    <row r="104" spans="2:12"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</row>
    <row r="105" spans="2:12"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</row>
    <row r="106" spans="2:12"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</row>
    <row r="107" spans="2:12"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</row>
    <row r="108" spans="2:12"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</row>
    <row r="109" spans="2:12"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</row>
    <row r="110" spans="2:12"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H44:XFD47 D1:XFD43 D48:XFD1048576 D44:AF47 A1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181</v>
      </c>
      <c r="C1" s="76" t="s" vm="1">
        <v>251</v>
      </c>
    </row>
    <row r="2" spans="2:51">
      <c r="B2" s="56" t="s">
        <v>180</v>
      </c>
      <c r="C2" s="76" t="s">
        <v>252</v>
      </c>
    </row>
    <row r="3" spans="2:51">
      <c r="B3" s="56" t="s">
        <v>182</v>
      </c>
      <c r="C3" s="76" t="s">
        <v>253</v>
      </c>
    </row>
    <row r="4" spans="2:51">
      <c r="B4" s="56" t="s">
        <v>183</v>
      </c>
      <c r="C4" s="76">
        <v>8803</v>
      </c>
    </row>
    <row r="6" spans="2:51" ht="26.25" customHeight="1">
      <c r="B6" s="189" t="s">
        <v>212</v>
      </c>
      <c r="C6" s="190"/>
      <c r="D6" s="190"/>
      <c r="E6" s="190"/>
      <c r="F6" s="190"/>
      <c r="G6" s="190"/>
      <c r="H6" s="190"/>
      <c r="I6" s="190"/>
      <c r="J6" s="190"/>
      <c r="K6" s="191"/>
    </row>
    <row r="7" spans="2:51" ht="26.25" customHeight="1">
      <c r="B7" s="189" t="s">
        <v>101</v>
      </c>
      <c r="C7" s="190"/>
      <c r="D7" s="190"/>
      <c r="E7" s="190"/>
      <c r="F7" s="190"/>
      <c r="G7" s="190"/>
      <c r="H7" s="190"/>
      <c r="I7" s="190"/>
      <c r="J7" s="190"/>
      <c r="K7" s="191"/>
    </row>
    <row r="8" spans="2:51" s="3" customFormat="1" ht="63">
      <c r="B8" s="22" t="s">
        <v>118</v>
      </c>
      <c r="C8" s="30" t="s">
        <v>43</v>
      </c>
      <c r="D8" s="30" t="s">
        <v>62</v>
      </c>
      <c r="E8" s="30" t="s">
        <v>103</v>
      </c>
      <c r="F8" s="30" t="s">
        <v>104</v>
      </c>
      <c r="G8" s="30" t="s">
        <v>237</v>
      </c>
      <c r="H8" s="30" t="s">
        <v>236</v>
      </c>
      <c r="I8" s="30" t="s">
        <v>112</v>
      </c>
      <c r="J8" s="30" t="s">
        <v>184</v>
      </c>
      <c r="K8" s="31" t="s">
        <v>186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246</v>
      </c>
      <c r="H9" s="16"/>
      <c r="I9" s="16" t="s">
        <v>240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29" t="s">
        <v>47</v>
      </c>
      <c r="C11" s="116"/>
      <c r="D11" s="116"/>
      <c r="E11" s="116"/>
      <c r="F11" s="116"/>
      <c r="G11" s="117"/>
      <c r="H11" s="125"/>
      <c r="I11" s="117">
        <v>362.60968000000003</v>
      </c>
      <c r="J11" s="118">
        <v>1</v>
      </c>
      <c r="K11" s="118">
        <f>I11/'סכום נכסי הקרן'!$C$42</f>
        <v>9.1082019118173723E-4</v>
      </c>
      <c r="L11" s="135"/>
      <c r="M11" s="135"/>
      <c r="AW11" s="1"/>
    </row>
    <row r="12" spans="2:51" ht="19.5" customHeight="1">
      <c r="B12" s="129" t="s">
        <v>34</v>
      </c>
      <c r="C12" s="116"/>
      <c r="D12" s="116"/>
      <c r="E12" s="116"/>
      <c r="F12" s="116"/>
      <c r="G12" s="117"/>
      <c r="H12" s="125"/>
      <c r="I12" s="117">
        <v>362.60968000000003</v>
      </c>
      <c r="J12" s="118">
        <v>1</v>
      </c>
      <c r="K12" s="118">
        <f>I12/'סכום נכסי הקרן'!$C$42</f>
        <v>9.1082019118173723E-4</v>
      </c>
      <c r="L12" s="136"/>
      <c r="M12" s="136"/>
    </row>
    <row r="13" spans="2:51">
      <c r="B13" s="129" t="s">
        <v>957</v>
      </c>
      <c r="C13" s="116"/>
      <c r="D13" s="116"/>
      <c r="E13" s="116"/>
      <c r="F13" s="116"/>
      <c r="G13" s="117"/>
      <c r="H13" s="125"/>
      <c r="I13" s="117">
        <v>392.93981000000008</v>
      </c>
      <c r="J13" s="118">
        <v>1.0836440163428622</v>
      </c>
      <c r="K13" s="118">
        <f>I13/'סכום נכסי הקרן'!$C$42</f>
        <v>9.870048501383513E-4</v>
      </c>
      <c r="L13" s="136"/>
      <c r="M13" s="136"/>
    </row>
    <row r="14" spans="2:51">
      <c r="B14" s="95" t="s">
        <v>958</v>
      </c>
      <c r="C14" s="81" t="s">
        <v>959</v>
      </c>
      <c r="D14" s="91"/>
      <c r="E14" s="91" t="s">
        <v>165</v>
      </c>
      <c r="F14" s="100">
        <v>42915</v>
      </c>
      <c r="G14" s="88">
        <v>1779900</v>
      </c>
      <c r="H14" s="90">
        <v>5.1400000000000001E-2</v>
      </c>
      <c r="I14" s="88">
        <v>0.91521000000000008</v>
      </c>
      <c r="J14" s="89">
        <v>2.5239535800588666E-3</v>
      </c>
      <c r="K14" s="89">
        <f>I14/'סכום נכסי הקרן'!$C$42</f>
        <v>2.2988678823230468E-6</v>
      </c>
      <c r="L14" s="136"/>
      <c r="M14" s="136"/>
    </row>
    <row r="15" spans="2:51">
      <c r="B15" s="95" t="s">
        <v>960</v>
      </c>
      <c r="C15" s="81" t="s">
        <v>961</v>
      </c>
      <c r="D15" s="91"/>
      <c r="E15" s="91" t="s">
        <v>165</v>
      </c>
      <c r="F15" s="100">
        <v>42887</v>
      </c>
      <c r="G15" s="88">
        <v>28138591.5</v>
      </c>
      <c r="H15" s="90">
        <v>1.2956000000000001</v>
      </c>
      <c r="I15" s="88">
        <v>364.56121000000002</v>
      </c>
      <c r="J15" s="89">
        <v>1.0053819026563218</v>
      </c>
      <c r="K15" s="89">
        <f>I15/'סכום נכסי הקרן'!$C$42</f>
        <v>9.1572213678808964E-4</v>
      </c>
      <c r="L15" s="136"/>
      <c r="M15" s="136"/>
    </row>
    <row r="16" spans="2:51" s="7" customFormat="1">
      <c r="B16" s="95" t="s">
        <v>962</v>
      </c>
      <c r="C16" s="81" t="s">
        <v>963</v>
      </c>
      <c r="D16" s="91"/>
      <c r="E16" s="91" t="s">
        <v>165</v>
      </c>
      <c r="F16" s="100">
        <v>42891</v>
      </c>
      <c r="G16" s="88">
        <v>2075045</v>
      </c>
      <c r="H16" s="90">
        <v>1.3234999999999999</v>
      </c>
      <c r="I16" s="88">
        <v>27.46339</v>
      </c>
      <c r="J16" s="89">
        <v>7.5738160106481434E-2</v>
      </c>
      <c r="K16" s="89">
        <f>I16/'סכום נכסי הקרן'!$C$42</f>
        <v>6.8983845467938444E-5</v>
      </c>
      <c r="L16" s="142"/>
      <c r="M16" s="142"/>
      <c r="AW16" s="1"/>
      <c r="AY16" s="1"/>
    </row>
    <row r="17" spans="2:51" s="7" customFormat="1">
      <c r="B17" s="95"/>
      <c r="C17" s="81"/>
      <c r="D17" s="81"/>
      <c r="E17" s="81"/>
      <c r="F17" s="81"/>
      <c r="G17" s="88"/>
      <c r="H17" s="90"/>
      <c r="I17" s="81"/>
      <c r="J17" s="89"/>
      <c r="K17" s="81"/>
      <c r="L17" s="142"/>
      <c r="M17" s="142"/>
      <c r="AW17" s="1"/>
      <c r="AY17" s="1"/>
    </row>
    <row r="18" spans="2:51" s="7" customFormat="1">
      <c r="B18" s="99" t="s">
        <v>230</v>
      </c>
      <c r="C18" s="79"/>
      <c r="D18" s="79"/>
      <c r="E18" s="79"/>
      <c r="F18" s="79"/>
      <c r="G18" s="85"/>
      <c r="H18" s="87"/>
      <c r="I18" s="85">
        <v>-30.33013</v>
      </c>
      <c r="J18" s="86">
        <v>-8.3644016342862101E-2</v>
      </c>
      <c r="K18" s="86">
        <f>I18/'סכום נכסי הקרן'!$C$42</f>
        <v>-7.6184658956614007E-5</v>
      </c>
      <c r="L18" s="142"/>
      <c r="M18" s="142"/>
      <c r="AW18" s="1"/>
      <c r="AY18" s="1"/>
    </row>
    <row r="19" spans="2:51">
      <c r="B19" s="95" t="s">
        <v>964</v>
      </c>
      <c r="C19" s="81" t="s">
        <v>965</v>
      </c>
      <c r="D19" s="91"/>
      <c r="E19" s="91" t="s">
        <v>167</v>
      </c>
      <c r="F19" s="100">
        <v>42891</v>
      </c>
      <c r="G19" s="88">
        <v>474602.98</v>
      </c>
      <c r="H19" s="90">
        <v>-1.1161000000000001</v>
      </c>
      <c r="I19" s="88">
        <v>-5.2972299999999999</v>
      </c>
      <c r="J19" s="89">
        <v>-1.4608628208711911E-2</v>
      </c>
      <c r="K19" s="89">
        <f>I19/'סכום נכסי הקרן'!$C$42</f>
        <v>-1.3305833537961903E-5</v>
      </c>
      <c r="L19" s="136"/>
      <c r="M19" s="136"/>
    </row>
    <row r="20" spans="2:51">
      <c r="B20" s="95" t="s">
        <v>966</v>
      </c>
      <c r="C20" s="81" t="s">
        <v>967</v>
      </c>
      <c r="D20" s="91"/>
      <c r="E20" s="91" t="s">
        <v>167</v>
      </c>
      <c r="F20" s="100">
        <v>42891</v>
      </c>
      <c r="G20" s="88">
        <v>2443659.64</v>
      </c>
      <c r="H20" s="90">
        <v>-1.0244</v>
      </c>
      <c r="I20" s="88">
        <v>-25.032900000000001</v>
      </c>
      <c r="J20" s="89">
        <v>-6.9035388134150194E-2</v>
      </c>
      <c r="K20" s="89">
        <f>I20/'סכום נכסי הקרן'!$C$42</f>
        <v>-6.2878825418652106E-5</v>
      </c>
      <c r="L20" s="136"/>
      <c r="M20" s="136"/>
    </row>
    <row r="21" spans="2:51">
      <c r="B21" s="80"/>
      <c r="C21" s="81"/>
      <c r="D21" s="81"/>
      <c r="E21" s="81"/>
      <c r="F21" s="81"/>
      <c r="G21" s="88"/>
      <c r="H21" s="90"/>
      <c r="I21" s="81"/>
      <c r="J21" s="89"/>
      <c r="K21" s="81"/>
      <c r="L21" s="136"/>
      <c r="M21" s="136"/>
    </row>
    <row r="22" spans="2:51"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136"/>
      <c r="M22" s="136"/>
    </row>
    <row r="23" spans="2:51"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136"/>
      <c r="M23" s="136"/>
    </row>
    <row r="24" spans="2:51">
      <c r="B24" s="93" t="s">
        <v>250</v>
      </c>
      <c r="C24" s="95"/>
      <c r="D24" s="95"/>
      <c r="E24" s="95"/>
      <c r="F24" s="95"/>
      <c r="G24" s="95"/>
      <c r="H24" s="95"/>
      <c r="I24" s="95"/>
      <c r="J24" s="95"/>
      <c r="K24" s="95"/>
      <c r="L24" s="136"/>
      <c r="M24" s="136"/>
    </row>
    <row r="25" spans="2:51">
      <c r="B25" s="93" t="s">
        <v>114</v>
      </c>
      <c r="C25" s="95"/>
      <c r="D25" s="95"/>
      <c r="E25" s="95"/>
      <c r="F25" s="95"/>
      <c r="G25" s="95"/>
      <c r="H25" s="95"/>
      <c r="I25" s="95"/>
      <c r="J25" s="95"/>
      <c r="K25" s="95"/>
    </row>
    <row r="26" spans="2:51">
      <c r="B26" s="93" t="s">
        <v>235</v>
      </c>
      <c r="C26" s="95"/>
      <c r="D26" s="95"/>
      <c r="E26" s="95"/>
      <c r="F26" s="95"/>
      <c r="G26" s="95"/>
      <c r="H26" s="95"/>
      <c r="I26" s="95"/>
      <c r="J26" s="95"/>
      <c r="K26" s="95"/>
    </row>
    <row r="27" spans="2:51">
      <c r="B27" s="93" t="s">
        <v>245</v>
      </c>
      <c r="C27" s="95"/>
      <c r="D27" s="95"/>
      <c r="E27" s="95"/>
      <c r="F27" s="95"/>
      <c r="G27" s="95"/>
      <c r="H27" s="95"/>
      <c r="I27" s="95"/>
      <c r="J27" s="95"/>
      <c r="K27" s="95"/>
    </row>
    <row r="28" spans="2:51">
      <c r="B28" s="95"/>
      <c r="C28" s="95"/>
      <c r="D28" s="95"/>
      <c r="E28" s="95"/>
      <c r="F28" s="95"/>
      <c r="G28" s="95"/>
      <c r="H28" s="95"/>
      <c r="I28" s="95"/>
      <c r="J28" s="95"/>
      <c r="K28" s="95"/>
    </row>
    <row r="29" spans="2:51">
      <c r="B29" s="95"/>
      <c r="C29" s="95"/>
      <c r="D29" s="95"/>
      <c r="E29" s="95"/>
      <c r="F29" s="95"/>
      <c r="G29" s="95"/>
      <c r="H29" s="95"/>
      <c r="I29" s="95"/>
      <c r="J29" s="95"/>
      <c r="K29" s="95"/>
    </row>
    <row r="30" spans="2:51">
      <c r="B30" s="95"/>
      <c r="C30" s="95"/>
      <c r="D30" s="95"/>
      <c r="E30" s="95"/>
      <c r="F30" s="95"/>
      <c r="G30" s="95"/>
      <c r="H30" s="95"/>
      <c r="I30" s="95"/>
      <c r="J30" s="95"/>
      <c r="K30" s="95"/>
    </row>
    <row r="31" spans="2:51">
      <c r="B31" s="95"/>
      <c r="C31" s="95"/>
      <c r="D31" s="95"/>
      <c r="E31" s="95"/>
      <c r="F31" s="95"/>
      <c r="G31" s="95"/>
      <c r="H31" s="95"/>
      <c r="I31" s="95"/>
      <c r="J31" s="95"/>
      <c r="K31" s="95"/>
    </row>
    <row r="32" spans="2:51">
      <c r="B32" s="95"/>
      <c r="C32" s="95"/>
      <c r="D32" s="95"/>
      <c r="E32" s="95"/>
      <c r="F32" s="95"/>
      <c r="G32" s="95"/>
      <c r="H32" s="95"/>
      <c r="I32" s="95"/>
      <c r="J32" s="95"/>
      <c r="K32" s="95"/>
    </row>
    <row r="33" spans="2:11">
      <c r="B33" s="95"/>
      <c r="C33" s="95"/>
      <c r="D33" s="95"/>
      <c r="E33" s="95"/>
      <c r="F33" s="95"/>
      <c r="G33" s="95"/>
      <c r="H33" s="95"/>
      <c r="I33" s="95"/>
      <c r="J33" s="95"/>
      <c r="K33" s="95"/>
    </row>
    <row r="34" spans="2:11">
      <c r="B34" s="95"/>
      <c r="C34" s="95"/>
      <c r="D34" s="95"/>
      <c r="E34" s="95"/>
      <c r="F34" s="95"/>
      <c r="G34" s="95"/>
      <c r="H34" s="95"/>
      <c r="I34" s="95"/>
      <c r="J34" s="95"/>
      <c r="K34" s="95"/>
    </row>
    <row r="35" spans="2:11">
      <c r="B35" s="95"/>
      <c r="C35" s="95"/>
      <c r="D35" s="95"/>
      <c r="E35" s="95"/>
      <c r="F35" s="95"/>
      <c r="G35" s="95"/>
      <c r="H35" s="95"/>
      <c r="I35" s="95"/>
      <c r="J35" s="95"/>
      <c r="K35" s="95"/>
    </row>
    <row r="36" spans="2:11">
      <c r="B36" s="95"/>
      <c r="C36" s="95"/>
      <c r="D36" s="95"/>
      <c r="E36" s="95"/>
      <c r="F36" s="95"/>
      <c r="G36" s="95"/>
      <c r="H36" s="95"/>
      <c r="I36" s="95"/>
      <c r="J36" s="95"/>
      <c r="K36" s="95"/>
    </row>
    <row r="37" spans="2:11">
      <c r="B37" s="95"/>
      <c r="C37" s="95"/>
      <c r="D37" s="95"/>
      <c r="E37" s="95"/>
      <c r="F37" s="95"/>
      <c r="G37" s="95"/>
      <c r="H37" s="95"/>
      <c r="I37" s="95"/>
      <c r="J37" s="95"/>
      <c r="K37" s="95"/>
    </row>
    <row r="38" spans="2:11">
      <c r="B38" s="95"/>
      <c r="C38" s="95"/>
      <c r="D38" s="95"/>
      <c r="E38" s="95"/>
      <c r="F38" s="95"/>
      <c r="G38" s="95"/>
      <c r="H38" s="95"/>
      <c r="I38" s="95"/>
      <c r="J38" s="95"/>
      <c r="K38" s="95"/>
    </row>
    <row r="39" spans="2:11">
      <c r="B39" s="95"/>
      <c r="C39" s="95"/>
      <c r="D39" s="95"/>
      <c r="E39" s="95"/>
      <c r="F39" s="95"/>
      <c r="G39" s="95"/>
      <c r="H39" s="95"/>
      <c r="I39" s="95"/>
      <c r="J39" s="95"/>
      <c r="K39" s="95"/>
    </row>
    <row r="40" spans="2:11">
      <c r="B40" s="95"/>
      <c r="C40" s="95"/>
      <c r="D40" s="95"/>
      <c r="E40" s="95"/>
      <c r="F40" s="95"/>
      <c r="G40" s="95"/>
      <c r="H40" s="95"/>
      <c r="I40" s="95"/>
      <c r="J40" s="95"/>
      <c r="K40" s="95"/>
    </row>
    <row r="41" spans="2:11">
      <c r="B41" s="95"/>
      <c r="C41" s="95"/>
      <c r="D41" s="95"/>
      <c r="E41" s="95"/>
      <c r="F41" s="95"/>
      <c r="G41" s="95"/>
      <c r="H41" s="95"/>
      <c r="I41" s="95"/>
      <c r="J41" s="95"/>
      <c r="K41" s="95"/>
    </row>
    <row r="42" spans="2:11">
      <c r="B42" s="95"/>
      <c r="C42" s="95"/>
      <c r="D42" s="95"/>
      <c r="E42" s="95"/>
      <c r="F42" s="95"/>
      <c r="G42" s="95"/>
      <c r="H42" s="95"/>
      <c r="I42" s="95"/>
      <c r="J42" s="95"/>
      <c r="K42" s="95"/>
    </row>
    <row r="43" spans="2:11">
      <c r="B43" s="95"/>
      <c r="C43" s="95"/>
      <c r="D43" s="95"/>
      <c r="E43" s="95"/>
      <c r="F43" s="95"/>
      <c r="G43" s="95"/>
      <c r="H43" s="95"/>
      <c r="I43" s="95"/>
      <c r="J43" s="95"/>
      <c r="K43" s="95"/>
    </row>
    <row r="44" spans="2:11">
      <c r="B44" s="95"/>
      <c r="C44" s="95"/>
      <c r="D44" s="95"/>
      <c r="E44" s="95"/>
      <c r="F44" s="95"/>
      <c r="G44" s="95"/>
      <c r="H44" s="95"/>
      <c r="I44" s="95"/>
      <c r="J44" s="95"/>
      <c r="K44" s="95"/>
    </row>
    <row r="45" spans="2:11">
      <c r="B45" s="95"/>
      <c r="C45" s="95"/>
      <c r="D45" s="95"/>
      <c r="E45" s="95"/>
      <c r="F45" s="95"/>
      <c r="G45" s="95"/>
      <c r="H45" s="95"/>
      <c r="I45" s="95"/>
      <c r="J45" s="95"/>
      <c r="K45" s="95"/>
    </row>
    <row r="46" spans="2:11">
      <c r="B46" s="95"/>
      <c r="C46" s="95"/>
      <c r="D46" s="95"/>
      <c r="E46" s="95"/>
      <c r="F46" s="95"/>
      <c r="G46" s="95"/>
      <c r="H46" s="95"/>
      <c r="I46" s="95"/>
      <c r="J46" s="95"/>
      <c r="K46" s="95"/>
    </row>
    <row r="47" spans="2:11">
      <c r="B47" s="95"/>
      <c r="C47" s="95"/>
      <c r="D47" s="95"/>
      <c r="E47" s="95"/>
      <c r="F47" s="95"/>
      <c r="G47" s="95"/>
      <c r="H47" s="95"/>
      <c r="I47" s="95"/>
      <c r="J47" s="95"/>
      <c r="K47" s="95"/>
    </row>
    <row r="48" spans="2:11">
      <c r="B48" s="95"/>
      <c r="C48" s="95"/>
      <c r="D48" s="95"/>
      <c r="E48" s="95"/>
      <c r="F48" s="95"/>
      <c r="G48" s="95"/>
      <c r="H48" s="95"/>
      <c r="I48" s="95"/>
      <c r="J48" s="95"/>
      <c r="K48" s="95"/>
    </row>
    <row r="49" spans="2:11">
      <c r="B49" s="95"/>
      <c r="C49" s="95"/>
      <c r="D49" s="95"/>
      <c r="E49" s="95"/>
      <c r="F49" s="95"/>
      <c r="G49" s="95"/>
      <c r="H49" s="95"/>
      <c r="I49" s="95"/>
      <c r="J49" s="95"/>
      <c r="K49" s="95"/>
    </row>
    <row r="50" spans="2:11">
      <c r="B50" s="95"/>
      <c r="C50" s="95"/>
      <c r="D50" s="95"/>
      <c r="E50" s="95"/>
      <c r="F50" s="95"/>
      <c r="G50" s="95"/>
      <c r="H50" s="95"/>
      <c r="I50" s="95"/>
      <c r="J50" s="95"/>
      <c r="K50" s="95"/>
    </row>
    <row r="51" spans="2:11">
      <c r="B51" s="95"/>
      <c r="C51" s="95"/>
      <c r="D51" s="95"/>
      <c r="E51" s="95"/>
      <c r="F51" s="95"/>
      <c r="G51" s="95"/>
      <c r="H51" s="95"/>
      <c r="I51" s="95"/>
      <c r="J51" s="95"/>
      <c r="K51" s="95"/>
    </row>
    <row r="52" spans="2:11">
      <c r="B52" s="95"/>
      <c r="C52" s="95"/>
      <c r="D52" s="95"/>
      <c r="E52" s="95"/>
      <c r="F52" s="95"/>
      <c r="G52" s="95"/>
      <c r="H52" s="95"/>
      <c r="I52" s="95"/>
      <c r="J52" s="95"/>
      <c r="K52" s="95"/>
    </row>
    <row r="53" spans="2:11">
      <c r="B53" s="95"/>
      <c r="C53" s="95"/>
      <c r="D53" s="95"/>
      <c r="E53" s="95"/>
      <c r="F53" s="95"/>
      <c r="G53" s="95"/>
      <c r="H53" s="95"/>
      <c r="I53" s="95"/>
      <c r="J53" s="95"/>
      <c r="K53" s="95"/>
    </row>
    <row r="54" spans="2:11">
      <c r="B54" s="95"/>
      <c r="C54" s="95"/>
      <c r="D54" s="95"/>
      <c r="E54" s="95"/>
      <c r="F54" s="95"/>
      <c r="G54" s="95"/>
      <c r="H54" s="95"/>
      <c r="I54" s="95"/>
      <c r="J54" s="95"/>
      <c r="K54" s="95"/>
    </row>
    <row r="55" spans="2:11">
      <c r="B55" s="95"/>
      <c r="C55" s="95"/>
      <c r="D55" s="95"/>
      <c r="E55" s="95"/>
      <c r="F55" s="95"/>
      <c r="G55" s="95"/>
      <c r="H55" s="95"/>
      <c r="I55" s="95"/>
      <c r="J55" s="95"/>
      <c r="K55" s="95"/>
    </row>
    <row r="56" spans="2:11">
      <c r="B56" s="95"/>
      <c r="C56" s="95"/>
      <c r="D56" s="95"/>
      <c r="E56" s="95"/>
      <c r="F56" s="95"/>
      <c r="G56" s="95"/>
      <c r="H56" s="95"/>
      <c r="I56" s="95"/>
      <c r="J56" s="95"/>
      <c r="K56" s="95"/>
    </row>
    <row r="57" spans="2:11">
      <c r="B57" s="95"/>
      <c r="C57" s="95"/>
      <c r="D57" s="95"/>
      <c r="E57" s="95"/>
      <c r="F57" s="95"/>
      <c r="G57" s="95"/>
      <c r="H57" s="95"/>
      <c r="I57" s="95"/>
      <c r="J57" s="95"/>
      <c r="K57" s="95"/>
    </row>
    <row r="58" spans="2:11">
      <c r="B58" s="95"/>
      <c r="C58" s="95"/>
      <c r="D58" s="95"/>
      <c r="E58" s="95"/>
      <c r="F58" s="95"/>
      <c r="G58" s="95"/>
      <c r="H58" s="95"/>
      <c r="I58" s="95"/>
      <c r="J58" s="95"/>
      <c r="K58" s="95"/>
    </row>
    <row r="59" spans="2:11">
      <c r="B59" s="95"/>
      <c r="C59" s="95"/>
      <c r="D59" s="95"/>
      <c r="E59" s="95"/>
      <c r="F59" s="95"/>
      <c r="G59" s="95"/>
      <c r="H59" s="95"/>
      <c r="I59" s="95"/>
      <c r="J59" s="95"/>
      <c r="K59" s="95"/>
    </row>
    <row r="60" spans="2:11">
      <c r="B60" s="95"/>
      <c r="C60" s="95"/>
      <c r="D60" s="95"/>
      <c r="E60" s="95"/>
      <c r="F60" s="95"/>
      <c r="G60" s="95"/>
      <c r="H60" s="95"/>
      <c r="I60" s="95"/>
      <c r="J60" s="95"/>
      <c r="K60" s="95"/>
    </row>
    <row r="61" spans="2:11">
      <c r="B61" s="95"/>
      <c r="C61" s="95"/>
      <c r="D61" s="95"/>
      <c r="E61" s="95"/>
      <c r="F61" s="95"/>
      <c r="G61" s="95"/>
      <c r="H61" s="95"/>
      <c r="I61" s="95"/>
      <c r="J61" s="95"/>
      <c r="K61" s="95"/>
    </row>
    <row r="62" spans="2:11">
      <c r="B62" s="95"/>
      <c r="C62" s="95"/>
      <c r="D62" s="95"/>
      <c r="E62" s="95"/>
      <c r="F62" s="95"/>
      <c r="G62" s="95"/>
      <c r="H62" s="95"/>
      <c r="I62" s="95"/>
      <c r="J62" s="95"/>
      <c r="K62" s="95"/>
    </row>
    <row r="63" spans="2:11">
      <c r="B63" s="95"/>
      <c r="C63" s="95"/>
      <c r="D63" s="95"/>
      <c r="E63" s="95"/>
      <c r="F63" s="95"/>
      <c r="G63" s="95"/>
      <c r="H63" s="95"/>
      <c r="I63" s="95"/>
      <c r="J63" s="95"/>
      <c r="K63" s="95"/>
    </row>
    <row r="64" spans="2:11">
      <c r="B64" s="95"/>
      <c r="C64" s="95"/>
      <c r="D64" s="95"/>
      <c r="E64" s="95"/>
      <c r="F64" s="95"/>
      <c r="G64" s="95"/>
      <c r="H64" s="95"/>
      <c r="I64" s="95"/>
      <c r="J64" s="95"/>
      <c r="K64" s="95"/>
    </row>
    <row r="65" spans="2:11">
      <c r="B65" s="95"/>
      <c r="C65" s="95"/>
      <c r="D65" s="95"/>
      <c r="E65" s="95"/>
      <c r="F65" s="95"/>
      <c r="G65" s="95"/>
      <c r="H65" s="95"/>
      <c r="I65" s="95"/>
      <c r="J65" s="95"/>
      <c r="K65" s="95"/>
    </row>
    <row r="66" spans="2:11">
      <c r="B66" s="95"/>
      <c r="C66" s="95"/>
      <c r="D66" s="95"/>
      <c r="E66" s="95"/>
      <c r="F66" s="95"/>
      <c r="G66" s="95"/>
      <c r="H66" s="95"/>
      <c r="I66" s="95"/>
      <c r="J66" s="95"/>
      <c r="K66" s="95"/>
    </row>
    <row r="67" spans="2:11">
      <c r="B67" s="95"/>
      <c r="C67" s="95"/>
      <c r="D67" s="95"/>
      <c r="E67" s="95"/>
      <c r="F67" s="95"/>
      <c r="G67" s="95"/>
      <c r="H67" s="95"/>
      <c r="I67" s="95"/>
      <c r="J67" s="95"/>
      <c r="K67" s="95"/>
    </row>
    <row r="68" spans="2:11">
      <c r="B68" s="95"/>
      <c r="C68" s="95"/>
      <c r="D68" s="95"/>
      <c r="E68" s="95"/>
      <c r="F68" s="95"/>
      <c r="G68" s="95"/>
      <c r="H68" s="95"/>
      <c r="I68" s="95"/>
      <c r="J68" s="95"/>
      <c r="K68" s="95"/>
    </row>
    <row r="69" spans="2:11">
      <c r="B69" s="95"/>
      <c r="C69" s="95"/>
      <c r="D69" s="95"/>
      <c r="E69" s="95"/>
      <c r="F69" s="95"/>
      <c r="G69" s="95"/>
      <c r="H69" s="95"/>
      <c r="I69" s="95"/>
      <c r="J69" s="95"/>
      <c r="K69" s="95"/>
    </row>
    <row r="70" spans="2:11">
      <c r="B70" s="95"/>
      <c r="C70" s="95"/>
      <c r="D70" s="95"/>
      <c r="E70" s="95"/>
      <c r="F70" s="95"/>
      <c r="G70" s="95"/>
      <c r="H70" s="95"/>
      <c r="I70" s="95"/>
      <c r="J70" s="95"/>
      <c r="K70" s="95"/>
    </row>
    <row r="71" spans="2:11">
      <c r="B71" s="95"/>
      <c r="C71" s="95"/>
      <c r="D71" s="95"/>
      <c r="E71" s="95"/>
      <c r="F71" s="95"/>
      <c r="G71" s="95"/>
      <c r="H71" s="95"/>
      <c r="I71" s="95"/>
      <c r="J71" s="95"/>
      <c r="K71" s="95"/>
    </row>
    <row r="72" spans="2:11">
      <c r="B72" s="95"/>
      <c r="C72" s="95"/>
      <c r="D72" s="95"/>
      <c r="E72" s="95"/>
      <c r="F72" s="95"/>
      <c r="G72" s="95"/>
      <c r="H72" s="95"/>
      <c r="I72" s="95"/>
      <c r="J72" s="95"/>
      <c r="K72" s="95"/>
    </row>
    <row r="73" spans="2:11">
      <c r="B73" s="95"/>
      <c r="C73" s="95"/>
      <c r="D73" s="95"/>
      <c r="E73" s="95"/>
      <c r="F73" s="95"/>
      <c r="G73" s="95"/>
      <c r="H73" s="95"/>
      <c r="I73" s="95"/>
      <c r="J73" s="95"/>
      <c r="K73" s="95"/>
    </row>
    <row r="74" spans="2:11">
      <c r="B74" s="95"/>
      <c r="C74" s="95"/>
      <c r="D74" s="95"/>
      <c r="E74" s="95"/>
      <c r="F74" s="95"/>
      <c r="G74" s="95"/>
      <c r="H74" s="95"/>
      <c r="I74" s="95"/>
      <c r="J74" s="95"/>
      <c r="K74" s="95"/>
    </row>
    <row r="75" spans="2:11">
      <c r="B75" s="95"/>
      <c r="C75" s="95"/>
      <c r="D75" s="95"/>
      <c r="E75" s="95"/>
      <c r="F75" s="95"/>
      <c r="G75" s="95"/>
      <c r="H75" s="95"/>
      <c r="I75" s="95"/>
      <c r="J75" s="95"/>
      <c r="K75" s="95"/>
    </row>
    <row r="76" spans="2:11">
      <c r="B76" s="95"/>
      <c r="C76" s="95"/>
      <c r="D76" s="95"/>
      <c r="E76" s="95"/>
      <c r="F76" s="95"/>
      <c r="G76" s="95"/>
      <c r="H76" s="95"/>
      <c r="I76" s="95"/>
      <c r="J76" s="95"/>
      <c r="K76" s="95"/>
    </row>
    <row r="77" spans="2:11">
      <c r="B77" s="95"/>
      <c r="C77" s="95"/>
      <c r="D77" s="95"/>
      <c r="E77" s="95"/>
      <c r="F77" s="95"/>
      <c r="G77" s="95"/>
      <c r="H77" s="95"/>
      <c r="I77" s="95"/>
      <c r="J77" s="95"/>
      <c r="K77" s="95"/>
    </row>
    <row r="78" spans="2:11">
      <c r="B78" s="95"/>
      <c r="C78" s="95"/>
      <c r="D78" s="95"/>
      <c r="E78" s="95"/>
      <c r="F78" s="95"/>
      <c r="G78" s="95"/>
      <c r="H78" s="95"/>
      <c r="I78" s="95"/>
      <c r="J78" s="95"/>
      <c r="K78" s="95"/>
    </row>
    <row r="79" spans="2:11">
      <c r="B79" s="95"/>
      <c r="C79" s="95"/>
      <c r="D79" s="95"/>
      <c r="E79" s="95"/>
      <c r="F79" s="95"/>
      <c r="G79" s="95"/>
      <c r="H79" s="95"/>
      <c r="I79" s="95"/>
      <c r="J79" s="95"/>
      <c r="K79" s="95"/>
    </row>
    <row r="80" spans="2:11">
      <c r="B80" s="95"/>
      <c r="C80" s="95"/>
      <c r="D80" s="95"/>
      <c r="E80" s="95"/>
      <c r="F80" s="95"/>
      <c r="G80" s="95"/>
      <c r="H80" s="95"/>
      <c r="I80" s="95"/>
      <c r="J80" s="95"/>
      <c r="K80" s="95"/>
    </row>
    <row r="81" spans="2:11">
      <c r="B81" s="95"/>
      <c r="C81" s="95"/>
      <c r="D81" s="95"/>
      <c r="E81" s="95"/>
      <c r="F81" s="95"/>
      <c r="G81" s="95"/>
      <c r="H81" s="95"/>
      <c r="I81" s="95"/>
      <c r="J81" s="95"/>
      <c r="K81" s="95"/>
    </row>
    <row r="82" spans="2:11">
      <c r="B82" s="95"/>
      <c r="C82" s="95"/>
      <c r="D82" s="95"/>
      <c r="E82" s="95"/>
      <c r="F82" s="95"/>
      <c r="G82" s="95"/>
      <c r="H82" s="95"/>
      <c r="I82" s="95"/>
      <c r="J82" s="95"/>
      <c r="K82" s="95"/>
    </row>
    <row r="83" spans="2:11">
      <c r="B83" s="95"/>
      <c r="C83" s="95"/>
      <c r="D83" s="95"/>
      <c r="E83" s="95"/>
      <c r="F83" s="95"/>
      <c r="G83" s="95"/>
      <c r="H83" s="95"/>
      <c r="I83" s="95"/>
      <c r="J83" s="95"/>
      <c r="K83" s="95"/>
    </row>
    <row r="84" spans="2:11">
      <c r="B84" s="95"/>
      <c r="C84" s="95"/>
      <c r="D84" s="95"/>
      <c r="E84" s="95"/>
      <c r="F84" s="95"/>
      <c r="G84" s="95"/>
      <c r="H84" s="95"/>
      <c r="I84" s="95"/>
      <c r="J84" s="95"/>
      <c r="K84" s="95"/>
    </row>
    <row r="85" spans="2:11">
      <c r="B85" s="95"/>
      <c r="C85" s="95"/>
      <c r="D85" s="95"/>
      <c r="E85" s="95"/>
      <c r="F85" s="95"/>
      <c r="G85" s="95"/>
      <c r="H85" s="95"/>
      <c r="I85" s="95"/>
      <c r="J85" s="95"/>
      <c r="K85" s="95"/>
    </row>
    <row r="86" spans="2:11">
      <c r="B86" s="95"/>
      <c r="C86" s="95"/>
      <c r="D86" s="95"/>
      <c r="E86" s="95"/>
      <c r="F86" s="95"/>
      <c r="G86" s="95"/>
      <c r="H86" s="95"/>
      <c r="I86" s="95"/>
      <c r="J86" s="95"/>
      <c r="K86" s="95"/>
    </row>
    <row r="87" spans="2:11">
      <c r="B87" s="95"/>
      <c r="C87" s="95"/>
      <c r="D87" s="95"/>
      <c r="E87" s="95"/>
      <c r="F87" s="95"/>
      <c r="G87" s="95"/>
      <c r="H87" s="95"/>
      <c r="I87" s="95"/>
      <c r="J87" s="95"/>
      <c r="K87" s="95"/>
    </row>
    <row r="88" spans="2:11">
      <c r="B88" s="95"/>
      <c r="C88" s="95"/>
      <c r="D88" s="95"/>
      <c r="E88" s="95"/>
      <c r="F88" s="95"/>
      <c r="G88" s="95"/>
      <c r="H88" s="95"/>
      <c r="I88" s="95"/>
      <c r="J88" s="95"/>
      <c r="K88" s="95"/>
    </row>
    <row r="89" spans="2:11">
      <c r="B89" s="95"/>
      <c r="C89" s="95"/>
      <c r="D89" s="95"/>
      <c r="E89" s="95"/>
      <c r="F89" s="95"/>
      <c r="G89" s="95"/>
      <c r="H89" s="95"/>
      <c r="I89" s="95"/>
      <c r="J89" s="95"/>
      <c r="K89" s="95"/>
    </row>
    <row r="90" spans="2:11">
      <c r="B90" s="95"/>
      <c r="C90" s="95"/>
      <c r="D90" s="95"/>
      <c r="E90" s="95"/>
      <c r="F90" s="95"/>
      <c r="G90" s="95"/>
      <c r="H90" s="95"/>
      <c r="I90" s="95"/>
      <c r="J90" s="95"/>
      <c r="K90" s="95"/>
    </row>
    <row r="91" spans="2:11">
      <c r="B91" s="95"/>
      <c r="C91" s="95"/>
      <c r="D91" s="95"/>
      <c r="E91" s="95"/>
      <c r="F91" s="95"/>
      <c r="G91" s="95"/>
      <c r="H91" s="95"/>
      <c r="I91" s="95"/>
      <c r="J91" s="95"/>
      <c r="K91" s="95"/>
    </row>
    <row r="92" spans="2:11">
      <c r="B92" s="95"/>
      <c r="C92" s="95"/>
      <c r="D92" s="95"/>
      <c r="E92" s="95"/>
      <c r="F92" s="95"/>
      <c r="G92" s="95"/>
      <c r="H92" s="95"/>
      <c r="I92" s="95"/>
      <c r="J92" s="95"/>
      <c r="K92" s="95"/>
    </row>
    <row r="93" spans="2:11">
      <c r="B93" s="95"/>
      <c r="C93" s="95"/>
      <c r="D93" s="95"/>
      <c r="E93" s="95"/>
      <c r="F93" s="95"/>
      <c r="G93" s="95"/>
      <c r="H93" s="95"/>
      <c r="I93" s="95"/>
      <c r="J93" s="95"/>
      <c r="K93" s="95"/>
    </row>
    <row r="94" spans="2:11">
      <c r="B94" s="95"/>
      <c r="C94" s="95"/>
      <c r="D94" s="95"/>
      <c r="E94" s="95"/>
      <c r="F94" s="95"/>
      <c r="G94" s="95"/>
      <c r="H94" s="95"/>
      <c r="I94" s="95"/>
      <c r="J94" s="95"/>
      <c r="K94" s="95"/>
    </row>
    <row r="95" spans="2:11">
      <c r="B95" s="95"/>
      <c r="C95" s="95"/>
      <c r="D95" s="95"/>
      <c r="E95" s="95"/>
      <c r="F95" s="95"/>
      <c r="G95" s="95"/>
      <c r="H95" s="95"/>
      <c r="I95" s="95"/>
      <c r="J95" s="95"/>
      <c r="K95" s="95"/>
    </row>
    <row r="96" spans="2:11">
      <c r="B96" s="95"/>
      <c r="C96" s="95"/>
      <c r="D96" s="95"/>
      <c r="E96" s="95"/>
      <c r="F96" s="95"/>
      <c r="G96" s="95"/>
      <c r="H96" s="95"/>
      <c r="I96" s="95"/>
      <c r="J96" s="95"/>
      <c r="K96" s="95"/>
    </row>
    <row r="97" spans="2:11">
      <c r="B97" s="95"/>
      <c r="C97" s="95"/>
      <c r="D97" s="95"/>
      <c r="E97" s="95"/>
      <c r="F97" s="95"/>
      <c r="G97" s="95"/>
      <c r="H97" s="95"/>
      <c r="I97" s="95"/>
      <c r="J97" s="95"/>
      <c r="K97" s="95"/>
    </row>
    <row r="98" spans="2:11">
      <c r="B98" s="95"/>
      <c r="C98" s="95"/>
      <c r="D98" s="95"/>
      <c r="E98" s="95"/>
      <c r="F98" s="95"/>
      <c r="G98" s="95"/>
      <c r="H98" s="95"/>
      <c r="I98" s="95"/>
      <c r="J98" s="95"/>
      <c r="K98" s="95"/>
    </row>
    <row r="99" spans="2:11">
      <c r="B99" s="95"/>
      <c r="C99" s="95"/>
      <c r="D99" s="95"/>
      <c r="E99" s="95"/>
      <c r="F99" s="95"/>
      <c r="G99" s="95"/>
      <c r="H99" s="95"/>
      <c r="I99" s="95"/>
      <c r="J99" s="95"/>
      <c r="K99" s="95"/>
    </row>
    <row r="100" spans="2:11">
      <c r="B100" s="95"/>
      <c r="C100" s="95"/>
      <c r="D100" s="95"/>
      <c r="E100" s="95"/>
      <c r="F100" s="95"/>
      <c r="G100" s="95"/>
      <c r="H100" s="95"/>
      <c r="I100" s="95"/>
      <c r="J100" s="95"/>
      <c r="K100" s="95"/>
    </row>
    <row r="101" spans="2:11">
      <c r="B101" s="95"/>
      <c r="C101" s="95"/>
      <c r="D101" s="95"/>
      <c r="E101" s="95"/>
      <c r="F101" s="95"/>
      <c r="G101" s="95"/>
      <c r="H101" s="95"/>
      <c r="I101" s="95"/>
      <c r="J101" s="95"/>
      <c r="K101" s="95"/>
    </row>
    <row r="102" spans="2:11">
      <c r="B102" s="95"/>
      <c r="C102" s="95"/>
      <c r="D102" s="95"/>
      <c r="E102" s="95"/>
      <c r="F102" s="95"/>
      <c r="G102" s="95"/>
      <c r="H102" s="95"/>
      <c r="I102" s="95"/>
      <c r="J102" s="95"/>
      <c r="K102" s="95"/>
    </row>
    <row r="103" spans="2:11">
      <c r="B103" s="95"/>
      <c r="C103" s="95"/>
      <c r="D103" s="95"/>
      <c r="E103" s="95"/>
      <c r="F103" s="95"/>
      <c r="G103" s="95"/>
      <c r="H103" s="95"/>
      <c r="I103" s="95"/>
      <c r="J103" s="95"/>
      <c r="K103" s="95"/>
    </row>
    <row r="104" spans="2:11">
      <c r="B104" s="95"/>
      <c r="C104" s="95"/>
      <c r="D104" s="95"/>
      <c r="E104" s="95"/>
      <c r="F104" s="95"/>
      <c r="G104" s="95"/>
      <c r="H104" s="95"/>
      <c r="I104" s="95"/>
      <c r="J104" s="95"/>
      <c r="K104" s="95"/>
    </row>
    <row r="105" spans="2:11">
      <c r="B105" s="95"/>
      <c r="C105" s="95"/>
      <c r="D105" s="95"/>
      <c r="E105" s="95"/>
      <c r="F105" s="95"/>
      <c r="G105" s="95"/>
      <c r="H105" s="95"/>
      <c r="I105" s="95"/>
      <c r="J105" s="95"/>
      <c r="K105" s="95"/>
    </row>
    <row r="106" spans="2:11">
      <c r="B106" s="95"/>
      <c r="C106" s="95"/>
      <c r="D106" s="95"/>
      <c r="E106" s="95"/>
      <c r="F106" s="95"/>
      <c r="G106" s="95"/>
      <c r="H106" s="95"/>
      <c r="I106" s="95"/>
      <c r="J106" s="95"/>
      <c r="K106" s="95"/>
    </row>
    <row r="107" spans="2:11">
      <c r="B107" s="95"/>
      <c r="C107" s="95"/>
      <c r="D107" s="95"/>
      <c r="E107" s="95"/>
      <c r="F107" s="95"/>
      <c r="G107" s="95"/>
      <c r="H107" s="95"/>
      <c r="I107" s="95"/>
      <c r="J107" s="95"/>
      <c r="K107" s="95"/>
    </row>
    <row r="108" spans="2:11">
      <c r="B108" s="95"/>
      <c r="C108" s="95"/>
      <c r="D108" s="95"/>
      <c r="E108" s="95"/>
      <c r="F108" s="95"/>
      <c r="G108" s="95"/>
      <c r="H108" s="95"/>
      <c r="I108" s="95"/>
      <c r="J108" s="95"/>
      <c r="K108" s="95"/>
    </row>
    <row r="109" spans="2:11">
      <c r="B109" s="95"/>
      <c r="C109" s="95"/>
      <c r="D109" s="95"/>
      <c r="E109" s="95"/>
      <c r="F109" s="95"/>
      <c r="G109" s="95"/>
      <c r="H109" s="95"/>
      <c r="I109" s="95"/>
      <c r="J109" s="95"/>
      <c r="K109" s="95"/>
    </row>
    <row r="110" spans="2:11">
      <c r="B110" s="95"/>
      <c r="C110" s="95"/>
      <c r="D110" s="95"/>
      <c r="E110" s="95"/>
      <c r="F110" s="95"/>
      <c r="G110" s="95"/>
      <c r="H110" s="95"/>
      <c r="I110" s="95"/>
      <c r="J110" s="95"/>
      <c r="K110" s="95"/>
    </row>
    <row r="111" spans="2:11">
      <c r="B111" s="95"/>
      <c r="C111" s="95"/>
      <c r="D111" s="95"/>
      <c r="E111" s="95"/>
      <c r="F111" s="95"/>
      <c r="G111" s="95"/>
      <c r="H111" s="95"/>
      <c r="I111" s="95"/>
      <c r="J111" s="95"/>
      <c r="K111" s="95"/>
    </row>
    <row r="112" spans="2:11">
      <c r="B112" s="95"/>
      <c r="C112" s="95"/>
      <c r="D112" s="95"/>
      <c r="E112" s="95"/>
      <c r="F112" s="95"/>
      <c r="G112" s="95"/>
      <c r="H112" s="95"/>
      <c r="I112" s="95"/>
      <c r="J112" s="95"/>
      <c r="K112" s="95"/>
    </row>
    <row r="113" spans="2:11">
      <c r="B113" s="95"/>
      <c r="C113" s="95"/>
      <c r="D113" s="95"/>
      <c r="E113" s="95"/>
      <c r="F113" s="95"/>
      <c r="G113" s="95"/>
      <c r="H113" s="95"/>
      <c r="I113" s="95"/>
      <c r="J113" s="95"/>
      <c r="K113" s="95"/>
    </row>
    <row r="114" spans="2:11">
      <c r="B114" s="95"/>
      <c r="C114" s="95"/>
      <c r="D114" s="95"/>
      <c r="E114" s="95"/>
      <c r="F114" s="95"/>
      <c r="G114" s="95"/>
      <c r="H114" s="95"/>
      <c r="I114" s="95"/>
      <c r="J114" s="95"/>
      <c r="K114" s="95"/>
    </row>
    <row r="115" spans="2:11">
      <c r="B115" s="95"/>
      <c r="C115" s="95"/>
      <c r="D115" s="95"/>
      <c r="E115" s="95"/>
      <c r="F115" s="95"/>
      <c r="G115" s="95"/>
      <c r="H115" s="95"/>
      <c r="I115" s="95"/>
      <c r="J115" s="95"/>
      <c r="K115" s="95"/>
    </row>
    <row r="116" spans="2:11">
      <c r="B116" s="95"/>
      <c r="C116" s="95"/>
      <c r="D116" s="95"/>
      <c r="E116" s="95"/>
      <c r="F116" s="95"/>
      <c r="G116" s="95"/>
      <c r="H116" s="95"/>
      <c r="I116" s="95"/>
      <c r="J116" s="95"/>
      <c r="K116" s="95"/>
    </row>
    <row r="117" spans="2:11">
      <c r="B117" s="95"/>
      <c r="C117" s="95"/>
      <c r="D117" s="95"/>
      <c r="E117" s="95"/>
      <c r="F117" s="95"/>
      <c r="G117" s="95"/>
      <c r="H117" s="95"/>
      <c r="I117" s="95"/>
      <c r="J117" s="95"/>
      <c r="K117" s="95"/>
    </row>
    <row r="118" spans="2:11">
      <c r="B118" s="95"/>
      <c r="C118" s="95"/>
      <c r="D118" s="95"/>
      <c r="E118" s="95"/>
      <c r="F118" s="95"/>
      <c r="G118" s="95"/>
      <c r="H118" s="95"/>
      <c r="I118" s="95"/>
      <c r="J118" s="95"/>
      <c r="K118" s="95"/>
    </row>
    <row r="119" spans="2:11">
      <c r="B119" s="95"/>
      <c r="C119" s="95"/>
      <c r="D119" s="95"/>
      <c r="E119" s="95"/>
      <c r="F119" s="95"/>
      <c r="G119" s="95"/>
      <c r="H119" s="95"/>
      <c r="I119" s="95"/>
      <c r="J119" s="95"/>
      <c r="K119" s="95"/>
    </row>
    <row r="120" spans="2:11">
      <c r="B120" s="95"/>
      <c r="C120" s="95"/>
      <c r="D120" s="95"/>
      <c r="E120" s="95"/>
      <c r="F120" s="95"/>
      <c r="G120" s="95"/>
      <c r="H120" s="95"/>
      <c r="I120" s="95"/>
      <c r="J120" s="95"/>
      <c r="K120" s="95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H41:XFD44 D1:XFD40 D45:XFD1048576 D41:AF44 A1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181</v>
      </c>
      <c r="C1" s="76" t="s" vm="1">
        <v>251</v>
      </c>
    </row>
    <row r="2" spans="2:78">
      <c r="B2" s="56" t="s">
        <v>180</v>
      </c>
      <c r="C2" s="76" t="s">
        <v>252</v>
      </c>
    </row>
    <row r="3" spans="2:78">
      <c r="B3" s="56" t="s">
        <v>182</v>
      </c>
      <c r="C3" s="76" t="s">
        <v>253</v>
      </c>
    </row>
    <row r="4" spans="2:78">
      <c r="B4" s="56" t="s">
        <v>183</v>
      </c>
      <c r="C4" s="76">
        <v>8803</v>
      </c>
    </row>
    <row r="6" spans="2:78" ht="26.25" customHeight="1">
      <c r="B6" s="189" t="s">
        <v>212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1"/>
    </row>
    <row r="7" spans="2:78" ht="26.25" customHeight="1">
      <c r="B7" s="189" t="s">
        <v>102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1"/>
    </row>
    <row r="8" spans="2:78" s="3" customFormat="1" ht="47.25">
      <c r="B8" s="22" t="s">
        <v>118</v>
      </c>
      <c r="C8" s="30" t="s">
        <v>43</v>
      </c>
      <c r="D8" s="30" t="s">
        <v>48</v>
      </c>
      <c r="E8" s="30" t="s">
        <v>15</v>
      </c>
      <c r="F8" s="30" t="s">
        <v>63</v>
      </c>
      <c r="G8" s="30" t="s">
        <v>104</v>
      </c>
      <c r="H8" s="30" t="s">
        <v>18</v>
      </c>
      <c r="I8" s="30" t="s">
        <v>103</v>
      </c>
      <c r="J8" s="30" t="s">
        <v>17</v>
      </c>
      <c r="K8" s="30" t="s">
        <v>19</v>
      </c>
      <c r="L8" s="30" t="s">
        <v>237</v>
      </c>
      <c r="M8" s="30" t="s">
        <v>236</v>
      </c>
      <c r="N8" s="30" t="s">
        <v>112</v>
      </c>
      <c r="O8" s="30" t="s">
        <v>56</v>
      </c>
      <c r="P8" s="30" t="s">
        <v>184</v>
      </c>
      <c r="Q8" s="31" t="s">
        <v>186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246</v>
      </c>
      <c r="M9" s="16"/>
      <c r="N9" s="16" t="s">
        <v>240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115</v>
      </c>
      <c r="R10" s="1"/>
      <c r="S10" s="1"/>
      <c r="T10" s="1"/>
      <c r="U10" s="1"/>
      <c r="V10" s="1"/>
    </row>
    <row r="11" spans="2:78" s="4" customFormat="1" ht="18" customHeight="1"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1"/>
      <c r="S11" s="1"/>
      <c r="T11" s="1"/>
      <c r="U11" s="1"/>
      <c r="V11" s="1"/>
      <c r="BZ11" s="1"/>
    </row>
    <row r="12" spans="2:78" ht="18" customHeight="1">
      <c r="B12" s="93" t="s">
        <v>250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</row>
    <row r="13" spans="2:78">
      <c r="B13" s="93" t="s">
        <v>114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</row>
    <row r="14" spans="2:78">
      <c r="B14" s="93" t="s">
        <v>235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</row>
    <row r="15" spans="2:78">
      <c r="B15" s="93" t="s">
        <v>245</v>
      </c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</row>
    <row r="16" spans="2:78"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</row>
    <row r="17" spans="2:17"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</row>
    <row r="18" spans="2:17"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</row>
    <row r="19" spans="2:17"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</row>
    <row r="20" spans="2:17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</row>
    <row r="21" spans="2:17"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</row>
    <row r="22" spans="2:17"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</row>
    <row r="23" spans="2:17"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</row>
    <row r="24" spans="2:17"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</row>
    <row r="25" spans="2:17"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</row>
    <row r="26" spans="2:17"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</row>
    <row r="27" spans="2:17"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</row>
    <row r="28" spans="2:17"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</row>
    <row r="29" spans="2:17"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</row>
    <row r="30" spans="2:17"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</row>
    <row r="31" spans="2:17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</row>
    <row r="32" spans="2:17"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</row>
    <row r="33" spans="2:17"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</row>
    <row r="34" spans="2:17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</row>
    <row r="35" spans="2:17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</row>
    <row r="36" spans="2:17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</row>
    <row r="37" spans="2:17"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</row>
    <row r="38" spans="2:17"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</row>
    <row r="39" spans="2:17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</row>
    <row r="40" spans="2:17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</row>
    <row r="41" spans="2:17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</row>
    <row r="42" spans="2:17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</row>
    <row r="43" spans="2:17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</row>
    <row r="44" spans="2:17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</row>
    <row r="45" spans="2:17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</row>
    <row r="46" spans="2:17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</row>
    <row r="47" spans="2:17"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</row>
    <row r="48" spans="2:17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</row>
    <row r="49" spans="2:17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</row>
    <row r="50" spans="2:17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</row>
    <row r="51" spans="2:17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</row>
    <row r="52" spans="2:17"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</row>
    <row r="53" spans="2:17"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</row>
    <row r="54" spans="2:17"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</row>
    <row r="55" spans="2:17"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</row>
    <row r="56" spans="2:17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</row>
    <row r="57" spans="2:17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</row>
    <row r="58" spans="2:17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</row>
    <row r="59" spans="2:17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</row>
    <row r="60" spans="2:17"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</row>
    <row r="61" spans="2:17"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</row>
    <row r="62" spans="2:17"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</row>
    <row r="63" spans="2:17"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</row>
    <row r="64" spans="2:17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</row>
    <row r="65" spans="2:17"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</row>
    <row r="66" spans="2:17"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</row>
    <row r="67" spans="2:17"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</row>
    <row r="68" spans="2:17"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</row>
    <row r="69" spans="2:17"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</row>
    <row r="70" spans="2:17"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</row>
    <row r="71" spans="2:17"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</row>
    <row r="72" spans="2:17"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</row>
    <row r="73" spans="2:17"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</row>
    <row r="74" spans="2:17"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</row>
    <row r="75" spans="2:17"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</row>
    <row r="76" spans="2:17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</row>
    <row r="77" spans="2:17"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</row>
    <row r="78" spans="2:17"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</row>
    <row r="79" spans="2:17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</row>
    <row r="80" spans="2:17"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</row>
    <row r="81" spans="2:17"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</row>
    <row r="82" spans="2:17"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</row>
    <row r="83" spans="2:17"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</row>
    <row r="84" spans="2:17"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</row>
    <row r="85" spans="2:17"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</row>
    <row r="86" spans="2:17"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</row>
    <row r="87" spans="2:17"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</row>
    <row r="88" spans="2:17"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</row>
    <row r="89" spans="2:17"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</row>
    <row r="90" spans="2:17"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</row>
    <row r="91" spans="2:17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</row>
    <row r="92" spans="2:17"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</row>
    <row r="93" spans="2:17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2:17"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</row>
    <row r="95" spans="2:17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2:17"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2:17"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2:17"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2:17"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2:17"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2:17"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2:17"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2:17"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2:17"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2:17"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2:17"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2:17"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  <row r="108" spans="2:17"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</row>
    <row r="109" spans="2:17"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</row>
    <row r="110" spans="2:17"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60" priority="1" operator="equal">
      <formula>"NR3"</formula>
    </cfRule>
  </conditionalFormatting>
  <dataValidations count="1">
    <dataValidation allowBlank="1" showInputMessage="1" showErrorMessage="1" sqref="C5:C1048576 AH36:XFD39 D1:XFD35 D40:XFD1048576 D36:AF39 A1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32"/>
  <sheetViews>
    <sheetView rightToLeft="1" workbookViewId="0">
      <selection activeCell="E31" sqref="E31"/>
    </sheetView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41.7109375" style="2" bestFit="1" customWidth="1"/>
    <col min="4" max="4" width="10.140625" style="2" bestFit="1" customWidth="1"/>
    <col min="5" max="5" width="11.28515625" style="2" bestFit="1" customWidth="1"/>
    <col min="6" max="6" width="4.5703125" style="1" bestFit="1" customWidth="1"/>
    <col min="7" max="7" width="11.28515625" style="1" bestFit="1" customWidth="1"/>
    <col min="8" max="8" width="7.85546875" style="1" bestFit="1" customWidth="1"/>
    <col min="9" max="9" width="5.14062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6" t="s">
        <v>181</v>
      </c>
      <c r="C1" s="76" t="s" vm="1">
        <v>251</v>
      </c>
    </row>
    <row r="2" spans="2:61">
      <c r="B2" s="56" t="s">
        <v>180</v>
      </c>
      <c r="C2" s="76" t="s">
        <v>252</v>
      </c>
    </row>
    <row r="3" spans="2:61">
      <c r="B3" s="56" t="s">
        <v>182</v>
      </c>
      <c r="C3" s="76" t="s">
        <v>253</v>
      </c>
    </row>
    <row r="4" spans="2:61">
      <c r="B4" s="56" t="s">
        <v>183</v>
      </c>
      <c r="C4" s="76">
        <v>8803</v>
      </c>
    </row>
    <row r="6" spans="2:61" ht="26.25" customHeight="1">
      <c r="B6" s="189" t="s">
        <v>213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1"/>
    </row>
    <row r="7" spans="2:61" s="3" customFormat="1" ht="63">
      <c r="B7" s="22" t="s">
        <v>118</v>
      </c>
      <c r="C7" s="30" t="s">
        <v>225</v>
      </c>
      <c r="D7" s="30" t="s">
        <v>43</v>
      </c>
      <c r="E7" s="30" t="s">
        <v>119</v>
      </c>
      <c r="F7" s="30" t="s">
        <v>15</v>
      </c>
      <c r="G7" s="30" t="s">
        <v>104</v>
      </c>
      <c r="H7" s="30" t="s">
        <v>63</v>
      </c>
      <c r="I7" s="30" t="s">
        <v>18</v>
      </c>
      <c r="J7" s="30" t="s">
        <v>103</v>
      </c>
      <c r="K7" s="13" t="s">
        <v>35</v>
      </c>
      <c r="L7" s="70" t="s">
        <v>19</v>
      </c>
      <c r="M7" s="30" t="s">
        <v>237</v>
      </c>
      <c r="N7" s="30" t="s">
        <v>236</v>
      </c>
      <c r="O7" s="30" t="s">
        <v>112</v>
      </c>
      <c r="P7" s="30" t="s">
        <v>184</v>
      </c>
      <c r="Q7" s="31" t="s">
        <v>186</v>
      </c>
      <c r="R7" s="1"/>
      <c r="S7" s="1"/>
      <c r="T7" s="1"/>
      <c r="U7" s="1"/>
      <c r="V7" s="1"/>
      <c r="W7" s="1"/>
      <c r="BH7" s="3" t="s">
        <v>164</v>
      </c>
      <c r="BI7" s="3" t="s">
        <v>166</v>
      </c>
    </row>
    <row r="8" spans="2:61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246</v>
      </c>
      <c r="N8" s="16"/>
      <c r="O8" s="16" t="s">
        <v>240</v>
      </c>
      <c r="P8" s="32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162</v>
      </c>
      <c r="BI8" s="3" t="s">
        <v>165</v>
      </c>
    </row>
    <row r="9" spans="2:6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115</v>
      </c>
      <c r="R9" s="1"/>
      <c r="S9" s="1"/>
      <c r="T9" s="1"/>
      <c r="U9" s="1"/>
      <c r="V9" s="1"/>
      <c r="W9" s="1"/>
      <c r="BH9" s="4" t="s">
        <v>163</v>
      </c>
      <c r="BI9" s="4" t="s">
        <v>167</v>
      </c>
    </row>
    <row r="10" spans="2:61" s="135" customFormat="1" ht="18" customHeight="1">
      <c r="B10" s="115" t="s">
        <v>39</v>
      </c>
      <c r="C10" s="116"/>
      <c r="D10" s="116"/>
      <c r="E10" s="116"/>
      <c r="F10" s="116"/>
      <c r="G10" s="116"/>
      <c r="H10" s="116"/>
      <c r="I10" s="117">
        <v>4.8653078852788809</v>
      </c>
      <c r="J10" s="116"/>
      <c r="K10" s="116"/>
      <c r="L10" s="130">
        <v>2.7704404411242466E-2</v>
      </c>
      <c r="M10" s="117"/>
      <c r="N10" s="125"/>
      <c r="O10" s="117">
        <v>781.8504700000002</v>
      </c>
      <c r="P10" s="118">
        <f>O10/$O$10</f>
        <v>1</v>
      </c>
      <c r="Q10" s="118">
        <f>O10/'סכום נכסי הקרן'!$C$42</f>
        <v>1.9638890902221122E-3</v>
      </c>
      <c r="R10" s="136"/>
      <c r="S10" s="136"/>
      <c r="T10" s="136"/>
      <c r="U10" s="136"/>
      <c r="V10" s="136"/>
      <c r="W10" s="136"/>
      <c r="BH10" s="136" t="s">
        <v>27</v>
      </c>
      <c r="BI10" s="135" t="s">
        <v>168</v>
      </c>
    </row>
    <row r="11" spans="2:61" s="136" customFormat="1" ht="21.75" customHeight="1">
      <c r="B11" s="115" t="s">
        <v>38</v>
      </c>
      <c r="C11" s="116"/>
      <c r="D11" s="116"/>
      <c r="E11" s="116"/>
      <c r="F11" s="116"/>
      <c r="G11" s="116"/>
      <c r="H11" s="116"/>
      <c r="I11" s="117">
        <v>4.8653078852788809</v>
      </c>
      <c r="J11" s="116"/>
      <c r="K11" s="116"/>
      <c r="L11" s="130">
        <v>2.7704404411242466E-2</v>
      </c>
      <c r="M11" s="117"/>
      <c r="N11" s="125"/>
      <c r="O11" s="117">
        <v>781.8504700000002</v>
      </c>
      <c r="P11" s="118">
        <f t="shared" ref="P11:P16" si="0">O11/$O$10</f>
        <v>1</v>
      </c>
      <c r="Q11" s="118">
        <f>O11/'סכום נכסי הקרן'!$C$42</f>
        <v>1.9638890902221122E-3</v>
      </c>
      <c r="BI11" s="136" t="s">
        <v>174</v>
      </c>
    </row>
    <row r="12" spans="2:61" s="136" customFormat="1">
      <c r="B12" s="115" t="s">
        <v>36</v>
      </c>
      <c r="C12" s="116"/>
      <c r="D12" s="116"/>
      <c r="E12" s="116"/>
      <c r="F12" s="116"/>
      <c r="G12" s="116"/>
      <c r="H12" s="116"/>
      <c r="I12" s="117">
        <v>7.7928843641104999</v>
      </c>
      <c r="J12" s="116"/>
      <c r="K12" s="116"/>
      <c r="L12" s="130">
        <v>3.3704898339660151E-2</v>
      </c>
      <c r="M12" s="117"/>
      <c r="N12" s="125"/>
      <c r="O12" s="117">
        <v>251.40335000000005</v>
      </c>
      <c r="P12" s="118">
        <f t="shared" si="0"/>
        <v>0.32154914481281821</v>
      </c>
      <c r="Q12" s="118">
        <f>O12/'סכום נכסי הקרן'!$C$42</f>
        <v>6.3148685746814369E-4</v>
      </c>
      <c r="BI12" s="136" t="s">
        <v>169</v>
      </c>
    </row>
    <row r="13" spans="2:61" s="136" customFormat="1">
      <c r="B13" s="143" t="s">
        <v>1012</v>
      </c>
      <c r="C13" s="91" t="s">
        <v>979</v>
      </c>
      <c r="D13" s="81">
        <v>5212</v>
      </c>
      <c r="E13" s="81"/>
      <c r="F13" s="81" t="s">
        <v>978</v>
      </c>
      <c r="G13" s="100">
        <v>42643</v>
      </c>
      <c r="H13" s="81"/>
      <c r="I13" s="88">
        <v>8.879999999999999</v>
      </c>
      <c r="J13" s="91" t="s">
        <v>166</v>
      </c>
      <c r="K13" s="92">
        <v>3.5000000000000003E-2</v>
      </c>
      <c r="L13" s="92">
        <v>3.5000000000000003E-2</v>
      </c>
      <c r="M13" s="88">
        <v>74239.12</v>
      </c>
      <c r="N13" s="90">
        <v>96.99</v>
      </c>
      <c r="O13" s="88">
        <v>72.004519999999999</v>
      </c>
      <c r="P13" s="89">
        <f t="shared" si="0"/>
        <v>9.2095001234698978E-2</v>
      </c>
      <c r="Q13" s="89">
        <f>O13/'סכום נכסי הקרן'!$C$42</f>
        <v>1.8086436818881728E-4</v>
      </c>
      <c r="BI13" s="136" t="s">
        <v>170</v>
      </c>
    </row>
    <row r="14" spans="2:61" s="136" customFormat="1">
      <c r="B14" s="143" t="s">
        <v>1012</v>
      </c>
      <c r="C14" s="91" t="s">
        <v>979</v>
      </c>
      <c r="D14" s="81">
        <v>5211</v>
      </c>
      <c r="E14" s="81"/>
      <c r="F14" s="81" t="s">
        <v>978</v>
      </c>
      <c r="G14" s="100">
        <v>42643</v>
      </c>
      <c r="H14" s="81"/>
      <c r="I14" s="88">
        <v>6.19</v>
      </c>
      <c r="J14" s="91" t="s">
        <v>166</v>
      </c>
      <c r="K14" s="92">
        <v>4.0099999999999997E-2</v>
      </c>
      <c r="L14" s="92">
        <v>4.0099999999999997E-2</v>
      </c>
      <c r="M14" s="88">
        <v>80111.44</v>
      </c>
      <c r="N14" s="90">
        <v>98.94</v>
      </c>
      <c r="O14" s="88">
        <v>79.262259999999998</v>
      </c>
      <c r="P14" s="89">
        <f t="shared" si="0"/>
        <v>0.10137777368094436</v>
      </c>
      <c r="Q14" s="89">
        <f>O14/'סכום נכסי הקרן'!$C$42</f>
        <v>1.99094703723013E-4</v>
      </c>
      <c r="BI14" s="136" t="s">
        <v>171</v>
      </c>
    </row>
    <row r="15" spans="2:61" s="136" customFormat="1">
      <c r="B15" s="143" t="s">
        <v>1012</v>
      </c>
      <c r="C15" s="91" t="s">
        <v>979</v>
      </c>
      <c r="D15" s="81">
        <v>5210</v>
      </c>
      <c r="E15" s="81"/>
      <c r="F15" s="81" t="s">
        <v>978</v>
      </c>
      <c r="G15" s="100">
        <v>42643</v>
      </c>
      <c r="H15" s="81"/>
      <c r="I15" s="88">
        <v>9.23</v>
      </c>
      <c r="J15" s="91" t="s">
        <v>166</v>
      </c>
      <c r="K15" s="92">
        <v>2.6699999999999998E-2</v>
      </c>
      <c r="L15" s="92">
        <v>2.6699999999999998E-2</v>
      </c>
      <c r="M15" s="88">
        <v>54595.839999999997</v>
      </c>
      <c r="N15" s="90">
        <v>102.74</v>
      </c>
      <c r="O15" s="88">
        <v>56.091740000000001</v>
      </c>
      <c r="P15" s="89">
        <f t="shared" si="0"/>
        <v>7.174228596422022E-2</v>
      </c>
      <c r="Q15" s="89">
        <f>O15/'סכום נכסי הקרן'!$C$42</f>
        <v>1.4089389271272707E-4</v>
      </c>
      <c r="BI15" s="136" t="s">
        <v>173</v>
      </c>
    </row>
    <row r="16" spans="2:61" s="136" customFormat="1">
      <c r="B16" s="143" t="s">
        <v>1012</v>
      </c>
      <c r="C16" s="91" t="s">
        <v>979</v>
      </c>
      <c r="D16" s="81">
        <v>5209</v>
      </c>
      <c r="E16" s="81"/>
      <c r="F16" s="81" t="s">
        <v>978</v>
      </c>
      <c r="G16" s="100">
        <v>42643</v>
      </c>
      <c r="H16" s="81"/>
      <c r="I16" s="88">
        <v>7.0699999999999994</v>
      </c>
      <c r="J16" s="91" t="s">
        <v>166</v>
      </c>
      <c r="K16" s="92">
        <v>2.8999999999999998E-2</v>
      </c>
      <c r="L16" s="92">
        <v>2.8999999999999998E-2</v>
      </c>
      <c r="M16" s="88">
        <v>44994.2</v>
      </c>
      <c r="N16" s="90">
        <v>97.89</v>
      </c>
      <c r="O16" s="88">
        <v>44.044830000000005</v>
      </c>
      <c r="P16" s="89">
        <f t="shared" si="0"/>
        <v>5.6334083932954589E-2</v>
      </c>
      <c r="Q16" s="89">
        <f>O16/'סכום נכסי הקרן'!$C$42</f>
        <v>1.1063389284358629E-4</v>
      </c>
      <c r="BI16" s="136" t="s">
        <v>172</v>
      </c>
    </row>
    <row r="17" spans="2:61" s="136" customFormat="1">
      <c r="B17" s="113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8"/>
      <c r="N17" s="90"/>
      <c r="O17" s="81"/>
      <c r="P17" s="89"/>
      <c r="Q17" s="81"/>
      <c r="BI17" s="136" t="s">
        <v>175</v>
      </c>
    </row>
    <row r="18" spans="2:61" s="136" customFormat="1">
      <c r="B18" s="114" t="s">
        <v>37</v>
      </c>
      <c r="C18" s="79"/>
      <c r="D18" s="79"/>
      <c r="E18" s="79"/>
      <c r="F18" s="79"/>
      <c r="G18" s="79"/>
      <c r="H18" s="79"/>
      <c r="I18" s="85">
        <v>3.4777943963575479</v>
      </c>
      <c r="J18" s="79"/>
      <c r="K18" s="79"/>
      <c r="L18" s="97">
        <v>2.4860493645436327E-2</v>
      </c>
      <c r="M18" s="85"/>
      <c r="N18" s="87"/>
      <c r="O18" s="85">
        <v>530.44712000000004</v>
      </c>
      <c r="P18" s="86">
        <f t="shared" ref="P18:P32" si="1">O18/$O$10</f>
        <v>0.67845085518718162</v>
      </c>
      <c r="Q18" s="86">
        <f>O18/'סכום נכסי הקרן'!$C$42</f>
        <v>1.3324022327539681E-3</v>
      </c>
      <c r="BI18" s="136" t="s">
        <v>176</v>
      </c>
    </row>
    <row r="19" spans="2:61" s="136" customFormat="1">
      <c r="B19" s="143" t="s">
        <v>1014</v>
      </c>
      <c r="C19" s="91" t="s">
        <v>979</v>
      </c>
      <c r="D19" s="81" t="s">
        <v>980</v>
      </c>
      <c r="E19" s="81"/>
      <c r="F19" s="81" t="s">
        <v>336</v>
      </c>
      <c r="G19" s="100">
        <v>42723</v>
      </c>
      <c r="H19" s="81" t="s">
        <v>163</v>
      </c>
      <c r="I19" s="88">
        <v>1.5</v>
      </c>
      <c r="J19" s="91" t="s">
        <v>166</v>
      </c>
      <c r="K19" s="92">
        <v>1.47E-2</v>
      </c>
      <c r="L19" s="92">
        <v>1.47E-2</v>
      </c>
      <c r="M19" s="88">
        <v>148938.79999999999</v>
      </c>
      <c r="N19" s="90">
        <v>100.88</v>
      </c>
      <c r="O19" s="88">
        <v>150.24946</v>
      </c>
      <c r="P19" s="89">
        <f t="shared" si="1"/>
        <v>0.19217160539661754</v>
      </c>
      <c r="Q19" s="89">
        <f>O19/'סכום נכסי הקרן'!$C$42</f>
        <v>3.7740371928888595E-4</v>
      </c>
      <c r="BI19" s="136" t="s">
        <v>177</v>
      </c>
    </row>
    <row r="20" spans="2:61" s="136" customFormat="1">
      <c r="B20" s="143" t="s">
        <v>1015</v>
      </c>
      <c r="C20" s="91" t="s">
        <v>979</v>
      </c>
      <c r="D20" s="81" t="s">
        <v>981</v>
      </c>
      <c r="E20" s="81"/>
      <c r="F20" s="81" t="s">
        <v>362</v>
      </c>
      <c r="G20" s="100">
        <v>42759</v>
      </c>
      <c r="H20" s="81" t="s">
        <v>163</v>
      </c>
      <c r="I20" s="88">
        <v>5.45</v>
      </c>
      <c r="J20" s="91" t="s">
        <v>166</v>
      </c>
      <c r="K20" s="92">
        <v>1.6E-2</v>
      </c>
      <c r="L20" s="92">
        <v>1.6E-2</v>
      </c>
      <c r="M20" s="88">
        <v>91009.65</v>
      </c>
      <c r="N20" s="90">
        <v>105.49</v>
      </c>
      <c r="O20" s="88">
        <v>96.006079999999997</v>
      </c>
      <c r="P20" s="89">
        <f t="shared" si="1"/>
        <v>0.12279340319383573</v>
      </c>
      <c r="Q20" s="89">
        <f>O20/'סכום נכסי הקרן'!$C$42</f>
        <v>2.4115262488361906E-4</v>
      </c>
      <c r="BI20" s="136" t="s">
        <v>178</v>
      </c>
    </row>
    <row r="21" spans="2:61" s="136" customFormat="1">
      <c r="B21" s="143" t="s">
        <v>1015</v>
      </c>
      <c r="C21" s="91" t="s">
        <v>979</v>
      </c>
      <c r="D21" s="81" t="s">
        <v>982</v>
      </c>
      <c r="E21" s="81"/>
      <c r="F21" s="81" t="s">
        <v>362</v>
      </c>
      <c r="G21" s="100">
        <v>42759</v>
      </c>
      <c r="H21" s="81" t="s">
        <v>163</v>
      </c>
      <c r="I21" s="88">
        <v>5.18</v>
      </c>
      <c r="J21" s="91" t="s">
        <v>166</v>
      </c>
      <c r="K21" s="92">
        <v>3.1900000000000005E-2</v>
      </c>
      <c r="L21" s="92">
        <v>3.1900000000000005E-2</v>
      </c>
      <c r="M21" s="88">
        <v>91009.65</v>
      </c>
      <c r="N21" s="90">
        <v>105.43</v>
      </c>
      <c r="O21" s="88">
        <v>95.951479999999989</v>
      </c>
      <c r="P21" s="89">
        <f t="shared" si="1"/>
        <v>0.12272356886860983</v>
      </c>
      <c r="Q21" s="89">
        <f>O21/'סכום נכסי הקרן'!$C$42</f>
        <v>2.4101547801418487E-4</v>
      </c>
      <c r="BI21" s="136" t="s">
        <v>179</v>
      </c>
    </row>
    <row r="22" spans="2:61" s="136" customFormat="1">
      <c r="B22" s="143" t="s">
        <v>1016</v>
      </c>
      <c r="C22" s="91" t="s">
        <v>983</v>
      </c>
      <c r="D22" s="81" t="s">
        <v>984</v>
      </c>
      <c r="E22" s="81"/>
      <c r="F22" s="81" t="s">
        <v>422</v>
      </c>
      <c r="G22" s="100">
        <v>42680</v>
      </c>
      <c r="H22" s="81" t="s">
        <v>163</v>
      </c>
      <c r="I22" s="88">
        <v>4.6000000000000005</v>
      </c>
      <c r="J22" s="91" t="s">
        <v>166</v>
      </c>
      <c r="K22" s="92">
        <v>2.1899999999999999E-2</v>
      </c>
      <c r="L22" s="92">
        <v>2.1899999999999999E-2</v>
      </c>
      <c r="M22" s="88">
        <v>8094.52</v>
      </c>
      <c r="N22" s="90">
        <v>101.83</v>
      </c>
      <c r="O22" s="88">
        <v>8.2426499999999994</v>
      </c>
      <c r="P22" s="89">
        <f t="shared" si="1"/>
        <v>1.054248902606658E-2</v>
      </c>
      <c r="Q22" s="89">
        <f>O22/'סכום נכסי הקרן'!$C$42</f>
        <v>2.0704279182078494E-5</v>
      </c>
      <c r="BI22" s="136" t="s">
        <v>27</v>
      </c>
    </row>
    <row r="23" spans="2:61" s="136" customFormat="1">
      <c r="B23" s="143" t="s">
        <v>1016</v>
      </c>
      <c r="C23" s="91" t="s">
        <v>983</v>
      </c>
      <c r="D23" s="81" t="s">
        <v>985</v>
      </c>
      <c r="E23" s="81"/>
      <c r="F23" s="81" t="s">
        <v>422</v>
      </c>
      <c r="G23" s="100">
        <v>42680</v>
      </c>
      <c r="H23" s="81" t="s">
        <v>163</v>
      </c>
      <c r="I23" s="88">
        <v>3.44</v>
      </c>
      <c r="J23" s="91" t="s">
        <v>166</v>
      </c>
      <c r="K23" s="92">
        <v>1.6500000000000001E-2</v>
      </c>
      <c r="L23" s="92">
        <v>1.6500000000000001E-2</v>
      </c>
      <c r="M23" s="88">
        <v>18378.14</v>
      </c>
      <c r="N23" s="90">
        <v>102.04</v>
      </c>
      <c r="O23" s="88">
        <v>18.753049999999998</v>
      </c>
      <c r="P23" s="89">
        <f t="shared" si="1"/>
        <v>2.398546873035709E-2</v>
      </c>
      <c r="Q23" s="89">
        <f>O23/'סכום נכסי הקרן'!$C$42</f>
        <v>4.71048003634119E-5</v>
      </c>
    </row>
    <row r="24" spans="2:61" s="136" customFormat="1">
      <c r="B24" s="143" t="s">
        <v>1016</v>
      </c>
      <c r="C24" s="91" t="s">
        <v>983</v>
      </c>
      <c r="D24" s="81" t="s">
        <v>986</v>
      </c>
      <c r="E24" s="81"/>
      <c r="F24" s="81" t="s">
        <v>422</v>
      </c>
      <c r="G24" s="100">
        <v>42680</v>
      </c>
      <c r="H24" s="81" t="s">
        <v>163</v>
      </c>
      <c r="I24" s="88">
        <v>4.55</v>
      </c>
      <c r="J24" s="91" t="s">
        <v>166</v>
      </c>
      <c r="K24" s="92">
        <v>3.0399999999999996E-2</v>
      </c>
      <c r="L24" s="92">
        <v>3.0399999999999996E-2</v>
      </c>
      <c r="M24" s="88">
        <v>4073.79</v>
      </c>
      <c r="N24" s="90">
        <v>101.82</v>
      </c>
      <c r="O24" s="88">
        <v>4.1479300000000006</v>
      </c>
      <c r="P24" s="89">
        <f t="shared" si="1"/>
        <v>5.3052727588690958E-3</v>
      </c>
      <c r="Q24" s="89">
        <f>O24/'סכום נכסי הקרן'!$C$42</f>
        <v>1.0418967291795584E-5</v>
      </c>
    </row>
    <row r="25" spans="2:61" s="136" customFormat="1">
      <c r="B25" s="143" t="s">
        <v>1016</v>
      </c>
      <c r="C25" s="91" t="s">
        <v>983</v>
      </c>
      <c r="D25" s="81" t="s">
        <v>987</v>
      </c>
      <c r="E25" s="81"/>
      <c r="F25" s="81" t="s">
        <v>422</v>
      </c>
      <c r="G25" s="100">
        <v>42717</v>
      </c>
      <c r="H25" s="81" t="s">
        <v>163</v>
      </c>
      <c r="I25" s="88">
        <v>4.2299999999999995</v>
      </c>
      <c r="J25" s="91" t="s">
        <v>166</v>
      </c>
      <c r="K25" s="92">
        <v>3.8000000000000006E-2</v>
      </c>
      <c r="L25" s="92">
        <v>3.8000000000000006E-2</v>
      </c>
      <c r="M25" s="88">
        <v>1104.79</v>
      </c>
      <c r="N25" s="90">
        <v>100.62</v>
      </c>
      <c r="O25" s="88">
        <v>1.11165</v>
      </c>
      <c r="P25" s="89">
        <f t="shared" si="1"/>
        <v>1.4218191874975784E-3</v>
      </c>
      <c r="Q25" s="89">
        <f>O25/'סכום נכסי הקרן'!$C$42</f>
        <v>2.7922951905949619E-6</v>
      </c>
    </row>
    <row r="26" spans="2:61" s="136" customFormat="1">
      <c r="B26" s="143" t="s">
        <v>1016</v>
      </c>
      <c r="C26" s="91" t="s">
        <v>983</v>
      </c>
      <c r="D26" s="81" t="s">
        <v>988</v>
      </c>
      <c r="E26" s="81"/>
      <c r="F26" s="81" t="s">
        <v>422</v>
      </c>
      <c r="G26" s="100">
        <v>42710</v>
      </c>
      <c r="H26" s="81" t="s">
        <v>163</v>
      </c>
      <c r="I26" s="88">
        <v>4.2299999999999995</v>
      </c>
      <c r="J26" s="91" t="s">
        <v>166</v>
      </c>
      <c r="K26" s="92">
        <v>3.7900000000000003E-2</v>
      </c>
      <c r="L26" s="92">
        <v>3.7900000000000003E-2</v>
      </c>
      <c r="M26" s="88">
        <v>3303.01</v>
      </c>
      <c r="N26" s="90">
        <v>100.64</v>
      </c>
      <c r="O26" s="88">
        <v>3.3241499999999999</v>
      </c>
      <c r="P26" s="89">
        <f t="shared" si="1"/>
        <v>4.2516441794810192E-3</v>
      </c>
      <c r="Q26" s="89">
        <f>O26/'סכום נכסי הקרן'!$C$42</f>
        <v>8.3497576195891171E-6</v>
      </c>
    </row>
    <row r="27" spans="2:61" s="136" customFormat="1">
      <c r="B27" s="143" t="s">
        <v>1016</v>
      </c>
      <c r="C27" s="91" t="s">
        <v>983</v>
      </c>
      <c r="D27" s="81" t="s">
        <v>989</v>
      </c>
      <c r="E27" s="81"/>
      <c r="F27" s="81" t="s">
        <v>422</v>
      </c>
      <c r="G27" s="100">
        <v>42680</v>
      </c>
      <c r="H27" s="81" t="s">
        <v>163</v>
      </c>
      <c r="I27" s="88">
        <v>5.4799999999999995</v>
      </c>
      <c r="J27" s="91" t="s">
        <v>166</v>
      </c>
      <c r="K27" s="92">
        <v>3.3699999999999994E-2</v>
      </c>
      <c r="L27" s="92">
        <v>3.3699999999999994E-2</v>
      </c>
      <c r="M27" s="88">
        <v>12917.35</v>
      </c>
      <c r="N27" s="90">
        <v>102.06</v>
      </c>
      <c r="O27" s="88">
        <v>13.183450000000001</v>
      </c>
      <c r="P27" s="89">
        <f t="shared" si="1"/>
        <v>1.6861855950537442E-2</v>
      </c>
      <c r="Q27" s="89">
        <f>O27/'סכום נכסי הקרן'!$C$42</f>
        <v>3.311481494215729E-5</v>
      </c>
    </row>
    <row r="28" spans="2:61" s="136" customFormat="1">
      <c r="B28" s="143" t="s">
        <v>1016</v>
      </c>
      <c r="C28" s="91" t="s">
        <v>983</v>
      </c>
      <c r="D28" s="81" t="s">
        <v>990</v>
      </c>
      <c r="E28" s="81"/>
      <c r="F28" s="81" t="s">
        <v>422</v>
      </c>
      <c r="G28" s="100">
        <v>42680</v>
      </c>
      <c r="H28" s="81" t="s">
        <v>163</v>
      </c>
      <c r="I28" s="88">
        <v>3.4</v>
      </c>
      <c r="J28" s="91" t="s">
        <v>166</v>
      </c>
      <c r="K28" s="92">
        <v>2.7300000000000001E-2</v>
      </c>
      <c r="L28" s="92">
        <v>2.7300000000000001E-2</v>
      </c>
      <c r="M28" s="88">
        <v>18495.59</v>
      </c>
      <c r="N28" s="90">
        <v>101.79</v>
      </c>
      <c r="O28" s="88">
        <v>18.82666</v>
      </c>
      <c r="P28" s="89">
        <f t="shared" si="1"/>
        <v>2.4079617167717501E-2</v>
      </c>
      <c r="Q28" s="89">
        <f>O28/'סכום נכסי הקרן'!$C$42</f>
        <v>4.7289697452405475E-5</v>
      </c>
    </row>
    <row r="29" spans="2:61" s="136" customFormat="1">
      <c r="B29" s="143" t="s">
        <v>1017</v>
      </c>
      <c r="C29" s="91" t="s">
        <v>979</v>
      </c>
      <c r="D29" s="81" t="s">
        <v>991</v>
      </c>
      <c r="E29" s="81"/>
      <c r="F29" s="81" t="s">
        <v>422</v>
      </c>
      <c r="G29" s="100">
        <v>42884</v>
      </c>
      <c r="H29" s="81" t="s">
        <v>163</v>
      </c>
      <c r="I29" s="88">
        <v>1.9899999999999998</v>
      </c>
      <c r="J29" s="91" t="s">
        <v>166</v>
      </c>
      <c r="K29" s="92">
        <v>2.1799999999999996E-2</v>
      </c>
      <c r="L29" s="92">
        <v>2.1799999999999996E-2</v>
      </c>
      <c r="M29" s="88">
        <v>18617.25</v>
      </c>
      <c r="N29" s="90">
        <v>100.29</v>
      </c>
      <c r="O29" s="88">
        <v>18.671240000000001</v>
      </c>
      <c r="P29" s="89">
        <f t="shared" si="1"/>
        <v>2.3880832354043344E-2</v>
      </c>
      <c r="Q29" s="89">
        <f>O29/'סכום נכסי הקרן'!$C$42</f>
        <v>4.6899306125528965E-5</v>
      </c>
    </row>
    <row r="30" spans="2:61" s="136" customFormat="1">
      <c r="B30" s="143" t="s">
        <v>1017</v>
      </c>
      <c r="C30" s="91" t="s">
        <v>979</v>
      </c>
      <c r="D30" s="81" t="s">
        <v>993</v>
      </c>
      <c r="E30" s="81"/>
      <c r="F30" s="81" t="s">
        <v>422</v>
      </c>
      <c r="G30" s="100">
        <v>42828</v>
      </c>
      <c r="H30" s="81" t="s">
        <v>163</v>
      </c>
      <c r="I30" s="88">
        <v>1.8300000000000003</v>
      </c>
      <c r="J30" s="91" t="s">
        <v>166</v>
      </c>
      <c r="K30" s="92">
        <v>2.2000000000000002E-2</v>
      </c>
      <c r="L30" s="92">
        <v>2.2000000000000002E-2</v>
      </c>
      <c r="M30" s="88">
        <v>18617.25</v>
      </c>
      <c r="N30" s="90">
        <v>100.71</v>
      </c>
      <c r="O30" s="88">
        <v>18.749419999999997</v>
      </c>
      <c r="P30" s="89">
        <f t="shared" si="1"/>
        <v>2.3980825898844815E-2</v>
      </c>
      <c r="Q30" s="89">
        <f>O30/'סכום נכסי הקרן'!$C$42</f>
        <v>4.7095682357257214E-5</v>
      </c>
    </row>
    <row r="31" spans="2:61" s="136" customFormat="1">
      <c r="B31" s="143" t="s">
        <v>1017</v>
      </c>
      <c r="C31" s="91" t="s">
        <v>979</v>
      </c>
      <c r="D31" s="81" t="s">
        <v>994</v>
      </c>
      <c r="E31" s="81"/>
      <c r="F31" s="81" t="s">
        <v>422</v>
      </c>
      <c r="G31" s="100">
        <v>42859</v>
      </c>
      <c r="H31" s="81" t="s">
        <v>163</v>
      </c>
      <c r="I31" s="88">
        <v>1.92</v>
      </c>
      <c r="J31" s="91" t="s">
        <v>166</v>
      </c>
      <c r="K31" s="92">
        <v>2.1099999999999997E-2</v>
      </c>
      <c r="L31" s="92">
        <v>2.1099999999999997E-2</v>
      </c>
      <c r="M31" s="88">
        <v>18617.25</v>
      </c>
      <c r="N31" s="90">
        <v>100.71</v>
      </c>
      <c r="O31" s="88">
        <v>18.74943</v>
      </c>
      <c r="P31" s="89">
        <f t="shared" si="1"/>
        <v>2.3980838689014277E-2</v>
      </c>
      <c r="Q31" s="89">
        <f>O31/'סכום נכסי הקרן'!$C$42</f>
        <v>4.7095707475731477E-5</v>
      </c>
    </row>
    <row r="32" spans="2:61" s="136" customFormat="1">
      <c r="B32" s="143" t="s">
        <v>1013</v>
      </c>
      <c r="C32" s="91" t="s">
        <v>983</v>
      </c>
      <c r="D32" s="81" t="s">
        <v>995</v>
      </c>
      <c r="E32" s="81"/>
      <c r="F32" s="81" t="s">
        <v>978</v>
      </c>
      <c r="G32" s="100">
        <v>42905</v>
      </c>
      <c r="H32" s="81"/>
      <c r="I32" s="88">
        <v>3.3400000000000003</v>
      </c>
      <c r="J32" s="91" t="s">
        <v>165</v>
      </c>
      <c r="K32" s="92">
        <v>5.3100000000000008E-2</v>
      </c>
      <c r="L32" s="92">
        <v>5.3100000000000008E-2</v>
      </c>
      <c r="M32" s="88">
        <v>18409.09</v>
      </c>
      <c r="N32" s="90">
        <v>100.19</v>
      </c>
      <c r="O32" s="88">
        <v>64.480469999999997</v>
      </c>
      <c r="P32" s="89">
        <f t="shared" si="1"/>
        <v>8.2471613785689707E-2</v>
      </c>
      <c r="Q32" s="89">
        <f>O32/'סכום נכסי הקרן'!$C$42</f>
        <v>1.6196510256672757E-4</v>
      </c>
    </row>
    <row r="33" spans="2:17" s="136" customFormat="1">
      <c r="B33" s="80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8"/>
      <c r="N33" s="90"/>
      <c r="O33" s="81"/>
      <c r="P33" s="89"/>
      <c r="Q33" s="81"/>
    </row>
    <row r="34" spans="2:17" s="136" customFormat="1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</row>
    <row r="35" spans="2:17" s="136" customFormat="1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</row>
    <row r="36" spans="2:17" s="136" customFormat="1">
      <c r="B36" s="139" t="s">
        <v>250</v>
      </c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</row>
    <row r="37" spans="2:17" s="136" customFormat="1">
      <c r="B37" s="139" t="s">
        <v>114</v>
      </c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</row>
    <row r="38" spans="2:17" s="136" customFormat="1">
      <c r="B38" s="139" t="s">
        <v>235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</row>
    <row r="39" spans="2:17" s="136" customFormat="1">
      <c r="B39" s="139" t="s">
        <v>245</v>
      </c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</row>
    <row r="40" spans="2:17" s="136" customFormat="1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</row>
    <row r="41" spans="2:17" s="136" customFormat="1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</row>
    <row r="42" spans="2:17" s="136" customFormat="1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</row>
    <row r="43" spans="2:17" s="136" customFormat="1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</row>
    <row r="44" spans="2:17" s="136" customFormat="1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</row>
    <row r="45" spans="2:17" s="136" customFormat="1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</row>
    <row r="46" spans="2:17" s="136" customFormat="1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</row>
    <row r="47" spans="2:17" s="136" customFormat="1"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</row>
    <row r="48" spans="2:17" s="136" customFormat="1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</row>
    <row r="49" spans="2:17" s="136" customFormat="1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</row>
    <row r="50" spans="2:17" s="136" customFormat="1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</row>
    <row r="51" spans="2:17" s="136" customFormat="1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</row>
    <row r="52" spans="2:17" s="136" customFormat="1"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</row>
    <row r="53" spans="2:17" s="136" customFormat="1"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</row>
    <row r="54" spans="2:17" s="136" customFormat="1"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</row>
    <row r="55" spans="2:17" s="136" customFormat="1"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</row>
    <row r="56" spans="2:17" s="136" customFormat="1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</row>
    <row r="57" spans="2:17" s="136" customFormat="1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</row>
    <row r="58" spans="2:17" s="136" customFormat="1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</row>
    <row r="59" spans="2:17" s="136" customFormat="1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</row>
    <row r="60" spans="2:17" s="136" customFormat="1"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</row>
    <row r="61" spans="2:17" s="136" customFormat="1"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</row>
    <row r="62" spans="2:17" s="136" customFormat="1"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</row>
    <row r="63" spans="2:17" s="136" customFormat="1"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</row>
    <row r="64" spans="2:17" s="136" customFormat="1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</row>
    <row r="65" spans="2:17" s="136" customFormat="1"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</row>
    <row r="66" spans="2:17" s="136" customFormat="1"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</row>
    <row r="67" spans="2:17" s="136" customFormat="1"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</row>
    <row r="68" spans="2:17" s="136" customFormat="1"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</row>
    <row r="69" spans="2:17" s="136" customFormat="1"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</row>
    <row r="70" spans="2:17" s="136" customFormat="1"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</row>
    <row r="71" spans="2:17" s="136" customFormat="1"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</row>
    <row r="72" spans="2:17" s="136" customFormat="1"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</row>
    <row r="73" spans="2:17" s="136" customFormat="1"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</row>
    <row r="74" spans="2:17" s="136" customFormat="1"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</row>
    <row r="75" spans="2:17" s="136" customFormat="1"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</row>
    <row r="76" spans="2:17" s="136" customFormat="1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</row>
    <row r="77" spans="2:17" s="136" customFormat="1"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</row>
    <row r="78" spans="2:17" s="136" customFormat="1"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</row>
    <row r="79" spans="2:17" s="136" customFormat="1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</row>
    <row r="80" spans="2:17" s="136" customFormat="1"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</row>
    <row r="81" spans="2:17" s="136" customFormat="1"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</row>
    <row r="82" spans="2:17" s="136" customFormat="1"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</row>
    <row r="83" spans="2:17" s="136" customFormat="1"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</row>
    <row r="84" spans="2:17" s="136" customFormat="1"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</row>
    <row r="85" spans="2:17" s="136" customFormat="1"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</row>
    <row r="86" spans="2:17" s="136" customFormat="1"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</row>
    <row r="87" spans="2:17" s="136" customFormat="1"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</row>
    <row r="88" spans="2:17" s="136" customFormat="1"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</row>
    <row r="89" spans="2:17" s="136" customFormat="1"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</row>
    <row r="90" spans="2:17" s="136" customFormat="1"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</row>
    <row r="91" spans="2:17" s="136" customFormat="1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</row>
    <row r="92" spans="2:17" s="136" customFormat="1"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</row>
    <row r="93" spans="2:17" s="136" customFormat="1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2:17" s="136" customFormat="1"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</row>
    <row r="95" spans="2:17" s="136" customFormat="1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2:17" s="136" customFormat="1"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2:17" s="136" customFormat="1"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2:17" s="136" customFormat="1"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2:17" s="136" customFormat="1"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2:17" s="136" customFormat="1"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2:17" s="136" customFormat="1"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2:17" s="136" customFormat="1"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2:17" s="136" customFormat="1"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2:17" s="136" customFormat="1"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2:17" s="136" customFormat="1"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2:17" s="136" customFormat="1"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2:17" s="136" customFormat="1"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  <row r="108" spans="2:17" s="136" customFormat="1"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</row>
    <row r="109" spans="2:17" s="136" customFormat="1"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</row>
    <row r="110" spans="2:17" s="136" customFormat="1"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</row>
    <row r="111" spans="2:17" s="136" customFormat="1"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</row>
    <row r="112" spans="2:17" s="136" customFormat="1"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</row>
    <row r="113" spans="2:17" s="136" customFormat="1"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</row>
    <row r="114" spans="2:17" s="136" customFormat="1"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</row>
    <row r="115" spans="2:17" s="136" customFormat="1"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</row>
    <row r="116" spans="2:17" s="136" customFormat="1"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</row>
    <row r="117" spans="2:17" s="136" customFormat="1"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</row>
    <row r="118" spans="2:17" s="136" customFormat="1"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</row>
    <row r="119" spans="2:17" s="136" customFormat="1"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</row>
    <row r="120" spans="2:17" s="136" customFormat="1"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</row>
    <row r="121" spans="2:17" s="136" customFormat="1"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</row>
    <row r="122" spans="2:17" s="136" customFormat="1"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</row>
    <row r="123" spans="2:17"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</row>
    <row r="124" spans="2:17"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</row>
    <row r="125" spans="2:17"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</row>
    <row r="126" spans="2:17"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</row>
    <row r="127" spans="2:17"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</row>
    <row r="128" spans="2:17"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</row>
    <row r="129" spans="2:17"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</row>
    <row r="130" spans="2:17"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</row>
    <row r="131" spans="2:17"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</row>
    <row r="132" spans="2:17"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</row>
  </sheetData>
  <sheetProtection password="E9C5" sheet="1" objects="1" scenarios="1"/>
  <mergeCells count="1">
    <mergeCell ref="B6:Q6"/>
  </mergeCells>
  <phoneticPr fontId="5" type="noConversion"/>
  <conditionalFormatting sqref="B58:B132">
    <cfRule type="cellIs" dxfId="59" priority="57" operator="equal">
      <formula>2958465</formula>
    </cfRule>
    <cfRule type="cellIs" dxfId="58" priority="58" operator="equal">
      <formula>"NR3"</formula>
    </cfRule>
    <cfRule type="cellIs" dxfId="57" priority="59" operator="equal">
      <formula>"דירוג פנימי"</formula>
    </cfRule>
  </conditionalFormatting>
  <conditionalFormatting sqref="B58:B132">
    <cfRule type="cellIs" dxfId="56" priority="56" operator="equal">
      <formula>2958465</formula>
    </cfRule>
  </conditionalFormatting>
  <conditionalFormatting sqref="B11:B12 B38:B43 B17:B18 B33:B35">
    <cfRule type="cellIs" dxfId="55" priority="55" operator="equal">
      <formula>"NR3"</formula>
    </cfRule>
  </conditionalFormatting>
  <conditionalFormatting sqref="B13:B16">
    <cfRule type="cellIs" dxfId="54" priority="54" operator="equal">
      <formula>"NR3"</formula>
    </cfRule>
  </conditionalFormatting>
  <conditionalFormatting sqref="B32">
    <cfRule type="cellIs" dxfId="53" priority="51" operator="equal">
      <formula>2958465</formula>
    </cfRule>
    <cfRule type="cellIs" dxfId="52" priority="52" operator="equal">
      <formula>"NR3"</formula>
    </cfRule>
    <cfRule type="cellIs" dxfId="51" priority="53" operator="equal">
      <formula>"דירוג פנימי"</formula>
    </cfRule>
  </conditionalFormatting>
  <conditionalFormatting sqref="B32">
    <cfRule type="cellIs" dxfId="50" priority="50" operator="equal">
      <formula>2958465</formula>
    </cfRule>
  </conditionalFormatting>
  <conditionalFormatting sqref="B19">
    <cfRule type="cellIs" dxfId="49" priority="49" operator="equal">
      <formula>"NR3"</formula>
    </cfRule>
  </conditionalFormatting>
  <conditionalFormatting sqref="B20">
    <cfRule type="cellIs" dxfId="48" priority="46" operator="equal">
      <formula>2958465</formula>
    </cfRule>
    <cfRule type="cellIs" dxfId="47" priority="47" operator="equal">
      <formula>"NR3"</formula>
    </cfRule>
    <cfRule type="cellIs" dxfId="46" priority="48" operator="equal">
      <formula>"דירוג פנימי"</formula>
    </cfRule>
  </conditionalFormatting>
  <conditionalFormatting sqref="B20">
    <cfRule type="cellIs" dxfId="45" priority="45" operator="equal">
      <formula>2958465</formula>
    </cfRule>
  </conditionalFormatting>
  <conditionalFormatting sqref="B21">
    <cfRule type="cellIs" dxfId="44" priority="42" operator="equal">
      <formula>2958465</formula>
    </cfRule>
    <cfRule type="cellIs" dxfId="43" priority="43" operator="equal">
      <formula>"NR3"</formula>
    </cfRule>
    <cfRule type="cellIs" dxfId="42" priority="44" operator="equal">
      <formula>"דירוג פנימי"</formula>
    </cfRule>
  </conditionalFormatting>
  <conditionalFormatting sqref="B21">
    <cfRule type="cellIs" dxfId="41" priority="41" operator="equal">
      <formula>2958465</formula>
    </cfRule>
  </conditionalFormatting>
  <conditionalFormatting sqref="B22">
    <cfRule type="cellIs" dxfId="40" priority="38" operator="equal">
      <formula>2958465</formula>
    </cfRule>
    <cfRule type="cellIs" dxfId="39" priority="39" operator="equal">
      <formula>"NR3"</formula>
    </cfRule>
    <cfRule type="cellIs" dxfId="38" priority="40" operator="equal">
      <formula>"דירוג פנימי"</formula>
    </cfRule>
  </conditionalFormatting>
  <conditionalFormatting sqref="B22">
    <cfRule type="cellIs" dxfId="37" priority="37" operator="equal">
      <formula>2958465</formula>
    </cfRule>
  </conditionalFormatting>
  <conditionalFormatting sqref="B23">
    <cfRule type="cellIs" dxfId="36" priority="34" operator="equal">
      <formula>2958465</formula>
    </cfRule>
    <cfRule type="cellIs" dxfId="35" priority="35" operator="equal">
      <formula>"NR3"</formula>
    </cfRule>
    <cfRule type="cellIs" dxfId="34" priority="36" operator="equal">
      <formula>"דירוג פנימי"</formula>
    </cfRule>
  </conditionalFormatting>
  <conditionalFormatting sqref="B23">
    <cfRule type="cellIs" dxfId="33" priority="33" operator="equal">
      <formula>2958465</formula>
    </cfRule>
  </conditionalFormatting>
  <conditionalFormatting sqref="B24">
    <cfRule type="cellIs" dxfId="32" priority="30" operator="equal">
      <formula>2958465</formula>
    </cfRule>
    <cfRule type="cellIs" dxfId="31" priority="31" operator="equal">
      <formula>"NR3"</formula>
    </cfRule>
    <cfRule type="cellIs" dxfId="30" priority="32" operator="equal">
      <formula>"דירוג פנימי"</formula>
    </cfRule>
  </conditionalFormatting>
  <conditionalFormatting sqref="B24">
    <cfRule type="cellIs" dxfId="29" priority="29" operator="equal">
      <formula>2958465</formula>
    </cfRule>
  </conditionalFormatting>
  <conditionalFormatting sqref="B25">
    <cfRule type="cellIs" dxfId="28" priority="26" operator="equal">
      <formula>2958465</formula>
    </cfRule>
    <cfRule type="cellIs" dxfId="27" priority="27" operator="equal">
      <formula>"NR3"</formula>
    </cfRule>
    <cfRule type="cellIs" dxfId="26" priority="28" operator="equal">
      <formula>"דירוג פנימי"</formula>
    </cfRule>
  </conditionalFormatting>
  <conditionalFormatting sqref="B25">
    <cfRule type="cellIs" dxfId="25" priority="25" operator="equal">
      <formula>2958465</formula>
    </cfRule>
  </conditionalFormatting>
  <conditionalFormatting sqref="B26">
    <cfRule type="cellIs" dxfId="24" priority="22" operator="equal">
      <formula>2958465</formula>
    </cfRule>
    <cfRule type="cellIs" dxfId="23" priority="23" operator="equal">
      <formula>"NR3"</formula>
    </cfRule>
    <cfRule type="cellIs" dxfId="22" priority="24" operator="equal">
      <formula>"דירוג פנימי"</formula>
    </cfRule>
  </conditionalFormatting>
  <conditionalFormatting sqref="B26">
    <cfRule type="cellIs" dxfId="21" priority="21" operator="equal">
      <formula>2958465</formula>
    </cfRule>
  </conditionalFormatting>
  <conditionalFormatting sqref="B27">
    <cfRule type="cellIs" dxfId="20" priority="18" operator="equal">
      <formula>2958465</formula>
    </cfRule>
    <cfRule type="cellIs" dxfId="19" priority="19" operator="equal">
      <formula>"NR3"</formula>
    </cfRule>
    <cfRule type="cellIs" dxfId="18" priority="20" operator="equal">
      <formula>"דירוג פנימי"</formula>
    </cfRule>
  </conditionalFormatting>
  <conditionalFormatting sqref="B27">
    <cfRule type="cellIs" dxfId="17" priority="17" operator="equal">
      <formula>2958465</formula>
    </cfRule>
  </conditionalFormatting>
  <conditionalFormatting sqref="B28">
    <cfRule type="cellIs" dxfId="16" priority="14" operator="equal">
      <formula>2958465</formula>
    </cfRule>
    <cfRule type="cellIs" dxfId="15" priority="15" operator="equal">
      <formula>"NR3"</formula>
    </cfRule>
    <cfRule type="cellIs" dxfId="14" priority="16" operator="equal">
      <formula>"דירוג פנימי"</formula>
    </cfRule>
  </conditionalFormatting>
  <conditionalFormatting sqref="B28">
    <cfRule type="cellIs" dxfId="13" priority="13" operator="equal">
      <formula>2958465</formula>
    </cfRule>
  </conditionalFormatting>
  <conditionalFormatting sqref="B29">
    <cfRule type="cellIs" dxfId="12" priority="10" operator="equal">
      <formula>2958465</formula>
    </cfRule>
    <cfRule type="cellIs" dxfId="11" priority="11" operator="equal">
      <formula>"NR3"</formula>
    </cfRule>
    <cfRule type="cellIs" dxfId="10" priority="12" operator="equal">
      <formula>"דירוג פנימי"</formula>
    </cfRule>
  </conditionalFormatting>
  <conditionalFormatting sqref="B29">
    <cfRule type="cellIs" dxfId="9" priority="9" operator="equal">
      <formula>2958465</formula>
    </cfRule>
  </conditionalFormatting>
  <conditionalFormatting sqref="B30">
    <cfRule type="cellIs" dxfId="8" priority="6" operator="equal">
      <formula>2958465</formula>
    </cfRule>
    <cfRule type="cellIs" dxfId="7" priority="7" operator="equal">
      <formula>"NR3"</formula>
    </cfRule>
    <cfRule type="cellIs" dxfId="6" priority="8" operator="equal">
      <formula>"דירוג פנימי"</formula>
    </cfRule>
  </conditionalFormatting>
  <conditionalFormatting sqref="B30">
    <cfRule type="cellIs" dxfId="5" priority="5" operator="equal">
      <formula>2958465</formula>
    </cfRule>
  </conditionalFormatting>
  <conditionalFormatting sqref="B31">
    <cfRule type="cellIs" dxfId="4" priority="2" operator="equal">
      <formula>2958465</formula>
    </cfRule>
    <cfRule type="cellIs" dxfId="3" priority="3" operator="equal">
      <formula>"NR3"</formula>
    </cfRule>
    <cfRule type="cellIs" dxfId="2" priority="4" operator="equal">
      <formula>"דירוג פנימי"</formula>
    </cfRule>
  </conditionalFormatting>
  <conditionalFormatting sqref="B31">
    <cfRule type="cellIs" dxfId="1" priority="1" operator="equal">
      <formula>2958465</formula>
    </cfRule>
  </conditionalFormatting>
  <dataValidations count="1">
    <dataValidation allowBlank="1" showInputMessage="1" showErrorMessage="1" sqref="D1:Q9 C5:C9 A1:A1048576 B1:B9 B133:Q1048576 AH55:XFD56 R1:XFD54 R57:XFD1048576 R55:AF56 B36:B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>
      <selection activeCell="C12" sqref="C1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181</v>
      </c>
      <c r="C1" s="76" t="s" vm="1">
        <v>251</v>
      </c>
    </row>
    <row r="2" spans="2:64">
      <c r="B2" s="56" t="s">
        <v>180</v>
      </c>
      <c r="C2" s="76" t="s">
        <v>252</v>
      </c>
    </row>
    <row r="3" spans="2:64">
      <c r="B3" s="56" t="s">
        <v>182</v>
      </c>
      <c r="C3" s="76" t="s">
        <v>253</v>
      </c>
    </row>
    <row r="4" spans="2:64">
      <c r="B4" s="56" t="s">
        <v>183</v>
      </c>
      <c r="C4" s="76">
        <v>8803</v>
      </c>
    </row>
    <row r="6" spans="2:64" ht="26.25" customHeight="1">
      <c r="B6" s="189" t="s">
        <v>214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1"/>
    </row>
    <row r="7" spans="2:64" s="3" customFormat="1" ht="78.75">
      <c r="B7" s="59" t="s">
        <v>118</v>
      </c>
      <c r="C7" s="60" t="s">
        <v>43</v>
      </c>
      <c r="D7" s="60" t="s">
        <v>119</v>
      </c>
      <c r="E7" s="60" t="s">
        <v>15</v>
      </c>
      <c r="F7" s="60" t="s">
        <v>63</v>
      </c>
      <c r="G7" s="60" t="s">
        <v>18</v>
      </c>
      <c r="H7" s="60" t="s">
        <v>103</v>
      </c>
      <c r="I7" s="60" t="s">
        <v>50</v>
      </c>
      <c r="J7" s="60" t="s">
        <v>19</v>
      </c>
      <c r="K7" s="60" t="s">
        <v>237</v>
      </c>
      <c r="L7" s="60" t="s">
        <v>236</v>
      </c>
      <c r="M7" s="60" t="s">
        <v>112</v>
      </c>
      <c r="N7" s="60" t="s">
        <v>184</v>
      </c>
      <c r="O7" s="62" t="s">
        <v>186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246</v>
      </c>
      <c r="L8" s="32"/>
      <c r="M8" s="32" t="s">
        <v>240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1"/>
      <c r="Q10" s="1"/>
      <c r="R10" s="1"/>
      <c r="S10" s="1"/>
      <c r="T10" s="1"/>
      <c r="U10" s="1"/>
      <c r="BL10" s="1"/>
    </row>
    <row r="11" spans="2:64" ht="20.25" customHeight="1">
      <c r="B11" s="93" t="s">
        <v>250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</row>
    <row r="12" spans="2:64">
      <c r="B12" s="93" t="s">
        <v>114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</row>
    <row r="13" spans="2:64">
      <c r="B13" s="93" t="s">
        <v>235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</row>
    <row r="14" spans="2:64">
      <c r="B14" s="93" t="s">
        <v>245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</row>
    <row r="15" spans="2:64"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</row>
    <row r="16" spans="2:64"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</row>
    <row r="17" spans="2:15"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</row>
    <row r="18" spans="2:15"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</row>
    <row r="19" spans="2:15"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</row>
    <row r="20" spans="2:1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</row>
    <row r="21" spans="2:15"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</row>
    <row r="22" spans="2:15"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</row>
    <row r="23" spans="2:15"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</row>
    <row r="24" spans="2:15"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</row>
    <row r="25" spans="2:15"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</row>
    <row r="26" spans="2:15"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</row>
    <row r="27" spans="2:15"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</row>
    <row r="28" spans="2:15"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</row>
    <row r="29" spans="2:15"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</row>
    <row r="30" spans="2:15"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</row>
    <row r="31" spans="2:15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</row>
    <row r="32" spans="2:15"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2:15"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</row>
    <row r="34" spans="2:15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</row>
    <row r="35" spans="2:15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</row>
    <row r="36" spans="2:15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</row>
    <row r="37" spans="2:15"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</row>
    <row r="38" spans="2:15"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</row>
    <row r="39" spans="2:15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</row>
    <row r="40" spans="2:15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</row>
    <row r="41" spans="2:15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</row>
    <row r="42" spans="2:15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</row>
    <row r="43" spans="2:15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</row>
    <row r="44" spans="2:15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</row>
    <row r="45" spans="2:15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</row>
    <row r="46" spans="2:1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</row>
    <row r="47" spans="2:15"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</row>
    <row r="48" spans="2:15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</row>
    <row r="49" spans="2:15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</row>
    <row r="50" spans="2:15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</row>
    <row r="51" spans="2:15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</row>
    <row r="52" spans="2:15"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</row>
    <row r="53" spans="2:15"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</row>
    <row r="54" spans="2:15"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</row>
    <row r="55" spans="2:15"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</row>
    <row r="56" spans="2:15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</row>
    <row r="57" spans="2:15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</row>
    <row r="58" spans="2:15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</row>
    <row r="59" spans="2:15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</row>
    <row r="60" spans="2:15"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</row>
    <row r="61" spans="2:15"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</row>
    <row r="62" spans="2:15"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</row>
    <row r="63" spans="2:15"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</row>
    <row r="64" spans="2:15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</row>
    <row r="65" spans="2:15"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</row>
    <row r="66" spans="2:15"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</row>
    <row r="67" spans="2:15"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</row>
    <row r="68" spans="2:15"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</row>
    <row r="69" spans="2:15"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</row>
    <row r="70" spans="2:15"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</row>
    <row r="71" spans="2:15"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</row>
    <row r="72" spans="2:15"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</row>
    <row r="73" spans="2:15"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</row>
    <row r="74" spans="2:15"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</row>
    <row r="75" spans="2:15"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</row>
    <row r="76" spans="2:15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</row>
    <row r="77" spans="2:15"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</row>
    <row r="78" spans="2:15"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</row>
    <row r="79" spans="2:1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</row>
    <row r="80" spans="2:15"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</row>
    <row r="81" spans="2:15"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</row>
    <row r="82" spans="2:15"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</row>
    <row r="83" spans="2:15"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</row>
    <row r="84" spans="2:15"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</row>
    <row r="85" spans="2:15"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</row>
    <row r="86" spans="2:15"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</row>
    <row r="87" spans="2:15"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</row>
    <row r="88" spans="2:15"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</row>
    <row r="89" spans="2:15"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</row>
    <row r="90" spans="2:15"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</row>
    <row r="91" spans="2:15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</row>
    <row r="92" spans="2:15"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</row>
    <row r="93" spans="2:1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</row>
    <row r="94" spans="2:15"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</row>
    <row r="95" spans="2:15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</row>
    <row r="96" spans="2:15"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</row>
    <row r="97" spans="2:15"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</row>
    <row r="98" spans="2:15"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</row>
    <row r="99" spans="2:15"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</row>
    <row r="100" spans="2:15"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</row>
    <row r="101" spans="2:15"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</row>
    <row r="102" spans="2:15"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</row>
    <row r="103" spans="2:15"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</row>
    <row r="104" spans="2:15"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</row>
    <row r="105" spans="2:15"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</row>
    <row r="106" spans="2:15"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</row>
    <row r="107" spans="2:15"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</row>
    <row r="108" spans="2:15"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</row>
    <row r="109" spans="2:15"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H30:XFD33 D1:XFD29 D34:XFD1048576 D30:AF33 A1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181</v>
      </c>
      <c r="C1" s="76" t="s" vm="1">
        <v>251</v>
      </c>
    </row>
    <row r="2" spans="2:56">
      <c r="B2" s="56" t="s">
        <v>180</v>
      </c>
      <c r="C2" s="76" t="s">
        <v>252</v>
      </c>
    </row>
    <row r="3" spans="2:56">
      <c r="B3" s="56" t="s">
        <v>182</v>
      </c>
      <c r="C3" s="76" t="s">
        <v>253</v>
      </c>
    </row>
    <row r="4" spans="2:56">
      <c r="B4" s="56" t="s">
        <v>183</v>
      </c>
      <c r="C4" s="76">
        <v>8803</v>
      </c>
    </row>
    <row r="6" spans="2:56" ht="26.25" customHeight="1">
      <c r="B6" s="189" t="s">
        <v>215</v>
      </c>
      <c r="C6" s="190"/>
      <c r="D6" s="190"/>
      <c r="E6" s="190"/>
      <c r="F6" s="190"/>
      <c r="G6" s="190"/>
      <c r="H6" s="190"/>
      <c r="I6" s="190"/>
      <c r="J6" s="191"/>
    </row>
    <row r="7" spans="2:56" s="3" customFormat="1" ht="78.75">
      <c r="B7" s="59" t="s">
        <v>118</v>
      </c>
      <c r="C7" s="61" t="s">
        <v>52</v>
      </c>
      <c r="D7" s="61" t="s">
        <v>87</v>
      </c>
      <c r="E7" s="61" t="s">
        <v>53</v>
      </c>
      <c r="F7" s="61" t="s">
        <v>103</v>
      </c>
      <c r="G7" s="61" t="s">
        <v>226</v>
      </c>
      <c r="H7" s="61" t="s">
        <v>184</v>
      </c>
      <c r="I7" s="63" t="s">
        <v>185</v>
      </c>
      <c r="J7" s="63" t="s">
        <v>249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241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5"/>
      <c r="C10" s="95"/>
      <c r="D10" s="95"/>
      <c r="E10" s="95"/>
      <c r="F10" s="95"/>
      <c r="G10" s="95"/>
      <c r="H10" s="95"/>
      <c r="I10" s="95"/>
      <c r="J10" s="9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8"/>
      <c r="C11" s="95"/>
      <c r="D11" s="95"/>
      <c r="E11" s="95"/>
      <c r="F11" s="95"/>
      <c r="G11" s="95"/>
      <c r="H11" s="95"/>
      <c r="I11" s="95"/>
      <c r="J11" s="95"/>
    </row>
    <row r="12" spans="2:56">
      <c r="B12" s="108"/>
      <c r="C12" s="95"/>
      <c r="D12" s="95"/>
      <c r="E12" s="95"/>
      <c r="F12" s="95"/>
      <c r="G12" s="95"/>
      <c r="H12" s="95"/>
      <c r="I12" s="95"/>
      <c r="J12" s="95"/>
    </row>
    <row r="13" spans="2:56">
      <c r="B13" s="95"/>
      <c r="C13" s="95"/>
      <c r="D13" s="95"/>
      <c r="E13" s="95"/>
      <c r="F13" s="95"/>
      <c r="G13" s="95"/>
      <c r="H13" s="95"/>
      <c r="I13" s="95"/>
      <c r="J13" s="95"/>
    </row>
    <row r="14" spans="2:56">
      <c r="B14" s="93" t="s">
        <v>250</v>
      </c>
      <c r="C14" s="95"/>
      <c r="D14" s="95"/>
      <c r="E14" s="95"/>
      <c r="F14" s="95"/>
      <c r="G14" s="95"/>
      <c r="H14" s="95"/>
      <c r="I14" s="95"/>
      <c r="J14" s="95"/>
    </row>
    <row r="15" spans="2:56">
      <c r="B15" s="93" t="s">
        <v>114</v>
      </c>
      <c r="C15" s="95"/>
      <c r="D15" s="95"/>
      <c r="E15" s="95"/>
      <c r="F15" s="95"/>
      <c r="G15" s="95"/>
      <c r="H15" s="95"/>
      <c r="I15" s="95"/>
      <c r="J15" s="95"/>
    </row>
    <row r="16" spans="2:56">
      <c r="B16" s="93" t="s">
        <v>235</v>
      </c>
      <c r="C16" s="95"/>
      <c r="D16" s="95"/>
      <c r="E16" s="95"/>
      <c r="F16" s="95"/>
      <c r="G16" s="95"/>
      <c r="H16" s="95"/>
      <c r="I16" s="95"/>
      <c r="J16" s="95"/>
    </row>
    <row r="17" spans="2:10">
      <c r="B17" s="93" t="s">
        <v>245</v>
      </c>
      <c r="C17" s="95"/>
      <c r="D17" s="95"/>
      <c r="E17" s="95"/>
      <c r="F17" s="95"/>
      <c r="G17" s="95"/>
      <c r="H17" s="95"/>
      <c r="I17" s="95"/>
      <c r="J17" s="95"/>
    </row>
    <row r="18" spans="2:10">
      <c r="B18" s="95"/>
      <c r="C18" s="95"/>
      <c r="D18" s="95"/>
      <c r="E18" s="95"/>
      <c r="F18" s="95"/>
      <c r="G18" s="95"/>
      <c r="H18" s="95"/>
      <c r="I18" s="95"/>
      <c r="J18" s="95"/>
    </row>
    <row r="19" spans="2:10">
      <c r="B19" s="95"/>
      <c r="C19" s="95"/>
      <c r="D19" s="95"/>
      <c r="E19" s="95"/>
      <c r="F19" s="95"/>
      <c r="G19" s="95"/>
      <c r="H19" s="95"/>
      <c r="I19" s="95"/>
      <c r="J19" s="95"/>
    </row>
    <row r="20" spans="2:10">
      <c r="B20" s="95"/>
      <c r="C20" s="95"/>
      <c r="D20" s="95"/>
      <c r="E20" s="95"/>
      <c r="F20" s="95"/>
      <c r="G20" s="95"/>
      <c r="H20" s="95"/>
      <c r="I20" s="95"/>
      <c r="J20" s="95"/>
    </row>
    <row r="21" spans="2:10">
      <c r="B21" s="95"/>
      <c r="C21" s="95"/>
      <c r="D21" s="95"/>
      <c r="E21" s="95"/>
      <c r="F21" s="95"/>
      <c r="G21" s="95"/>
      <c r="H21" s="95"/>
      <c r="I21" s="95"/>
      <c r="J21" s="95"/>
    </row>
    <row r="22" spans="2:10">
      <c r="B22" s="95"/>
      <c r="C22" s="95"/>
      <c r="D22" s="95"/>
      <c r="E22" s="95"/>
      <c r="F22" s="95"/>
      <c r="G22" s="95"/>
      <c r="H22" s="95"/>
      <c r="I22" s="95"/>
      <c r="J22" s="95"/>
    </row>
    <row r="23" spans="2:10">
      <c r="B23" s="95"/>
      <c r="C23" s="95"/>
      <c r="D23" s="95"/>
      <c r="E23" s="95"/>
      <c r="F23" s="95"/>
      <c r="G23" s="95"/>
      <c r="H23" s="95"/>
      <c r="I23" s="95"/>
      <c r="J23" s="95"/>
    </row>
    <row r="24" spans="2:10">
      <c r="B24" s="95"/>
      <c r="C24" s="95"/>
      <c r="D24" s="95"/>
      <c r="E24" s="95"/>
      <c r="F24" s="95"/>
      <c r="G24" s="95"/>
      <c r="H24" s="95"/>
      <c r="I24" s="95"/>
      <c r="J24" s="95"/>
    </row>
    <row r="25" spans="2:10">
      <c r="B25" s="95"/>
      <c r="C25" s="95"/>
      <c r="D25" s="95"/>
      <c r="E25" s="95"/>
      <c r="F25" s="95"/>
      <c r="G25" s="95"/>
      <c r="H25" s="95"/>
      <c r="I25" s="95"/>
      <c r="J25" s="95"/>
    </row>
    <row r="26" spans="2:10">
      <c r="B26" s="95"/>
      <c r="C26" s="95"/>
      <c r="D26" s="95"/>
      <c r="E26" s="95"/>
      <c r="F26" s="95"/>
      <c r="G26" s="95"/>
      <c r="H26" s="95"/>
      <c r="I26" s="95"/>
      <c r="J26" s="95"/>
    </row>
    <row r="27" spans="2:10">
      <c r="B27" s="95"/>
      <c r="C27" s="95"/>
      <c r="D27" s="95"/>
      <c r="E27" s="95"/>
      <c r="F27" s="95"/>
      <c r="G27" s="95"/>
      <c r="H27" s="95"/>
      <c r="I27" s="95"/>
      <c r="J27" s="95"/>
    </row>
    <row r="28" spans="2:10">
      <c r="B28" s="95"/>
      <c r="C28" s="95"/>
      <c r="D28" s="95"/>
      <c r="E28" s="95"/>
      <c r="F28" s="95"/>
      <c r="G28" s="95"/>
      <c r="H28" s="95"/>
      <c r="I28" s="95"/>
      <c r="J28" s="95"/>
    </row>
    <row r="29" spans="2:10">
      <c r="B29" s="95"/>
      <c r="C29" s="95"/>
      <c r="D29" s="95"/>
      <c r="E29" s="95"/>
      <c r="F29" s="95"/>
      <c r="G29" s="95"/>
      <c r="H29" s="95"/>
      <c r="I29" s="95"/>
      <c r="J29" s="95"/>
    </row>
    <row r="30" spans="2:10">
      <c r="B30" s="95"/>
      <c r="C30" s="95"/>
      <c r="D30" s="95"/>
      <c r="E30" s="95"/>
      <c r="F30" s="95"/>
      <c r="G30" s="95"/>
      <c r="H30" s="95"/>
      <c r="I30" s="95"/>
      <c r="J30" s="95"/>
    </row>
    <row r="31" spans="2:10">
      <c r="B31" s="95"/>
      <c r="C31" s="95"/>
      <c r="D31" s="95"/>
      <c r="E31" s="95"/>
      <c r="F31" s="95"/>
      <c r="G31" s="95"/>
      <c r="H31" s="95"/>
      <c r="I31" s="95"/>
      <c r="J31" s="95"/>
    </row>
    <row r="32" spans="2:10">
      <c r="B32" s="95"/>
      <c r="C32" s="95"/>
      <c r="D32" s="95"/>
      <c r="E32" s="95"/>
      <c r="F32" s="95"/>
      <c r="G32" s="95"/>
      <c r="H32" s="95"/>
      <c r="I32" s="95"/>
      <c r="J32" s="95"/>
    </row>
    <row r="33" spans="2:10">
      <c r="B33" s="95"/>
      <c r="C33" s="95"/>
      <c r="D33" s="95"/>
      <c r="E33" s="95"/>
      <c r="F33" s="95"/>
      <c r="G33" s="95"/>
      <c r="H33" s="95"/>
      <c r="I33" s="95"/>
      <c r="J33" s="95"/>
    </row>
    <row r="34" spans="2:10">
      <c r="B34" s="95"/>
      <c r="C34" s="95"/>
      <c r="D34" s="95"/>
      <c r="E34" s="95"/>
      <c r="F34" s="95"/>
      <c r="G34" s="95"/>
      <c r="H34" s="95"/>
      <c r="I34" s="95"/>
      <c r="J34" s="95"/>
    </row>
    <row r="35" spans="2:10">
      <c r="B35" s="95"/>
      <c r="C35" s="95"/>
      <c r="D35" s="95"/>
      <c r="E35" s="95"/>
      <c r="F35" s="95"/>
      <c r="G35" s="95"/>
      <c r="H35" s="95"/>
      <c r="I35" s="95"/>
      <c r="J35" s="95"/>
    </row>
    <row r="36" spans="2:10">
      <c r="B36" s="95"/>
      <c r="C36" s="95"/>
      <c r="D36" s="95"/>
      <c r="E36" s="95"/>
      <c r="F36" s="95"/>
      <c r="G36" s="95"/>
      <c r="H36" s="95"/>
      <c r="I36" s="95"/>
      <c r="J36" s="95"/>
    </row>
    <row r="37" spans="2:10">
      <c r="B37" s="95"/>
      <c r="C37" s="95"/>
      <c r="D37" s="95"/>
      <c r="E37" s="95"/>
      <c r="F37" s="95"/>
      <c r="G37" s="95"/>
      <c r="H37" s="95"/>
      <c r="I37" s="95"/>
      <c r="J37" s="95"/>
    </row>
    <row r="38" spans="2:10">
      <c r="B38" s="95"/>
      <c r="C38" s="95"/>
      <c r="D38" s="95"/>
      <c r="E38" s="95"/>
      <c r="F38" s="95"/>
      <c r="G38" s="95"/>
      <c r="H38" s="95"/>
      <c r="I38" s="95"/>
      <c r="J38" s="95"/>
    </row>
    <row r="39" spans="2:10">
      <c r="B39" s="95"/>
      <c r="C39" s="95"/>
      <c r="D39" s="95"/>
      <c r="E39" s="95"/>
      <c r="F39" s="95"/>
      <c r="G39" s="95"/>
      <c r="H39" s="95"/>
      <c r="I39" s="95"/>
      <c r="J39" s="95"/>
    </row>
    <row r="40" spans="2:10">
      <c r="B40" s="95"/>
      <c r="C40" s="95"/>
      <c r="D40" s="95"/>
      <c r="E40" s="95"/>
      <c r="F40" s="95"/>
      <c r="G40" s="95"/>
      <c r="H40" s="95"/>
      <c r="I40" s="95"/>
      <c r="J40" s="95"/>
    </row>
    <row r="41" spans="2:10">
      <c r="B41" s="95"/>
      <c r="C41" s="95"/>
      <c r="D41" s="95"/>
      <c r="E41" s="95"/>
      <c r="F41" s="95"/>
      <c r="G41" s="95"/>
      <c r="H41" s="95"/>
      <c r="I41" s="95"/>
      <c r="J41" s="95"/>
    </row>
    <row r="42" spans="2:10">
      <c r="B42" s="95"/>
      <c r="C42" s="95"/>
      <c r="D42" s="95"/>
      <c r="E42" s="95"/>
      <c r="F42" s="95"/>
      <c r="G42" s="95"/>
      <c r="H42" s="95"/>
      <c r="I42" s="95"/>
      <c r="J42" s="95"/>
    </row>
    <row r="43" spans="2:10">
      <c r="B43" s="95"/>
      <c r="C43" s="95"/>
      <c r="D43" s="95"/>
      <c r="E43" s="95"/>
      <c r="F43" s="95"/>
      <c r="G43" s="95"/>
      <c r="H43" s="95"/>
      <c r="I43" s="95"/>
      <c r="J43" s="95"/>
    </row>
    <row r="44" spans="2:10">
      <c r="B44" s="95"/>
      <c r="C44" s="95"/>
      <c r="D44" s="95"/>
      <c r="E44" s="95"/>
      <c r="F44" s="95"/>
      <c r="G44" s="95"/>
      <c r="H44" s="95"/>
      <c r="I44" s="95"/>
      <c r="J44" s="95"/>
    </row>
    <row r="45" spans="2:10">
      <c r="B45" s="95"/>
      <c r="C45" s="95"/>
      <c r="D45" s="95"/>
      <c r="E45" s="95"/>
      <c r="F45" s="95"/>
      <c r="G45" s="95"/>
      <c r="H45" s="95"/>
      <c r="I45" s="95"/>
      <c r="J45" s="95"/>
    </row>
    <row r="46" spans="2:10">
      <c r="B46" s="95"/>
      <c r="C46" s="95"/>
      <c r="D46" s="95"/>
      <c r="E46" s="95"/>
      <c r="F46" s="95"/>
      <c r="G46" s="95"/>
      <c r="H46" s="95"/>
      <c r="I46" s="95"/>
      <c r="J46" s="95"/>
    </row>
    <row r="47" spans="2:10">
      <c r="B47" s="95"/>
      <c r="C47" s="95"/>
      <c r="D47" s="95"/>
      <c r="E47" s="95"/>
      <c r="F47" s="95"/>
      <c r="G47" s="95"/>
      <c r="H47" s="95"/>
      <c r="I47" s="95"/>
      <c r="J47" s="95"/>
    </row>
    <row r="48" spans="2:10">
      <c r="B48" s="95"/>
      <c r="C48" s="95"/>
      <c r="D48" s="95"/>
      <c r="E48" s="95"/>
      <c r="F48" s="95"/>
      <c r="G48" s="95"/>
      <c r="H48" s="95"/>
      <c r="I48" s="95"/>
      <c r="J48" s="95"/>
    </row>
    <row r="49" spans="2:10">
      <c r="B49" s="95"/>
      <c r="C49" s="95"/>
      <c r="D49" s="95"/>
      <c r="E49" s="95"/>
      <c r="F49" s="95"/>
      <c r="G49" s="95"/>
      <c r="H49" s="95"/>
      <c r="I49" s="95"/>
      <c r="J49" s="95"/>
    </row>
    <row r="50" spans="2:10">
      <c r="B50" s="95"/>
      <c r="C50" s="95"/>
      <c r="D50" s="95"/>
      <c r="E50" s="95"/>
      <c r="F50" s="95"/>
      <c r="G50" s="95"/>
      <c r="H50" s="95"/>
      <c r="I50" s="95"/>
      <c r="J50" s="95"/>
    </row>
    <row r="51" spans="2:10">
      <c r="B51" s="95"/>
      <c r="C51" s="95"/>
      <c r="D51" s="95"/>
      <c r="E51" s="95"/>
      <c r="F51" s="95"/>
      <c r="G51" s="95"/>
      <c r="H51" s="95"/>
      <c r="I51" s="95"/>
      <c r="J51" s="95"/>
    </row>
    <row r="52" spans="2:10">
      <c r="B52" s="95"/>
      <c r="C52" s="95"/>
      <c r="D52" s="95"/>
      <c r="E52" s="95"/>
      <c r="F52" s="95"/>
      <c r="G52" s="95"/>
      <c r="H52" s="95"/>
      <c r="I52" s="95"/>
      <c r="J52" s="95"/>
    </row>
    <row r="53" spans="2:10">
      <c r="B53" s="95"/>
      <c r="C53" s="95"/>
      <c r="D53" s="95"/>
      <c r="E53" s="95"/>
      <c r="F53" s="95"/>
      <c r="G53" s="95"/>
      <c r="H53" s="95"/>
      <c r="I53" s="95"/>
      <c r="J53" s="95"/>
    </row>
    <row r="54" spans="2:10">
      <c r="B54" s="95"/>
      <c r="C54" s="95"/>
      <c r="D54" s="95"/>
      <c r="E54" s="95"/>
      <c r="F54" s="95"/>
      <c r="G54" s="95"/>
      <c r="H54" s="95"/>
      <c r="I54" s="95"/>
      <c r="J54" s="95"/>
    </row>
    <row r="55" spans="2:10">
      <c r="B55" s="95"/>
      <c r="C55" s="95"/>
      <c r="D55" s="95"/>
      <c r="E55" s="95"/>
      <c r="F55" s="95"/>
      <c r="G55" s="95"/>
      <c r="H55" s="95"/>
      <c r="I55" s="95"/>
      <c r="J55" s="95"/>
    </row>
    <row r="56" spans="2:10">
      <c r="B56" s="95"/>
      <c r="C56" s="95"/>
      <c r="D56" s="95"/>
      <c r="E56" s="95"/>
      <c r="F56" s="95"/>
      <c r="G56" s="95"/>
      <c r="H56" s="95"/>
      <c r="I56" s="95"/>
      <c r="J56" s="95"/>
    </row>
    <row r="57" spans="2:10">
      <c r="B57" s="95"/>
      <c r="C57" s="95"/>
      <c r="D57" s="95"/>
      <c r="E57" s="95"/>
      <c r="F57" s="95"/>
      <c r="G57" s="95"/>
      <c r="H57" s="95"/>
      <c r="I57" s="95"/>
      <c r="J57" s="95"/>
    </row>
    <row r="58" spans="2:10">
      <c r="B58" s="95"/>
      <c r="C58" s="95"/>
      <c r="D58" s="95"/>
      <c r="E58" s="95"/>
      <c r="F58" s="95"/>
      <c r="G58" s="95"/>
      <c r="H58" s="95"/>
      <c r="I58" s="95"/>
      <c r="J58" s="95"/>
    </row>
    <row r="59" spans="2:10">
      <c r="B59" s="95"/>
      <c r="C59" s="95"/>
      <c r="D59" s="95"/>
      <c r="E59" s="95"/>
      <c r="F59" s="95"/>
      <c r="G59" s="95"/>
      <c r="H59" s="95"/>
      <c r="I59" s="95"/>
      <c r="J59" s="95"/>
    </row>
    <row r="60" spans="2:10">
      <c r="B60" s="95"/>
      <c r="C60" s="95"/>
      <c r="D60" s="95"/>
      <c r="E60" s="95"/>
      <c r="F60" s="95"/>
      <c r="G60" s="95"/>
      <c r="H60" s="95"/>
      <c r="I60" s="95"/>
      <c r="J60" s="95"/>
    </row>
    <row r="61" spans="2:10">
      <c r="B61" s="95"/>
      <c r="C61" s="95"/>
      <c r="D61" s="95"/>
      <c r="E61" s="95"/>
      <c r="F61" s="95"/>
      <c r="G61" s="95"/>
      <c r="H61" s="95"/>
      <c r="I61" s="95"/>
      <c r="J61" s="95"/>
    </row>
    <row r="62" spans="2:10">
      <c r="B62" s="95"/>
      <c r="C62" s="95"/>
      <c r="D62" s="95"/>
      <c r="E62" s="95"/>
      <c r="F62" s="95"/>
      <c r="G62" s="95"/>
      <c r="H62" s="95"/>
      <c r="I62" s="95"/>
      <c r="J62" s="95"/>
    </row>
    <row r="63" spans="2:10">
      <c r="B63" s="95"/>
      <c r="C63" s="95"/>
      <c r="D63" s="95"/>
      <c r="E63" s="95"/>
      <c r="F63" s="95"/>
      <c r="G63" s="95"/>
      <c r="H63" s="95"/>
      <c r="I63" s="95"/>
      <c r="J63" s="95"/>
    </row>
    <row r="64" spans="2:10">
      <c r="B64" s="95"/>
      <c r="C64" s="95"/>
      <c r="D64" s="95"/>
      <c r="E64" s="95"/>
      <c r="F64" s="95"/>
      <c r="G64" s="95"/>
      <c r="H64" s="95"/>
      <c r="I64" s="95"/>
      <c r="J64" s="95"/>
    </row>
    <row r="65" spans="2:10">
      <c r="B65" s="95"/>
      <c r="C65" s="95"/>
      <c r="D65" s="95"/>
      <c r="E65" s="95"/>
      <c r="F65" s="95"/>
      <c r="G65" s="95"/>
      <c r="H65" s="95"/>
      <c r="I65" s="95"/>
      <c r="J65" s="95"/>
    </row>
    <row r="66" spans="2:10">
      <c r="B66" s="95"/>
      <c r="C66" s="95"/>
      <c r="D66" s="95"/>
      <c r="E66" s="95"/>
      <c r="F66" s="95"/>
      <c r="G66" s="95"/>
      <c r="H66" s="95"/>
      <c r="I66" s="95"/>
      <c r="J66" s="95"/>
    </row>
    <row r="67" spans="2:10">
      <c r="B67" s="95"/>
      <c r="C67" s="95"/>
      <c r="D67" s="95"/>
      <c r="E67" s="95"/>
      <c r="F67" s="95"/>
      <c r="G67" s="95"/>
      <c r="H67" s="95"/>
      <c r="I67" s="95"/>
      <c r="J67" s="95"/>
    </row>
    <row r="68" spans="2:10">
      <c r="B68" s="95"/>
      <c r="C68" s="95"/>
      <c r="D68" s="95"/>
      <c r="E68" s="95"/>
      <c r="F68" s="95"/>
      <c r="G68" s="95"/>
      <c r="H68" s="95"/>
      <c r="I68" s="95"/>
      <c r="J68" s="95"/>
    </row>
    <row r="69" spans="2:10">
      <c r="B69" s="95"/>
      <c r="C69" s="95"/>
      <c r="D69" s="95"/>
      <c r="E69" s="95"/>
      <c r="F69" s="95"/>
      <c r="G69" s="95"/>
      <c r="H69" s="95"/>
      <c r="I69" s="95"/>
      <c r="J69" s="95"/>
    </row>
    <row r="70" spans="2:10">
      <c r="B70" s="95"/>
      <c r="C70" s="95"/>
      <c r="D70" s="95"/>
      <c r="E70" s="95"/>
      <c r="F70" s="95"/>
      <c r="G70" s="95"/>
      <c r="H70" s="95"/>
      <c r="I70" s="95"/>
      <c r="J70" s="95"/>
    </row>
    <row r="71" spans="2:10">
      <c r="B71" s="95"/>
      <c r="C71" s="95"/>
      <c r="D71" s="95"/>
      <c r="E71" s="95"/>
      <c r="F71" s="95"/>
      <c r="G71" s="95"/>
      <c r="H71" s="95"/>
      <c r="I71" s="95"/>
      <c r="J71" s="95"/>
    </row>
    <row r="72" spans="2:10">
      <c r="B72" s="95"/>
      <c r="C72" s="95"/>
      <c r="D72" s="95"/>
      <c r="E72" s="95"/>
      <c r="F72" s="95"/>
      <c r="G72" s="95"/>
      <c r="H72" s="95"/>
      <c r="I72" s="95"/>
      <c r="J72" s="95"/>
    </row>
    <row r="73" spans="2:10">
      <c r="B73" s="95"/>
      <c r="C73" s="95"/>
      <c r="D73" s="95"/>
      <c r="E73" s="95"/>
      <c r="F73" s="95"/>
      <c r="G73" s="95"/>
      <c r="H73" s="95"/>
      <c r="I73" s="95"/>
      <c r="J73" s="95"/>
    </row>
    <row r="74" spans="2:10">
      <c r="B74" s="95"/>
      <c r="C74" s="95"/>
      <c r="D74" s="95"/>
      <c r="E74" s="95"/>
      <c r="F74" s="95"/>
      <c r="G74" s="95"/>
      <c r="H74" s="95"/>
      <c r="I74" s="95"/>
      <c r="J74" s="95"/>
    </row>
    <row r="75" spans="2:10">
      <c r="B75" s="95"/>
      <c r="C75" s="95"/>
      <c r="D75" s="95"/>
      <c r="E75" s="95"/>
      <c r="F75" s="95"/>
      <c r="G75" s="95"/>
      <c r="H75" s="95"/>
      <c r="I75" s="95"/>
      <c r="J75" s="95"/>
    </row>
    <row r="76" spans="2:10">
      <c r="B76" s="95"/>
      <c r="C76" s="95"/>
      <c r="D76" s="95"/>
      <c r="E76" s="95"/>
      <c r="F76" s="95"/>
      <c r="G76" s="95"/>
      <c r="H76" s="95"/>
      <c r="I76" s="95"/>
      <c r="J76" s="95"/>
    </row>
    <row r="77" spans="2:10">
      <c r="B77" s="95"/>
      <c r="C77" s="95"/>
      <c r="D77" s="95"/>
      <c r="E77" s="95"/>
      <c r="F77" s="95"/>
      <c r="G77" s="95"/>
      <c r="H77" s="95"/>
      <c r="I77" s="95"/>
      <c r="J77" s="95"/>
    </row>
    <row r="78" spans="2:10">
      <c r="B78" s="95"/>
      <c r="C78" s="95"/>
      <c r="D78" s="95"/>
      <c r="E78" s="95"/>
      <c r="F78" s="95"/>
      <c r="G78" s="95"/>
      <c r="H78" s="95"/>
      <c r="I78" s="95"/>
      <c r="J78" s="95"/>
    </row>
    <row r="79" spans="2:10">
      <c r="B79" s="95"/>
      <c r="C79" s="95"/>
      <c r="D79" s="95"/>
      <c r="E79" s="95"/>
      <c r="F79" s="95"/>
      <c r="G79" s="95"/>
      <c r="H79" s="95"/>
      <c r="I79" s="95"/>
      <c r="J79" s="95"/>
    </row>
    <row r="80" spans="2:10">
      <c r="B80" s="95"/>
      <c r="C80" s="95"/>
      <c r="D80" s="95"/>
      <c r="E80" s="95"/>
      <c r="F80" s="95"/>
      <c r="G80" s="95"/>
      <c r="H80" s="95"/>
      <c r="I80" s="95"/>
      <c r="J80" s="95"/>
    </row>
    <row r="81" spans="2:10">
      <c r="B81" s="95"/>
      <c r="C81" s="95"/>
      <c r="D81" s="95"/>
      <c r="E81" s="95"/>
      <c r="F81" s="95"/>
      <c r="G81" s="95"/>
      <c r="H81" s="95"/>
      <c r="I81" s="95"/>
      <c r="J81" s="95"/>
    </row>
    <row r="82" spans="2:10">
      <c r="B82" s="95"/>
      <c r="C82" s="95"/>
      <c r="D82" s="95"/>
      <c r="E82" s="95"/>
      <c r="F82" s="95"/>
      <c r="G82" s="95"/>
      <c r="H82" s="95"/>
      <c r="I82" s="95"/>
      <c r="J82" s="95"/>
    </row>
    <row r="83" spans="2:10">
      <c r="B83" s="95"/>
      <c r="C83" s="95"/>
      <c r="D83" s="95"/>
      <c r="E83" s="95"/>
      <c r="F83" s="95"/>
      <c r="G83" s="95"/>
      <c r="H83" s="95"/>
      <c r="I83" s="95"/>
      <c r="J83" s="95"/>
    </row>
    <row r="84" spans="2:10">
      <c r="B84" s="95"/>
      <c r="C84" s="95"/>
      <c r="D84" s="95"/>
      <c r="E84" s="95"/>
      <c r="F84" s="95"/>
      <c r="G84" s="95"/>
      <c r="H84" s="95"/>
      <c r="I84" s="95"/>
      <c r="J84" s="95"/>
    </row>
    <row r="85" spans="2:10">
      <c r="B85" s="95"/>
      <c r="C85" s="95"/>
      <c r="D85" s="95"/>
      <c r="E85" s="95"/>
      <c r="F85" s="95"/>
      <c r="G85" s="95"/>
      <c r="H85" s="95"/>
      <c r="I85" s="95"/>
      <c r="J85" s="95"/>
    </row>
    <row r="86" spans="2:10">
      <c r="B86" s="95"/>
      <c r="C86" s="95"/>
      <c r="D86" s="95"/>
      <c r="E86" s="95"/>
      <c r="F86" s="95"/>
      <c r="G86" s="95"/>
      <c r="H86" s="95"/>
      <c r="I86" s="95"/>
      <c r="J86" s="95"/>
    </row>
    <row r="87" spans="2:10">
      <c r="B87" s="95"/>
      <c r="C87" s="95"/>
      <c r="D87" s="95"/>
      <c r="E87" s="95"/>
      <c r="F87" s="95"/>
      <c r="G87" s="95"/>
      <c r="H87" s="95"/>
      <c r="I87" s="95"/>
      <c r="J87" s="95"/>
    </row>
    <row r="88" spans="2:10">
      <c r="B88" s="95"/>
      <c r="C88" s="95"/>
      <c r="D88" s="95"/>
      <c r="E88" s="95"/>
      <c r="F88" s="95"/>
      <c r="G88" s="95"/>
      <c r="H88" s="95"/>
      <c r="I88" s="95"/>
      <c r="J88" s="95"/>
    </row>
    <row r="89" spans="2:10">
      <c r="B89" s="95"/>
      <c r="C89" s="95"/>
      <c r="D89" s="95"/>
      <c r="E89" s="95"/>
      <c r="F89" s="95"/>
      <c r="G89" s="95"/>
      <c r="H89" s="95"/>
      <c r="I89" s="95"/>
      <c r="J89" s="95"/>
    </row>
    <row r="90" spans="2:10">
      <c r="B90" s="95"/>
      <c r="C90" s="95"/>
      <c r="D90" s="95"/>
      <c r="E90" s="95"/>
      <c r="F90" s="95"/>
      <c r="G90" s="95"/>
      <c r="H90" s="95"/>
      <c r="I90" s="95"/>
      <c r="J90" s="95"/>
    </row>
    <row r="91" spans="2:10">
      <c r="B91" s="95"/>
      <c r="C91" s="95"/>
      <c r="D91" s="95"/>
      <c r="E91" s="95"/>
      <c r="F91" s="95"/>
      <c r="G91" s="95"/>
      <c r="H91" s="95"/>
      <c r="I91" s="95"/>
      <c r="J91" s="95"/>
    </row>
    <row r="92" spans="2:10">
      <c r="B92" s="95"/>
      <c r="C92" s="95"/>
      <c r="D92" s="95"/>
      <c r="E92" s="95"/>
      <c r="F92" s="95"/>
      <c r="G92" s="95"/>
      <c r="H92" s="95"/>
      <c r="I92" s="95"/>
      <c r="J92" s="95"/>
    </row>
    <row r="93" spans="2:10">
      <c r="B93" s="95"/>
      <c r="C93" s="95"/>
      <c r="D93" s="95"/>
      <c r="E93" s="95"/>
      <c r="F93" s="95"/>
      <c r="G93" s="95"/>
      <c r="H93" s="95"/>
      <c r="I93" s="95"/>
      <c r="J93" s="95"/>
    </row>
    <row r="94" spans="2:10">
      <c r="B94" s="95"/>
      <c r="C94" s="95"/>
      <c r="D94" s="95"/>
      <c r="E94" s="95"/>
      <c r="F94" s="95"/>
      <c r="G94" s="95"/>
      <c r="H94" s="95"/>
      <c r="I94" s="95"/>
      <c r="J94" s="95"/>
    </row>
    <row r="95" spans="2:10">
      <c r="B95" s="95"/>
      <c r="C95" s="95"/>
      <c r="D95" s="95"/>
      <c r="E95" s="95"/>
      <c r="F95" s="95"/>
      <c r="G95" s="95"/>
      <c r="H95" s="95"/>
      <c r="I95" s="95"/>
      <c r="J95" s="95"/>
    </row>
    <row r="96" spans="2:10">
      <c r="B96" s="95"/>
      <c r="C96" s="95"/>
      <c r="D96" s="95"/>
      <c r="E96" s="95"/>
      <c r="F96" s="95"/>
      <c r="G96" s="95"/>
      <c r="H96" s="95"/>
      <c r="I96" s="95"/>
      <c r="J96" s="95"/>
    </row>
    <row r="97" spans="2:10">
      <c r="B97" s="95"/>
      <c r="C97" s="95"/>
      <c r="D97" s="95"/>
      <c r="E97" s="95"/>
      <c r="F97" s="95"/>
      <c r="G97" s="95"/>
      <c r="H97" s="95"/>
      <c r="I97" s="95"/>
      <c r="J97" s="95"/>
    </row>
    <row r="98" spans="2:10">
      <c r="B98" s="95"/>
      <c r="C98" s="95"/>
      <c r="D98" s="95"/>
      <c r="E98" s="95"/>
      <c r="F98" s="95"/>
      <c r="G98" s="95"/>
      <c r="H98" s="95"/>
      <c r="I98" s="95"/>
      <c r="J98" s="95"/>
    </row>
    <row r="99" spans="2:10">
      <c r="B99" s="95"/>
      <c r="C99" s="95"/>
      <c r="D99" s="95"/>
      <c r="E99" s="95"/>
      <c r="F99" s="95"/>
      <c r="G99" s="95"/>
      <c r="H99" s="95"/>
      <c r="I99" s="95"/>
      <c r="J99" s="95"/>
    </row>
    <row r="100" spans="2:10">
      <c r="B100" s="95"/>
      <c r="C100" s="95"/>
      <c r="D100" s="95"/>
      <c r="E100" s="95"/>
      <c r="F100" s="95"/>
      <c r="G100" s="95"/>
      <c r="H100" s="95"/>
      <c r="I100" s="95"/>
      <c r="J100" s="95"/>
    </row>
    <row r="101" spans="2:10">
      <c r="B101" s="95"/>
      <c r="C101" s="95"/>
      <c r="D101" s="95"/>
      <c r="E101" s="95"/>
      <c r="F101" s="95"/>
      <c r="G101" s="95"/>
      <c r="H101" s="95"/>
      <c r="I101" s="95"/>
      <c r="J101" s="95"/>
    </row>
    <row r="102" spans="2:10">
      <c r="B102" s="95"/>
      <c r="C102" s="95"/>
      <c r="D102" s="95"/>
      <c r="E102" s="95"/>
      <c r="F102" s="95"/>
      <c r="G102" s="95"/>
      <c r="H102" s="95"/>
      <c r="I102" s="95"/>
      <c r="J102" s="95"/>
    </row>
    <row r="103" spans="2:10">
      <c r="B103" s="95"/>
      <c r="C103" s="95"/>
      <c r="D103" s="95"/>
      <c r="E103" s="95"/>
      <c r="F103" s="95"/>
      <c r="G103" s="95"/>
      <c r="H103" s="95"/>
      <c r="I103" s="95"/>
      <c r="J103" s="95"/>
    </row>
    <row r="104" spans="2:10">
      <c r="B104" s="95"/>
      <c r="C104" s="95"/>
      <c r="D104" s="95"/>
      <c r="E104" s="95"/>
      <c r="F104" s="95"/>
      <c r="G104" s="95"/>
      <c r="H104" s="95"/>
      <c r="I104" s="95"/>
      <c r="J104" s="95"/>
    </row>
    <row r="105" spans="2:10">
      <c r="B105" s="95"/>
      <c r="C105" s="95"/>
      <c r="D105" s="95"/>
      <c r="E105" s="95"/>
      <c r="F105" s="95"/>
      <c r="G105" s="95"/>
      <c r="H105" s="95"/>
      <c r="I105" s="95"/>
      <c r="J105" s="95"/>
    </row>
    <row r="106" spans="2:10">
      <c r="B106" s="95"/>
      <c r="C106" s="95"/>
      <c r="D106" s="95"/>
      <c r="E106" s="95"/>
      <c r="F106" s="95"/>
      <c r="G106" s="95"/>
      <c r="H106" s="95"/>
      <c r="I106" s="95"/>
      <c r="J106" s="95"/>
    </row>
    <row r="107" spans="2:10">
      <c r="B107" s="95"/>
      <c r="C107" s="95"/>
      <c r="D107" s="95"/>
      <c r="E107" s="95"/>
      <c r="F107" s="95"/>
      <c r="G107" s="95"/>
      <c r="H107" s="95"/>
      <c r="I107" s="95"/>
      <c r="J107" s="95"/>
    </row>
    <row r="108" spans="2:10">
      <c r="B108" s="95"/>
      <c r="C108" s="95"/>
      <c r="D108" s="95"/>
      <c r="E108" s="95"/>
      <c r="F108" s="95"/>
      <c r="G108" s="95"/>
      <c r="H108" s="95"/>
      <c r="I108" s="95"/>
      <c r="J108" s="95"/>
    </row>
    <row r="109" spans="2:10">
      <c r="B109" s="95"/>
      <c r="C109" s="95"/>
      <c r="D109" s="95"/>
      <c r="E109" s="95"/>
      <c r="F109" s="95"/>
      <c r="G109" s="95"/>
      <c r="H109" s="95"/>
      <c r="I109" s="95"/>
      <c r="J109" s="95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10:J1048576 B11:B12 K1:XFD27 K30:XFD1048576 K28:AF29 AH28:XFD29 B14:B17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181</v>
      </c>
      <c r="C1" s="76" t="s" vm="1">
        <v>251</v>
      </c>
    </row>
    <row r="2" spans="2:60">
      <c r="B2" s="56" t="s">
        <v>180</v>
      </c>
      <c r="C2" s="76" t="s">
        <v>252</v>
      </c>
    </row>
    <row r="3" spans="2:60">
      <c r="B3" s="56" t="s">
        <v>182</v>
      </c>
      <c r="C3" s="76" t="s">
        <v>253</v>
      </c>
    </row>
    <row r="4" spans="2:60">
      <c r="B4" s="56" t="s">
        <v>183</v>
      </c>
      <c r="C4" s="76">
        <v>8803</v>
      </c>
    </row>
    <row r="6" spans="2:60" ht="26.25" customHeight="1">
      <c r="B6" s="189" t="s">
        <v>216</v>
      </c>
      <c r="C6" s="190"/>
      <c r="D6" s="190"/>
      <c r="E6" s="190"/>
      <c r="F6" s="190"/>
      <c r="G6" s="190"/>
      <c r="H6" s="190"/>
      <c r="I6" s="190"/>
      <c r="J6" s="190"/>
      <c r="K6" s="191"/>
    </row>
    <row r="7" spans="2:60" s="3" customFormat="1" ht="66">
      <c r="B7" s="59" t="s">
        <v>118</v>
      </c>
      <c r="C7" s="59" t="s">
        <v>119</v>
      </c>
      <c r="D7" s="59" t="s">
        <v>15</v>
      </c>
      <c r="E7" s="59" t="s">
        <v>16</v>
      </c>
      <c r="F7" s="59" t="s">
        <v>54</v>
      </c>
      <c r="G7" s="59" t="s">
        <v>103</v>
      </c>
      <c r="H7" s="59" t="s">
        <v>51</v>
      </c>
      <c r="I7" s="59" t="s">
        <v>112</v>
      </c>
      <c r="J7" s="59" t="s">
        <v>184</v>
      </c>
      <c r="K7" s="59" t="s">
        <v>185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240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95"/>
      <c r="D11" s="95"/>
      <c r="E11" s="95"/>
      <c r="F11" s="95"/>
      <c r="G11" s="95"/>
      <c r="H11" s="95"/>
      <c r="I11" s="95"/>
      <c r="J11" s="95"/>
      <c r="K11" s="95"/>
    </row>
    <row r="12" spans="2:60">
      <c r="B12" s="108"/>
      <c r="C12" s="95"/>
      <c r="D12" s="95"/>
      <c r="E12" s="95"/>
      <c r="F12" s="95"/>
      <c r="G12" s="95"/>
      <c r="H12" s="95"/>
      <c r="I12" s="95"/>
      <c r="J12" s="95"/>
      <c r="K12" s="95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3" t="s">
        <v>250</v>
      </c>
      <c r="C13" s="95"/>
      <c r="D13" s="95"/>
      <c r="E13" s="95"/>
      <c r="F13" s="95"/>
      <c r="G13" s="95"/>
      <c r="H13" s="95"/>
      <c r="I13" s="95"/>
      <c r="J13" s="95"/>
      <c r="K13" s="95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3" t="s">
        <v>114</v>
      </c>
      <c r="C14" s="95"/>
      <c r="D14" s="95"/>
      <c r="E14" s="95"/>
      <c r="F14" s="95"/>
      <c r="G14" s="95"/>
      <c r="H14" s="95"/>
      <c r="I14" s="95"/>
      <c r="J14" s="95"/>
      <c r="K14" s="95"/>
    </row>
    <row r="15" spans="2:60">
      <c r="B15" s="93" t="s">
        <v>235</v>
      </c>
      <c r="C15" s="95"/>
      <c r="D15" s="95"/>
      <c r="E15" s="95"/>
      <c r="F15" s="95"/>
      <c r="G15" s="95"/>
      <c r="H15" s="95"/>
      <c r="I15" s="95"/>
      <c r="J15" s="95"/>
      <c r="K15" s="95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3" t="s">
        <v>245</v>
      </c>
      <c r="C16" s="95"/>
      <c r="D16" s="95"/>
      <c r="E16" s="95"/>
      <c r="F16" s="95"/>
      <c r="G16" s="95"/>
      <c r="H16" s="95"/>
      <c r="I16" s="95"/>
      <c r="J16" s="95"/>
      <c r="K16" s="95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5"/>
      <c r="C17" s="95"/>
      <c r="D17" s="95"/>
      <c r="E17" s="95"/>
      <c r="F17" s="95"/>
      <c r="G17" s="95"/>
      <c r="H17" s="95"/>
      <c r="I17" s="95"/>
      <c r="J17" s="95"/>
      <c r="K17" s="95"/>
    </row>
    <row r="18" spans="2:11">
      <c r="B18" s="95"/>
      <c r="C18" s="95"/>
      <c r="D18" s="95"/>
      <c r="E18" s="95"/>
      <c r="F18" s="95"/>
      <c r="G18" s="95"/>
      <c r="H18" s="95"/>
      <c r="I18" s="95"/>
      <c r="J18" s="95"/>
      <c r="K18" s="95"/>
    </row>
    <row r="19" spans="2:11">
      <c r="B19" s="95"/>
      <c r="C19" s="95"/>
      <c r="D19" s="95"/>
      <c r="E19" s="95"/>
      <c r="F19" s="95"/>
      <c r="G19" s="95"/>
      <c r="H19" s="95"/>
      <c r="I19" s="95"/>
      <c r="J19" s="95"/>
      <c r="K19" s="95"/>
    </row>
    <row r="20" spans="2:11">
      <c r="B20" s="95"/>
      <c r="C20" s="95"/>
      <c r="D20" s="95"/>
      <c r="E20" s="95"/>
      <c r="F20" s="95"/>
      <c r="G20" s="95"/>
      <c r="H20" s="95"/>
      <c r="I20" s="95"/>
      <c r="J20" s="95"/>
      <c r="K20" s="95"/>
    </row>
    <row r="21" spans="2:11">
      <c r="B21" s="95"/>
      <c r="C21" s="95"/>
      <c r="D21" s="95"/>
      <c r="E21" s="95"/>
      <c r="F21" s="95"/>
      <c r="G21" s="95"/>
      <c r="H21" s="95"/>
      <c r="I21" s="95"/>
      <c r="J21" s="95"/>
      <c r="K21" s="95"/>
    </row>
    <row r="22" spans="2:11">
      <c r="B22" s="95"/>
      <c r="C22" s="95"/>
      <c r="D22" s="95"/>
      <c r="E22" s="95"/>
      <c r="F22" s="95"/>
      <c r="G22" s="95"/>
      <c r="H22" s="95"/>
      <c r="I22" s="95"/>
      <c r="J22" s="95"/>
      <c r="K22" s="95"/>
    </row>
    <row r="23" spans="2:11">
      <c r="B23" s="95"/>
      <c r="C23" s="95"/>
      <c r="D23" s="95"/>
      <c r="E23" s="95"/>
      <c r="F23" s="95"/>
      <c r="G23" s="95"/>
      <c r="H23" s="95"/>
      <c r="I23" s="95"/>
      <c r="J23" s="95"/>
      <c r="K23" s="95"/>
    </row>
    <row r="24" spans="2:11">
      <c r="B24" s="95"/>
      <c r="C24" s="95"/>
      <c r="D24" s="95"/>
      <c r="E24" s="95"/>
      <c r="F24" s="95"/>
      <c r="G24" s="95"/>
      <c r="H24" s="95"/>
      <c r="I24" s="95"/>
      <c r="J24" s="95"/>
      <c r="K24" s="95"/>
    </row>
    <row r="25" spans="2:11">
      <c r="B25" s="95"/>
      <c r="C25" s="95"/>
      <c r="D25" s="95"/>
      <c r="E25" s="95"/>
      <c r="F25" s="95"/>
      <c r="G25" s="95"/>
      <c r="H25" s="95"/>
      <c r="I25" s="95"/>
      <c r="J25" s="95"/>
      <c r="K25" s="95"/>
    </row>
    <row r="26" spans="2:11">
      <c r="B26" s="95"/>
      <c r="C26" s="95"/>
      <c r="D26" s="95"/>
      <c r="E26" s="95"/>
      <c r="F26" s="95"/>
      <c r="G26" s="95"/>
      <c r="H26" s="95"/>
      <c r="I26" s="95"/>
      <c r="J26" s="95"/>
      <c r="K26" s="95"/>
    </row>
    <row r="27" spans="2:11">
      <c r="B27" s="95"/>
      <c r="C27" s="95"/>
      <c r="D27" s="95"/>
      <c r="E27" s="95"/>
      <c r="F27" s="95"/>
      <c r="G27" s="95"/>
      <c r="H27" s="95"/>
      <c r="I27" s="95"/>
      <c r="J27" s="95"/>
      <c r="K27" s="95"/>
    </row>
    <row r="28" spans="2:11">
      <c r="B28" s="95"/>
      <c r="C28" s="95"/>
      <c r="D28" s="95"/>
      <c r="E28" s="95"/>
      <c r="F28" s="95"/>
      <c r="G28" s="95"/>
      <c r="H28" s="95"/>
      <c r="I28" s="95"/>
      <c r="J28" s="95"/>
      <c r="K28" s="95"/>
    </row>
    <row r="29" spans="2:11">
      <c r="B29" s="95"/>
      <c r="C29" s="95"/>
      <c r="D29" s="95"/>
      <c r="E29" s="95"/>
      <c r="F29" s="95"/>
      <c r="G29" s="95"/>
      <c r="H29" s="95"/>
      <c r="I29" s="95"/>
      <c r="J29" s="95"/>
      <c r="K29" s="95"/>
    </row>
    <row r="30" spans="2:11">
      <c r="B30" s="95"/>
      <c r="C30" s="95"/>
      <c r="D30" s="95"/>
      <c r="E30" s="95"/>
      <c r="F30" s="95"/>
      <c r="G30" s="95"/>
      <c r="H30" s="95"/>
      <c r="I30" s="95"/>
      <c r="J30" s="95"/>
      <c r="K30" s="95"/>
    </row>
    <row r="31" spans="2:11">
      <c r="B31" s="95"/>
      <c r="C31" s="95"/>
      <c r="D31" s="95"/>
      <c r="E31" s="95"/>
      <c r="F31" s="95"/>
      <c r="G31" s="95"/>
      <c r="H31" s="95"/>
      <c r="I31" s="95"/>
      <c r="J31" s="95"/>
      <c r="K31" s="95"/>
    </row>
    <row r="32" spans="2:11">
      <c r="B32" s="95"/>
      <c r="C32" s="95"/>
      <c r="D32" s="95"/>
      <c r="E32" s="95"/>
      <c r="F32" s="95"/>
      <c r="G32" s="95"/>
      <c r="H32" s="95"/>
      <c r="I32" s="95"/>
      <c r="J32" s="95"/>
      <c r="K32" s="95"/>
    </row>
    <row r="33" spans="2:11">
      <c r="B33" s="95"/>
      <c r="C33" s="95"/>
      <c r="D33" s="95"/>
      <c r="E33" s="95"/>
      <c r="F33" s="95"/>
      <c r="G33" s="95"/>
      <c r="H33" s="95"/>
      <c r="I33" s="95"/>
      <c r="J33" s="95"/>
      <c r="K33" s="95"/>
    </row>
    <row r="34" spans="2:11">
      <c r="B34" s="95"/>
      <c r="C34" s="95"/>
      <c r="D34" s="95"/>
      <c r="E34" s="95"/>
      <c r="F34" s="95"/>
      <c r="G34" s="95"/>
      <c r="H34" s="95"/>
      <c r="I34" s="95"/>
      <c r="J34" s="95"/>
      <c r="K34" s="95"/>
    </row>
    <row r="35" spans="2:11">
      <c r="B35" s="95"/>
      <c r="C35" s="95"/>
      <c r="D35" s="95"/>
      <c r="E35" s="95"/>
      <c r="F35" s="95"/>
      <c r="G35" s="95"/>
      <c r="H35" s="95"/>
      <c r="I35" s="95"/>
      <c r="J35" s="95"/>
      <c r="K35" s="95"/>
    </row>
    <row r="36" spans="2:11">
      <c r="B36" s="95"/>
      <c r="C36" s="95"/>
      <c r="D36" s="95"/>
      <c r="E36" s="95"/>
      <c r="F36" s="95"/>
      <c r="G36" s="95"/>
      <c r="H36" s="95"/>
      <c r="I36" s="95"/>
      <c r="J36" s="95"/>
      <c r="K36" s="95"/>
    </row>
    <row r="37" spans="2:11">
      <c r="B37" s="95"/>
      <c r="C37" s="95"/>
      <c r="D37" s="95"/>
      <c r="E37" s="95"/>
      <c r="F37" s="95"/>
      <c r="G37" s="95"/>
      <c r="H37" s="95"/>
      <c r="I37" s="95"/>
      <c r="J37" s="95"/>
      <c r="K37" s="95"/>
    </row>
    <row r="38" spans="2:11">
      <c r="B38" s="95"/>
      <c r="C38" s="95"/>
      <c r="D38" s="95"/>
      <c r="E38" s="95"/>
      <c r="F38" s="95"/>
      <c r="G38" s="95"/>
      <c r="H38" s="95"/>
      <c r="I38" s="95"/>
      <c r="J38" s="95"/>
      <c r="K38" s="95"/>
    </row>
    <row r="39" spans="2:11">
      <c r="B39" s="95"/>
      <c r="C39" s="95"/>
      <c r="D39" s="95"/>
      <c r="E39" s="95"/>
      <c r="F39" s="95"/>
      <c r="G39" s="95"/>
      <c r="H39" s="95"/>
      <c r="I39" s="95"/>
      <c r="J39" s="95"/>
      <c r="K39" s="95"/>
    </row>
    <row r="40" spans="2:11">
      <c r="B40" s="95"/>
      <c r="C40" s="95"/>
      <c r="D40" s="95"/>
      <c r="E40" s="95"/>
      <c r="F40" s="95"/>
      <c r="G40" s="95"/>
      <c r="H40" s="95"/>
      <c r="I40" s="95"/>
      <c r="J40" s="95"/>
      <c r="K40" s="95"/>
    </row>
    <row r="41" spans="2:11">
      <c r="B41" s="95"/>
      <c r="C41" s="95"/>
      <c r="D41" s="95"/>
      <c r="E41" s="95"/>
      <c r="F41" s="95"/>
      <c r="G41" s="95"/>
      <c r="H41" s="95"/>
      <c r="I41" s="95"/>
      <c r="J41" s="95"/>
      <c r="K41" s="95"/>
    </row>
    <row r="42" spans="2:11">
      <c r="B42" s="95"/>
      <c r="C42" s="95"/>
      <c r="D42" s="95"/>
      <c r="E42" s="95"/>
      <c r="F42" s="95"/>
      <c r="G42" s="95"/>
      <c r="H42" s="95"/>
      <c r="I42" s="95"/>
      <c r="J42" s="95"/>
      <c r="K42" s="95"/>
    </row>
    <row r="43" spans="2:11">
      <c r="B43" s="95"/>
      <c r="C43" s="95"/>
      <c r="D43" s="95"/>
      <c r="E43" s="95"/>
      <c r="F43" s="95"/>
      <c r="G43" s="95"/>
      <c r="H43" s="95"/>
      <c r="I43" s="95"/>
      <c r="J43" s="95"/>
      <c r="K43" s="95"/>
    </row>
    <row r="44" spans="2:11">
      <c r="B44" s="95"/>
      <c r="C44" s="95"/>
      <c r="D44" s="95"/>
      <c r="E44" s="95"/>
      <c r="F44" s="95"/>
      <c r="G44" s="95"/>
      <c r="H44" s="95"/>
      <c r="I44" s="95"/>
      <c r="J44" s="95"/>
      <c r="K44" s="95"/>
    </row>
    <row r="45" spans="2:11">
      <c r="B45" s="95"/>
      <c r="C45" s="95"/>
      <c r="D45" s="95"/>
      <c r="E45" s="95"/>
      <c r="F45" s="95"/>
      <c r="G45" s="95"/>
      <c r="H45" s="95"/>
      <c r="I45" s="95"/>
      <c r="J45" s="95"/>
      <c r="K45" s="95"/>
    </row>
    <row r="46" spans="2:11">
      <c r="B46" s="95"/>
      <c r="C46" s="95"/>
      <c r="D46" s="95"/>
      <c r="E46" s="95"/>
      <c r="F46" s="95"/>
      <c r="G46" s="95"/>
      <c r="H46" s="95"/>
      <c r="I46" s="95"/>
      <c r="J46" s="95"/>
      <c r="K46" s="95"/>
    </row>
    <row r="47" spans="2:11">
      <c r="B47" s="95"/>
      <c r="C47" s="95"/>
      <c r="D47" s="95"/>
      <c r="E47" s="95"/>
      <c r="F47" s="95"/>
      <c r="G47" s="95"/>
      <c r="H47" s="95"/>
      <c r="I47" s="95"/>
      <c r="J47" s="95"/>
      <c r="K47" s="95"/>
    </row>
    <row r="48" spans="2:11">
      <c r="B48" s="95"/>
      <c r="C48" s="95"/>
      <c r="D48" s="95"/>
      <c r="E48" s="95"/>
      <c r="F48" s="95"/>
      <c r="G48" s="95"/>
      <c r="H48" s="95"/>
      <c r="I48" s="95"/>
      <c r="J48" s="95"/>
      <c r="K48" s="95"/>
    </row>
    <row r="49" spans="2:11">
      <c r="B49" s="95"/>
      <c r="C49" s="95"/>
      <c r="D49" s="95"/>
      <c r="E49" s="95"/>
      <c r="F49" s="95"/>
      <c r="G49" s="95"/>
      <c r="H49" s="95"/>
      <c r="I49" s="95"/>
      <c r="J49" s="95"/>
      <c r="K49" s="95"/>
    </row>
    <row r="50" spans="2:11">
      <c r="B50" s="95"/>
      <c r="C50" s="95"/>
      <c r="D50" s="95"/>
      <c r="E50" s="95"/>
      <c r="F50" s="95"/>
      <c r="G50" s="95"/>
      <c r="H50" s="95"/>
      <c r="I50" s="95"/>
      <c r="J50" s="95"/>
      <c r="K50" s="95"/>
    </row>
    <row r="51" spans="2:11">
      <c r="B51" s="95"/>
      <c r="C51" s="95"/>
      <c r="D51" s="95"/>
      <c r="E51" s="95"/>
      <c r="F51" s="95"/>
      <c r="G51" s="95"/>
      <c r="H51" s="95"/>
      <c r="I51" s="95"/>
      <c r="J51" s="95"/>
      <c r="K51" s="95"/>
    </row>
    <row r="52" spans="2:11">
      <c r="B52" s="95"/>
      <c r="C52" s="95"/>
      <c r="D52" s="95"/>
      <c r="E52" s="95"/>
      <c r="F52" s="95"/>
      <c r="G52" s="95"/>
      <c r="H52" s="95"/>
      <c r="I52" s="95"/>
      <c r="J52" s="95"/>
      <c r="K52" s="95"/>
    </row>
    <row r="53" spans="2:11">
      <c r="B53" s="95"/>
      <c r="C53" s="95"/>
      <c r="D53" s="95"/>
      <c r="E53" s="95"/>
      <c r="F53" s="95"/>
      <c r="G53" s="95"/>
      <c r="H53" s="95"/>
      <c r="I53" s="95"/>
      <c r="J53" s="95"/>
      <c r="K53" s="95"/>
    </row>
    <row r="54" spans="2:11">
      <c r="B54" s="95"/>
      <c r="C54" s="95"/>
      <c r="D54" s="95"/>
      <c r="E54" s="95"/>
      <c r="F54" s="95"/>
      <c r="G54" s="95"/>
      <c r="H54" s="95"/>
      <c r="I54" s="95"/>
      <c r="J54" s="95"/>
      <c r="K54" s="95"/>
    </row>
    <row r="55" spans="2:11">
      <c r="B55" s="95"/>
      <c r="C55" s="95"/>
      <c r="D55" s="95"/>
      <c r="E55" s="95"/>
      <c r="F55" s="95"/>
      <c r="G55" s="95"/>
      <c r="H55" s="95"/>
      <c r="I55" s="95"/>
      <c r="J55" s="95"/>
      <c r="K55" s="95"/>
    </row>
    <row r="56" spans="2:11">
      <c r="B56" s="95"/>
      <c r="C56" s="95"/>
      <c r="D56" s="95"/>
      <c r="E56" s="95"/>
      <c r="F56" s="95"/>
      <c r="G56" s="95"/>
      <c r="H56" s="95"/>
      <c r="I56" s="95"/>
      <c r="J56" s="95"/>
      <c r="K56" s="95"/>
    </row>
    <row r="57" spans="2:11">
      <c r="B57" s="95"/>
      <c r="C57" s="95"/>
      <c r="D57" s="95"/>
      <c r="E57" s="95"/>
      <c r="F57" s="95"/>
      <c r="G57" s="95"/>
      <c r="H57" s="95"/>
      <c r="I57" s="95"/>
      <c r="J57" s="95"/>
      <c r="K57" s="95"/>
    </row>
    <row r="58" spans="2:11">
      <c r="B58" s="95"/>
      <c r="C58" s="95"/>
      <c r="D58" s="95"/>
      <c r="E58" s="95"/>
      <c r="F58" s="95"/>
      <c r="G58" s="95"/>
      <c r="H58" s="95"/>
      <c r="I58" s="95"/>
      <c r="J58" s="95"/>
      <c r="K58" s="95"/>
    </row>
    <row r="59" spans="2:11">
      <c r="B59" s="95"/>
      <c r="C59" s="95"/>
      <c r="D59" s="95"/>
      <c r="E59" s="95"/>
      <c r="F59" s="95"/>
      <c r="G59" s="95"/>
      <c r="H59" s="95"/>
      <c r="I59" s="95"/>
      <c r="J59" s="95"/>
      <c r="K59" s="95"/>
    </row>
    <row r="60" spans="2:11">
      <c r="B60" s="95"/>
      <c r="C60" s="95"/>
      <c r="D60" s="95"/>
      <c r="E60" s="95"/>
      <c r="F60" s="95"/>
      <c r="G60" s="95"/>
      <c r="H60" s="95"/>
      <c r="I60" s="95"/>
      <c r="J60" s="95"/>
      <c r="K60" s="95"/>
    </row>
    <row r="61" spans="2:11">
      <c r="B61" s="95"/>
      <c r="C61" s="95"/>
      <c r="D61" s="95"/>
      <c r="E61" s="95"/>
      <c r="F61" s="95"/>
      <c r="G61" s="95"/>
      <c r="H61" s="95"/>
      <c r="I61" s="95"/>
      <c r="J61" s="95"/>
      <c r="K61" s="95"/>
    </row>
    <row r="62" spans="2:11">
      <c r="B62" s="95"/>
      <c r="C62" s="95"/>
      <c r="D62" s="95"/>
      <c r="E62" s="95"/>
      <c r="F62" s="95"/>
      <c r="G62" s="95"/>
      <c r="H62" s="95"/>
      <c r="I62" s="95"/>
      <c r="J62" s="95"/>
      <c r="K62" s="95"/>
    </row>
    <row r="63" spans="2:11">
      <c r="B63" s="95"/>
      <c r="C63" s="95"/>
      <c r="D63" s="95"/>
      <c r="E63" s="95"/>
      <c r="F63" s="95"/>
      <c r="G63" s="95"/>
      <c r="H63" s="95"/>
      <c r="I63" s="95"/>
      <c r="J63" s="95"/>
      <c r="K63" s="95"/>
    </row>
    <row r="64" spans="2:11">
      <c r="B64" s="95"/>
      <c r="C64" s="95"/>
      <c r="D64" s="95"/>
      <c r="E64" s="95"/>
      <c r="F64" s="95"/>
      <c r="G64" s="95"/>
      <c r="H64" s="95"/>
      <c r="I64" s="95"/>
      <c r="J64" s="95"/>
      <c r="K64" s="95"/>
    </row>
    <row r="65" spans="2:11">
      <c r="B65" s="95"/>
      <c r="C65" s="95"/>
      <c r="D65" s="95"/>
      <c r="E65" s="95"/>
      <c r="F65" s="95"/>
      <c r="G65" s="95"/>
      <c r="H65" s="95"/>
      <c r="I65" s="95"/>
      <c r="J65" s="95"/>
      <c r="K65" s="95"/>
    </row>
    <row r="66" spans="2:11">
      <c r="B66" s="95"/>
      <c r="C66" s="95"/>
      <c r="D66" s="95"/>
      <c r="E66" s="95"/>
      <c r="F66" s="95"/>
      <c r="G66" s="95"/>
      <c r="H66" s="95"/>
      <c r="I66" s="95"/>
      <c r="J66" s="95"/>
      <c r="K66" s="95"/>
    </row>
    <row r="67" spans="2:11">
      <c r="B67" s="95"/>
      <c r="C67" s="95"/>
      <c r="D67" s="95"/>
      <c r="E67" s="95"/>
      <c r="F67" s="95"/>
      <c r="G67" s="95"/>
      <c r="H67" s="95"/>
      <c r="I67" s="95"/>
      <c r="J67" s="95"/>
      <c r="K67" s="95"/>
    </row>
    <row r="68" spans="2:11">
      <c r="B68" s="95"/>
      <c r="C68" s="95"/>
      <c r="D68" s="95"/>
      <c r="E68" s="95"/>
      <c r="F68" s="95"/>
      <c r="G68" s="95"/>
      <c r="H68" s="95"/>
      <c r="I68" s="95"/>
      <c r="J68" s="95"/>
      <c r="K68" s="95"/>
    </row>
    <row r="69" spans="2:11">
      <c r="B69" s="95"/>
      <c r="C69" s="95"/>
      <c r="D69" s="95"/>
      <c r="E69" s="95"/>
      <c r="F69" s="95"/>
      <c r="G69" s="95"/>
      <c r="H69" s="95"/>
      <c r="I69" s="95"/>
      <c r="J69" s="95"/>
      <c r="K69" s="95"/>
    </row>
    <row r="70" spans="2:11">
      <c r="B70" s="95"/>
      <c r="C70" s="95"/>
      <c r="D70" s="95"/>
      <c r="E70" s="95"/>
      <c r="F70" s="95"/>
      <c r="G70" s="95"/>
      <c r="H70" s="95"/>
      <c r="I70" s="95"/>
      <c r="J70" s="95"/>
      <c r="K70" s="95"/>
    </row>
    <row r="71" spans="2:11">
      <c r="B71" s="95"/>
      <c r="C71" s="95"/>
      <c r="D71" s="95"/>
      <c r="E71" s="95"/>
      <c r="F71" s="95"/>
      <c r="G71" s="95"/>
      <c r="H71" s="95"/>
      <c r="I71" s="95"/>
      <c r="J71" s="95"/>
      <c r="K71" s="95"/>
    </row>
    <row r="72" spans="2:11">
      <c r="B72" s="95"/>
      <c r="C72" s="95"/>
      <c r="D72" s="95"/>
      <c r="E72" s="95"/>
      <c r="F72" s="95"/>
      <c r="G72" s="95"/>
      <c r="H72" s="95"/>
      <c r="I72" s="95"/>
      <c r="J72" s="95"/>
      <c r="K72" s="95"/>
    </row>
    <row r="73" spans="2:11">
      <c r="B73" s="95"/>
      <c r="C73" s="95"/>
      <c r="D73" s="95"/>
      <c r="E73" s="95"/>
      <c r="F73" s="95"/>
      <c r="G73" s="95"/>
      <c r="H73" s="95"/>
      <c r="I73" s="95"/>
      <c r="J73" s="95"/>
      <c r="K73" s="95"/>
    </row>
    <row r="74" spans="2:11">
      <c r="B74" s="95"/>
      <c r="C74" s="95"/>
      <c r="D74" s="95"/>
      <c r="E74" s="95"/>
      <c r="F74" s="95"/>
      <c r="G74" s="95"/>
      <c r="H74" s="95"/>
      <c r="I74" s="95"/>
      <c r="J74" s="95"/>
      <c r="K74" s="95"/>
    </row>
    <row r="75" spans="2:11">
      <c r="B75" s="95"/>
      <c r="C75" s="95"/>
      <c r="D75" s="95"/>
      <c r="E75" s="95"/>
      <c r="F75" s="95"/>
      <c r="G75" s="95"/>
      <c r="H75" s="95"/>
      <c r="I75" s="95"/>
      <c r="J75" s="95"/>
      <c r="K75" s="95"/>
    </row>
    <row r="76" spans="2:11">
      <c r="B76" s="95"/>
      <c r="C76" s="95"/>
      <c r="D76" s="95"/>
      <c r="E76" s="95"/>
      <c r="F76" s="95"/>
      <c r="G76" s="95"/>
      <c r="H76" s="95"/>
      <c r="I76" s="95"/>
      <c r="J76" s="95"/>
      <c r="K76" s="95"/>
    </row>
    <row r="77" spans="2:11">
      <c r="B77" s="95"/>
      <c r="C77" s="95"/>
      <c r="D77" s="95"/>
      <c r="E77" s="95"/>
      <c r="F77" s="95"/>
      <c r="G77" s="95"/>
      <c r="H77" s="95"/>
      <c r="I77" s="95"/>
      <c r="J77" s="95"/>
      <c r="K77" s="95"/>
    </row>
    <row r="78" spans="2:11">
      <c r="B78" s="95"/>
      <c r="C78" s="95"/>
      <c r="D78" s="95"/>
      <c r="E78" s="95"/>
      <c r="F78" s="95"/>
      <c r="G78" s="95"/>
      <c r="H78" s="95"/>
      <c r="I78" s="95"/>
      <c r="J78" s="95"/>
      <c r="K78" s="95"/>
    </row>
    <row r="79" spans="2:11">
      <c r="B79" s="95"/>
      <c r="C79" s="95"/>
      <c r="D79" s="95"/>
      <c r="E79" s="95"/>
      <c r="F79" s="95"/>
      <c r="G79" s="95"/>
      <c r="H79" s="95"/>
      <c r="I79" s="95"/>
      <c r="J79" s="95"/>
      <c r="K79" s="95"/>
    </row>
    <row r="80" spans="2:11">
      <c r="B80" s="95"/>
      <c r="C80" s="95"/>
      <c r="D80" s="95"/>
      <c r="E80" s="95"/>
      <c r="F80" s="95"/>
      <c r="G80" s="95"/>
      <c r="H80" s="95"/>
      <c r="I80" s="95"/>
      <c r="J80" s="95"/>
      <c r="K80" s="95"/>
    </row>
    <row r="81" spans="2:11">
      <c r="B81" s="95"/>
      <c r="C81" s="95"/>
      <c r="D81" s="95"/>
      <c r="E81" s="95"/>
      <c r="F81" s="95"/>
      <c r="G81" s="95"/>
      <c r="H81" s="95"/>
      <c r="I81" s="95"/>
      <c r="J81" s="95"/>
      <c r="K81" s="95"/>
    </row>
    <row r="82" spans="2:11">
      <c r="B82" s="95"/>
      <c r="C82" s="95"/>
      <c r="D82" s="95"/>
      <c r="E82" s="95"/>
      <c r="F82" s="95"/>
      <c r="G82" s="95"/>
      <c r="H82" s="95"/>
      <c r="I82" s="95"/>
      <c r="J82" s="95"/>
      <c r="K82" s="95"/>
    </row>
    <row r="83" spans="2:11">
      <c r="B83" s="95"/>
      <c r="C83" s="95"/>
      <c r="D83" s="95"/>
      <c r="E83" s="95"/>
      <c r="F83" s="95"/>
      <c r="G83" s="95"/>
      <c r="H83" s="95"/>
      <c r="I83" s="95"/>
      <c r="J83" s="95"/>
      <c r="K83" s="95"/>
    </row>
    <row r="84" spans="2:11">
      <c r="B84" s="95"/>
      <c r="C84" s="95"/>
      <c r="D84" s="95"/>
      <c r="E84" s="95"/>
      <c r="F84" s="95"/>
      <c r="G84" s="95"/>
      <c r="H84" s="95"/>
      <c r="I84" s="95"/>
      <c r="J84" s="95"/>
      <c r="K84" s="95"/>
    </row>
    <row r="85" spans="2:11">
      <c r="B85" s="95"/>
      <c r="C85" s="95"/>
      <c r="D85" s="95"/>
      <c r="E85" s="95"/>
      <c r="F85" s="95"/>
      <c r="G85" s="95"/>
      <c r="H85" s="95"/>
      <c r="I85" s="95"/>
      <c r="J85" s="95"/>
      <c r="K85" s="95"/>
    </row>
    <row r="86" spans="2:11">
      <c r="B86" s="95"/>
      <c r="C86" s="95"/>
      <c r="D86" s="95"/>
      <c r="E86" s="95"/>
      <c r="F86" s="95"/>
      <c r="G86" s="95"/>
      <c r="H86" s="95"/>
      <c r="I86" s="95"/>
      <c r="J86" s="95"/>
      <c r="K86" s="95"/>
    </row>
    <row r="87" spans="2:11">
      <c r="B87" s="95"/>
      <c r="C87" s="95"/>
      <c r="D87" s="95"/>
      <c r="E87" s="95"/>
      <c r="F87" s="95"/>
      <c r="G87" s="95"/>
      <c r="H87" s="95"/>
      <c r="I87" s="95"/>
      <c r="J87" s="95"/>
      <c r="K87" s="95"/>
    </row>
    <row r="88" spans="2:11">
      <c r="B88" s="95"/>
      <c r="C88" s="95"/>
      <c r="D88" s="95"/>
      <c r="E88" s="95"/>
      <c r="F88" s="95"/>
      <c r="G88" s="95"/>
      <c r="H88" s="95"/>
      <c r="I88" s="95"/>
      <c r="J88" s="95"/>
      <c r="K88" s="95"/>
    </row>
    <row r="89" spans="2:11">
      <c r="B89" s="95"/>
      <c r="C89" s="95"/>
      <c r="D89" s="95"/>
      <c r="E89" s="95"/>
      <c r="F89" s="95"/>
      <c r="G89" s="95"/>
      <c r="H89" s="95"/>
      <c r="I89" s="95"/>
      <c r="J89" s="95"/>
      <c r="K89" s="95"/>
    </row>
    <row r="90" spans="2:11">
      <c r="B90" s="95"/>
      <c r="C90" s="95"/>
      <c r="D90" s="95"/>
      <c r="E90" s="95"/>
      <c r="F90" s="95"/>
      <c r="G90" s="95"/>
      <c r="H90" s="95"/>
      <c r="I90" s="95"/>
      <c r="J90" s="95"/>
      <c r="K90" s="95"/>
    </row>
    <row r="91" spans="2:11">
      <c r="B91" s="95"/>
      <c r="C91" s="95"/>
      <c r="D91" s="95"/>
      <c r="E91" s="95"/>
      <c r="F91" s="95"/>
      <c r="G91" s="95"/>
      <c r="H91" s="95"/>
      <c r="I91" s="95"/>
      <c r="J91" s="95"/>
      <c r="K91" s="95"/>
    </row>
    <row r="92" spans="2:11">
      <c r="B92" s="95"/>
      <c r="C92" s="95"/>
      <c r="D92" s="95"/>
      <c r="E92" s="95"/>
      <c r="F92" s="95"/>
      <c r="G92" s="95"/>
      <c r="H92" s="95"/>
      <c r="I92" s="95"/>
      <c r="J92" s="95"/>
      <c r="K92" s="95"/>
    </row>
    <row r="93" spans="2:11">
      <c r="B93" s="95"/>
      <c r="C93" s="95"/>
      <c r="D93" s="95"/>
      <c r="E93" s="95"/>
      <c r="F93" s="95"/>
      <c r="G93" s="95"/>
      <c r="H93" s="95"/>
      <c r="I93" s="95"/>
      <c r="J93" s="95"/>
      <c r="K93" s="95"/>
    </row>
    <row r="94" spans="2:11">
      <c r="B94" s="95"/>
      <c r="C94" s="95"/>
      <c r="D94" s="95"/>
      <c r="E94" s="95"/>
      <c r="F94" s="95"/>
      <c r="G94" s="95"/>
      <c r="H94" s="95"/>
      <c r="I94" s="95"/>
      <c r="J94" s="95"/>
      <c r="K94" s="95"/>
    </row>
    <row r="95" spans="2:11">
      <c r="B95" s="95"/>
      <c r="C95" s="95"/>
      <c r="D95" s="95"/>
      <c r="E95" s="95"/>
      <c r="F95" s="95"/>
      <c r="G95" s="95"/>
      <c r="H95" s="95"/>
      <c r="I95" s="95"/>
      <c r="J95" s="95"/>
      <c r="K95" s="95"/>
    </row>
    <row r="96" spans="2:11">
      <c r="B96" s="95"/>
      <c r="C96" s="95"/>
      <c r="D96" s="95"/>
      <c r="E96" s="95"/>
      <c r="F96" s="95"/>
      <c r="G96" s="95"/>
      <c r="H96" s="95"/>
      <c r="I96" s="95"/>
      <c r="J96" s="95"/>
      <c r="K96" s="95"/>
    </row>
    <row r="97" spans="2:11">
      <c r="B97" s="95"/>
      <c r="C97" s="95"/>
      <c r="D97" s="95"/>
      <c r="E97" s="95"/>
      <c r="F97" s="95"/>
      <c r="G97" s="95"/>
      <c r="H97" s="95"/>
      <c r="I97" s="95"/>
      <c r="J97" s="95"/>
      <c r="K97" s="95"/>
    </row>
    <row r="98" spans="2:11">
      <c r="B98" s="95"/>
      <c r="C98" s="95"/>
      <c r="D98" s="95"/>
      <c r="E98" s="95"/>
      <c r="F98" s="95"/>
      <c r="G98" s="95"/>
      <c r="H98" s="95"/>
      <c r="I98" s="95"/>
      <c r="J98" s="95"/>
      <c r="K98" s="95"/>
    </row>
    <row r="99" spans="2:11">
      <c r="B99" s="95"/>
      <c r="C99" s="95"/>
      <c r="D99" s="95"/>
      <c r="E99" s="95"/>
      <c r="F99" s="95"/>
      <c r="G99" s="95"/>
      <c r="H99" s="95"/>
      <c r="I99" s="95"/>
      <c r="J99" s="95"/>
      <c r="K99" s="95"/>
    </row>
    <row r="100" spans="2:11">
      <c r="B100" s="95"/>
      <c r="C100" s="95"/>
      <c r="D100" s="95"/>
      <c r="E100" s="95"/>
      <c r="F100" s="95"/>
      <c r="G100" s="95"/>
      <c r="H100" s="95"/>
      <c r="I100" s="95"/>
      <c r="J100" s="95"/>
      <c r="K100" s="95"/>
    </row>
    <row r="101" spans="2:11">
      <c r="B101" s="95"/>
      <c r="C101" s="95"/>
      <c r="D101" s="95"/>
      <c r="E101" s="95"/>
      <c r="F101" s="95"/>
      <c r="G101" s="95"/>
      <c r="H101" s="95"/>
      <c r="I101" s="95"/>
      <c r="J101" s="95"/>
      <c r="K101" s="95"/>
    </row>
    <row r="102" spans="2:11">
      <c r="B102" s="95"/>
      <c r="C102" s="95"/>
      <c r="D102" s="95"/>
      <c r="E102" s="95"/>
      <c r="F102" s="95"/>
      <c r="G102" s="95"/>
      <c r="H102" s="95"/>
      <c r="I102" s="95"/>
      <c r="J102" s="95"/>
      <c r="K102" s="95"/>
    </row>
    <row r="103" spans="2:11">
      <c r="B103" s="95"/>
      <c r="C103" s="95"/>
      <c r="D103" s="95"/>
      <c r="E103" s="95"/>
      <c r="F103" s="95"/>
      <c r="G103" s="95"/>
      <c r="H103" s="95"/>
      <c r="I103" s="95"/>
      <c r="J103" s="95"/>
      <c r="K103" s="95"/>
    </row>
    <row r="104" spans="2:11">
      <c r="B104" s="95"/>
      <c r="C104" s="95"/>
      <c r="D104" s="95"/>
      <c r="E104" s="95"/>
      <c r="F104" s="95"/>
      <c r="G104" s="95"/>
      <c r="H104" s="95"/>
      <c r="I104" s="95"/>
      <c r="J104" s="95"/>
      <c r="K104" s="95"/>
    </row>
    <row r="105" spans="2:11">
      <c r="B105" s="95"/>
      <c r="C105" s="95"/>
      <c r="D105" s="95"/>
      <c r="E105" s="95"/>
      <c r="F105" s="95"/>
      <c r="G105" s="95"/>
      <c r="H105" s="95"/>
      <c r="I105" s="95"/>
      <c r="J105" s="95"/>
      <c r="K105" s="95"/>
    </row>
    <row r="106" spans="2:11">
      <c r="B106" s="95"/>
      <c r="C106" s="95"/>
      <c r="D106" s="95"/>
      <c r="E106" s="95"/>
      <c r="F106" s="95"/>
      <c r="G106" s="95"/>
      <c r="H106" s="95"/>
      <c r="I106" s="95"/>
      <c r="J106" s="95"/>
      <c r="K106" s="95"/>
    </row>
    <row r="107" spans="2:11">
      <c r="B107" s="95"/>
      <c r="C107" s="95"/>
      <c r="D107" s="95"/>
      <c r="E107" s="95"/>
      <c r="F107" s="95"/>
      <c r="G107" s="95"/>
      <c r="H107" s="95"/>
      <c r="I107" s="95"/>
      <c r="J107" s="95"/>
      <c r="K107" s="95"/>
    </row>
    <row r="108" spans="2:11">
      <c r="B108" s="95"/>
      <c r="C108" s="95"/>
      <c r="D108" s="95"/>
      <c r="E108" s="95"/>
      <c r="F108" s="95"/>
      <c r="G108" s="95"/>
      <c r="H108" s="95"/>
      <c r="I108" s="95"/>
      <c r="J108" s="95"/>
      <c r="K108" s="95"/>
    </row>
    <row r="109" spans="2:11">
      <c r="B109" s="95"/>
      <c r="C109" s="95"/>
      <c r="D109" s="95"/>
      <c r="E109" s="95"/>
      <c r="F109" s="95"/>
      <c r="G109" s="95"/>
      <c r="H109" s="95"/>
      <c r="I109" s="95"/>
      <c r="J109" s="95"/>
      <c r="K109" s="95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H28:XFD29 D1:XFD27 D30:XFD1048576 D28:AF29 A1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181</v>
      </c>
      <c r="C1" s="76" t="s" vm="1">
        <v>251</v>
      </c>
    </row>
    <row r="2" spans="2:60">
      <c r="B2" s="56" t="s">
        <v>180</v>
      </c>
      <c r="C2" s="76" t="s">
        <v>252</v>
      </c>
    </row>
    <row r="3" spans="2:60">
      <c r="B3" s="56" t="s">
        <v>182</v>
      </c>
      <c r="C3" s="76" t="s">
        <v>253</v>
      </c>
    </row>
    <row r="4" spans="2:60">
      <c r="B4" s="56" t="s">
        <v>183</v>
      </c>
      <c r="C4" s="76">
        <v>8803</v>
      </c>
    </row>
    <row r="6" spans="2:60" ht="26.25" customHeight="1">
      <c r="B6" s="189" t="s">
        <v>217</v>
      </c>
      <c r="C6" s="190"/>
      <c r="D6" s="190"/>
      <c r="E6" s="190"/>
      <c r="F6" s="190"/>
      <c r="G6" s="190"/>
      <c r="H6" s="190"/>
      <c r="I6" s="190"/>
      <c r="J6" s="190"/>
      <c r="K6" s="191"/>
    </row>
    <row r="7" spans="2:60" s="3" customFormat="1" ht="78.75">
      <c r="B7" s="59" t="s">
        <v>118</v>
      </c>
      <c r="C7" s="61" t="s">
        <v>43</v>
      </c>
      <c r="D7" s="61" t="s">
        <v>15</v>
      </c>
      <c r="E7" s="61" t="s">
        <v>16</v>
      </c>
      <c r="F7" s="61" t="s">
        <v>54</v>
      </c>
      <c r="G7" s="61" t="s">
        <v>103</v>
      </c>
      <c r="H7" s="61" t="s">
        <v>51</v>
      </c>
      <c r="I7" s="61" t="s">
        <v>112</v>
      </c>
      <c r="J7" s="61" t="s">
        <v>184</v>
      </c>
      <c r="K7" s="63" t="s">
        <v>185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240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95"/>
      <c r="D11" s="95"/>
      <c r="E11" s="95"/>
      <c r="F11" s="95"/>
      <c r="G11" s="95"/>
      <c r="H11" s="95"/>
      <c r="I11" s="95"/>
      <c r="J11" s="95"/>
      <c r="K11" s="95"/>
    </row>
    <row r="12" spans="2:60">
      <c r="B12" s="108"/>
      <c r="C12" s="95"/>
      <c r="D12" s="95"/>
      <c r="E12" s="95"/>
      <c r="F12" s="95"/>
      <c r="G12" s="95"/>
      <c r="H12" s="95"/>
      <c r="I12" s="95"/>
      <c r="J12" s="95"/>
      <c r="K12" s="95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5"/>
      <c r="C13" s="95"/>
      <c r="D13" s="95"/>
      <c r="E13" s="95"/>
      <c r="F13" s="95"/>
      <c r="G13" s="95"/>
      <c r="H13" s="95"/>
      <c r="I13" s="95"/>
      <c r="J13" s="95"/>
      <c r="K13" s="95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5"/>
      <c r="C14" s="95"/>
      <c r="D14" s="95"/>
      <c r="E14" s="95"/>
      <c r="F14" s="95"/>
      <c r="G14" s="95"/>
      <c r="H14" s="95"/>
      <c r="I14" s="95"/>
      <c r="J14" s="95"/>
      <c r="K14" s="95"/>
    </row>
    <row r="15" spans="2:60">
      <c r="B15" s="95"/>
      <c r="C15" s="95"/>
      <c r="D15" s="95"/>
      <c r="E15" s="95"/>
      <c r="F15" s="95"/>
      <c r="G15" s="95"/>
      <c r="H15" s="95"/>
      <c r="I15" s="95"/>
      <c r="J15" s="95"/>
      <c r="K15" s="95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3" t="s">
        <v>250</v>
      </c>
      <c r="C16" s="95"/>
      <c r="D16" s="95"/>
      <c r="E16" s="95"/>
      <c r="F16" s="95"/>
      <c r="G16" s="95"/>
      <c r="H16" s="95"/>
      <c r="I16" s="95"/>
      <c r="J16" s="95"/>
      <c r="K16" s="95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3" t="s">
        <v>114</v>
      </c>
      <c r="C17" s="95"/>
      <c r="D17" s="95"/>
      <c r="E17" s="95"/>
      <c r="F17" s="95"/>
      <c r="G17" s="95"/>
      <c r="H17" s="95"/>
      <c r="I17" s="95"/>
      <c r="J17" s="95"/>
      <c r="K17" s="95"/>
    </row>
    <row r="18" spans="2:11">
      <c r="B18" s="93" t="s">
        <v>235</v>
      </c>
      <c r="C18" s="95"/>
      <c r="D18" s="95"/>
      <c r="E18" s="95"/>
      <c r="F18" s="95"/>
      <c r="G18" s="95"/>
      <c r="H18" s="95"/>
      <c r="I18" s="95"/>
      <c r="J18" s="95"/>
      <c r="K18" s="95"/>
    </row>
    <row r="19" spans="2:11">
      <c r="B19" s="93" t="s">
        <v>245</v>
      </c>
      <c r="C19" s="95"/>
      <c r="D19" s="95"/>
      <c r="E19" s="95"/>
      <c r="F19" s="95"/>
      <c r="G19" s="95"/>
      <c r="H19" s="95"/>
      <c r="I19" s="95"/>
      <c r="J19" s="95"/>
      <c r="K19" s="95"/>
    </row>
    <row r="20" spans="2:11">
      <c r="B20" s="95"/>
      <c r="C20" s="95"/>
      <c r="D20" s="95"/>
      <c r="E20" s="95"/>
      <c r="F20" s="95"/>
      <c r="G20" s="95"/>
      <c r="H20" s="95"/>
      <c r="I20" s="95"/>
      <c r="J20" s="95"/>
      <c r="K20" s="95"/>
    </row>
    <row r="21" spans="2:11">
      <c r="B21" s="95"/>
      <c r="C21" s="95"/>
      <c r="D21" s="95"/>
      <c r="E21" s="95"/>
      <c r="F21" s="95"/>
      <c r="G21" s="95"/>
      <c r="H21" s="95"/>
      <c r="I21" s="95"/>
      <c r="J21" s="95"/>
      <c r="K21" s="95"/>
    </row>
    <row r="22" spans="2:11">
      <c r="B22" s="95"/>
      <c r="C22" s="95"/>
      <c r="D22" s="95"/>
      <c r="E22" s="95"/>
      <c r="F22" s="95"/>
      <c r="G22" s="95"/>
      <c r="H22" s="95"/>
      <c r="I22" s="95"/>
      <c r="J22" s="95"/>
      <c r="K22" s="95"/>
    </row>
    <row r="23" spans="2:11">
      <c r="B23" s="95"/>
      <c r="C23" s="95"/>
      <c r="D23" s="95"/>
      <c r="E23" s="95"/>
      <c r="F23" s="95"/>
      <c r="G23" s="95"/>
      <c r="H23" s="95"/>
      <c r="I23" s="95"/>
      <c r="J23" s="95"/>
      <c r="K23" s="95"/>
    </row>
    <row r="24" spans="2:11">
      <c r="B24" s="95"/>
      <c r="C24" s="95"/>
      <c r="D24" s="95"/>
      <c r="E24" s="95"/>
      <c r="F24" s="95"/>
      <c r="G24" s="95"/>
      <c r="H24" s="95"/>
      <c r="I24" s="95"/>
      <c r="J24" s="95"/>
      <c r="K24" s="95"/>
    </row>
    <row r="25" spans="2:11">
      <c r="B25" s="95"/>
      <c r="C25" s="95"/>
      <c r="D25" s="95"/>
      <c r="E25" s="95"/>
      <c r="F25" s="95"/>
      <c r="G25" s="95"/>
      <c r="H25" s="95"/>
      <c r="I25" s="95"/>
      <c r="J25" s="95"/>
      <c r="K25" s="95"/>
    </row>
    <row r="26" spans="2:11">
      <c r="B26" s="95"/>
      <c r="C26" s="95"/>
      <c r="D26" s="95"/>
      <c r="E26" s="95"/>
      <c r="F26" s="95"/>
      <c r="G26" s="95"/>
      <c r="H26" s="95"/>
      <c r="I26" s="95"/>
      <c r="J26" s="95"/>
      <c r="K26" s="95"/>
    </row>
    <row r="27" spans="2:11">
      <c r="B27" s="95"/>
      <c r="C27" s="95"/>
      <c r="D27" s="95"/>
      <c r="E27" s="95"/>
      <c r="F27" s="95"/>
      <c r="G27" s="95"/>
      <c r="H27" s="95"/>
      <c r="I27" s="95"/>
      <c r="J27" s="95"/>
      <c r="K27" s="95"/>
    </row>
    <row r="28" spans="2:11">
      <c r="B28" s="95"/>
      <c r="C28" s="95"/>
      <c r="D28" s="95"/>
      <c r="E28" s="95"/>
      <c r="F28" s="95"/>
      <c r="G28" s="95"/>
      <c r="H28" s="95"/>
      <c r="I28" s="95"/>
      <c r="J28" s="95"/>
      <c r="K28" s="95"/>
    </row>
    <row r="29" spans="2:11">
      <c r="B29" s="95"/>
      <c r="C29" s="95"/>
      <c r="D29" s="95"/>
      <c r="E29" s="95"/>
      <c r="F29" s="95"/>
      <c r="G29" s="95"/>
      <c r="H29" s="95"/>
      <c r="I29" s="95"/>
      <c r="J29" s="95"/>
      <c r="K29" s="95"/>
    </row>
    <row r="30" spans="2:11">
      <c r="B30" s="95"/>
      <c r="C30" s="95"/>
      <c r="D30" s="95"/>
      <c r="E30" s="95"/>
      <c r="F30" s="95"/>
      <c r="G30" s="95"/>
      <c r="H30" s="95"/>
      <c r="I30" s="95"/>
      <c r="J30" s="95"/>
      <c r="K30" s="95"/>
    </row>
    <row r="31" spans="2:11">
      <c r="B31" s="95"/>
      <c r="C31" s="95"/>
      <c r="D31" s="95"/>
      <c r="E31" s="95"/>
      <c r="F31" s="95"/>
      <c r="G31" s="95"/>
      <c r="H31" s="95"/>
      <c r="I31" s="95"/>
      <c r="J31" s="95"/>
      <c r="K31" s="95"/>
    </row>
    <row r="32" spans="2:11">
      <c r="B32" s="95"/>
      <c r="C32" s="95"/>
      <c r="D32" s="95"/>
      <c r="E32" s="95"/>
      <c r="F32" s="95"/>
      <c r="G32" s="95"/>
      <c r="H32" s="95"/>
      <c r="I32" s="95"/>
      <c r="J32" s="95"/>
      <c r="K32" s="95"/>
    </row>
    <row r="33" spans="2:11">
      <c r="B33" s="95"/>
      <c r="C33" s="95"/>
      <c r="D33" s="95"/>
      <c r="E33" s="95"/>
      <c r="F33" s="95"/>
      <c r="G33" s="95"/>
      <c r="H33" s="95"/>
      <c r="I33" s="95"/>
      <c r="J33" s="95"/>
      <c r="K33" s="95"/>
    </row>
    <row r="34" spans="2:11">
      <c r="B34" s="95"/>
      <c r="C34" s="95"/>
      <c r="D34" s="95"/>
      <c r="E34" s="95"/>
      <c r="F34" s="95"/>
      <c r="G34" s="95"/>
      <c r="H34" s="95"/>
      <c r="I34" s="95"/>
      <c r="J34" s="95"/>
      <c r="K34" s="95"/>
    </row>
    <row r="35" spans="2:11">
      <c r="B35" s="95"/>
      <c r="C35" s="95"/>
      <c r="D35" s="95"/>
      <c r="E35" s="95"/>
      <c r="F35" s="95"/>
      <c r="G35" s="95"/>
      <c r="H35" s="95"/>
      <c r="I35" s="95"/>
      <c r="J35" s="95"/>
      <c r="K35" s="95"/>
    </row>
    <row r="36" spans="2:11">
      <c r="B36" s="95"/>
      <c r="C36" s="95"/>
      <c r="D36" s="95"/>
      <c r="E36" s="95"/>
      <c r="F36" s="95"/>
      <c r="G36" s="95"/>
      <c r="H36" s="95"/>
      <c r="I36" s="95"/>
      <c r="J36" s="95"/>
      <c r="K36" s="95"/>
    </row>
    <row r="37" spans="2:11">
      <c r="B37" s="95"/>
      <c r="C37" s="95"/>
      <c r="D37" s="95"/>
      <c r="E37" s="95"/>
      <c r="F37" s="95"/>
      <c r="G37" s="95"/>
      <c r="H37" s="95"/>
      <c r="I37" s="95"/>
      <c r="J37" s="95"/>
      <c r="K37" s="95"/>
    </row>
    <row r="38" spans="2:11">
      <c r="B38" s="95"/>
      <c r="C38" s="95"/>
      <c r="D38" s="95"/>
      <c r="E38" s="95"/>
      <c r="F38" s="95"/>
      <c r="G38" s="95"/>
      <c r="H38" s="95"/>
      <c r="I38" s="95"/>
      <c r="J38" s="95"/>
      <c r="K38" s="95"/>
    </row>
    <row r="39" spans="2:11">
      <c r="B39" s="95"/>
      <c r="C39" s="95"/>
      <c r="D39" s="95"/>
      <c r="E39" s="95"/>
      <c r="F39" s="95"/>
      <c r="G39" s="95"/>
      <c r="H39" s="95"/>
      <c r="I39" s="95"/>
      <c r="J39" s="95"/>
      <c r="K39" s="95"/>
    </row>
    <row r="40" spans="2:11">
      <c r="B40" s="95"/>
      <c r="C40" s="95"/>
      <c r="D40" s="95"/>
      <c r="E40" s="95"/>
      <c r="F40" s="95"/>
      <c r="G40" s="95"/>
      <c r="H40" s="95"/>
      <c r="I40" s="95"/>
      <c r="J40" s="95"/>
      <c r="K40" s="95"/>
    </row>
    <row r="41" spans="2:11">
      <c r="B41" s="95"/>
      <c r="C41" s="95"/>
      <c r="D41" s="95"/>
      <c r="E41" s="95"/>
      <c r="F41" s="95"/>
      <c r="G41" s="95"/>
      <c r="H41" s="95"/>
      <c r="I41" s="95"/>
      <c r="J41" s="95"/>
      <c r="K41" s="95"/>
    </row>
    <row r="42" spans="2:11">
      <c r="B42" s="95"/>
      <c r="C42" s="95"/>
      <c r="D42" s="95"/>
      <c r="E42" s="95"/>
      <c r="F42" s="95"/>
      <c r="G42" s="95"/>
      <c r="H42" s="95"/>
      <c r="I42" s="95"/>
      <c r="J42" s="95"/>
      <c r="K42" s="95"/>
    </row>
    <row r="43" spans="2:11">
      <c r="B43" s="95"/>
      <c r="C43" s="95"/>
      <c r="D43" s="95"/>
      <c r="E43" s="95"/>
      <c r="F43" s="95"/>
      <c r="G43" s="95"/>
      <c r="H43" s="95"/>
      <c r="I43" s="95"/>
      <c r="J43" s="95"/>
      <c r="K43" s="95"/>
    </row>
    <row r="44" spans="2:11">
      <c r="B44" s="95"/>
      <c r="C44" s="95"/>
      <c r="D44" s="95"/>
      <c r="E44" s="95"/>
      <c r="F44" s="95"/>
      <c r="G44" s="95"/>
      <c r="H44" s="95"/>
      <c r="I44" s="95"/>
      <c r="J44" s="95"/>
      <c r="K44" s="95"/>
    </row>
    <row r="45" spans="2:11">
      <c r="B45" s="95"/>
      <c r="C45" s="95"/>
      <c r="D45" s="95"/>
      <c r="E45" s="95"/>
      <c r="F45" s="95"/>
      <c r="G45" s="95"/>
      <c r="H45" s="95"/>
      <c r="I45" s="95"/>
      <c r="J45" s="95"/>
      <c r="K45" s="95"/>
    </row>
    <row r="46" spans="2:11">
      <c r="B46" s="95"/>
      <c r="C46" s="95"/>
      <c r="D46" s="95"/>
      <c r="E46" s="95"/>
      <c r="F46" s="95"/>
      <c r="G46" s="95"/>
      <c r="H46" s="95"/>
      <c r="I46" s="95"/>
      <c r="J46" s="95"/>
      <c r="K46" s="95"/>
    </row>
    <row r="47" spans="2:11">
      <c r="B47" s="95"/>
      <c r="C47" s="95"/>
      <c r="D47" s="95"/>
      <c r="E47" s="95"/>
      <c r="F47" s="95"/>
      <c r="G47" s="95"/>
      <c r="H47" s="95"/>
      <c r="I47" s="95"/>
      <c r="J47" s="95"/>
      <c r="K47" s="95"/>
    </row>
    <row r="48" spans="2:11">
      <c r="B48" s="95"/>
      <c r="C48" s="95"/>
      <c r="D48" s="95"/>
      <c r="E48" s="95"/>
      <c r="F48" s="95"/>
      <c r="G48" s="95"/>
      <c r="H48" s="95"/>
      <c r="I48" s="95"/>
      <c r="J48" s="95"/>
      <c r="K48" s="95"/>
    </row>
    <row r="49" spans="2:11">
      <c r="B49" s="95"/>
      <c r="C49" s="95"/>
      <c r="D49" s="95"/>
      <c r="E49" s="95"/>
      <c r="F49" s="95"/>
      <c r="G49" s="95"/>
      <c r="H49" s="95"/>
      <c r="I49" s="95"/>
      <c r="J49" s="95"/>
      <c r="K49" s="95"/>
    </row>
    <row r="50" spans="2:11">
      <c r="B50" s="95"/>
      <c r="C50" s="95"/>
      <c r="D50" s="95"/>
      <c r="E50" s="95"/>
      <c r="F50" s="95"/>
      <c r="G50" s="95"/>
      <c r="H50" s="95"/>
      <c r="I50" s="95"/>
      <c r="J50" s="95"/>
      <c r="K50" s="95"/>
    </row>
    <row r="51" spans="2:11">
      <c r="B51" s="95"/>
      <c r="C51" s="95"/>
      <c r="D51" s="95"/>
      <c r="E51" s="95"/>
      <c r="F51" s="95"/>
      <c r="G51" s="95"/>
      <c r="H51" s="95"/>
      <c r="I51" s="95"/>
      <c r="J51" s="95"/>
      <c r="K51" s="95"/>
    </row>
    <row r="52" spans="2:11">
      <c r="B52" s="95"/>
      <c r="C52" s="95"/>
      <c r="D52" s="95"/>
      <c r="E52" s="95"/>
      <c r="F52" s="95"/>
      <c r="G52" s="95"/>
      <c r="H52" s="95"/>
      <c r="I52" s="95"/>
      <c r="J52" s="95"/>
      <c r="K52" s="95"/>
    </row>
    <row r="53" spans="2:11">
      <c r="B53" s="95"/>
      <c r="C53" s="95"/>
      <c r="D53" s="95"/>
      <c r="E53" s="95"/>
      <c r="F53" s="95"/>
      <c r="G53" s="95"/>
      <c r="H53" s="95"/>
      <c r="I53" s="95"/>
      <c r="J53" s="95"/>
      <c r="K53" s="95"/>
    </row>
    <row r="54" spans="2:11">
      <c r="B54" s="95"/>
      <c r="C54" s="95"/>
      <c r="D54" s="95"/>
      <c r="E54" s="95"/>
      <c r="F54" s="95"/>
      <c r="G54" s="95"/>
      <c r="H54" s="95"/>
      <c r="I54" s="95"/>
      <c r="J54" s="95"/>
      <c r="K54" s="95"/>
    </row>
    <row r="55" spans="2:11">
      <c r="B55" s="95"/>
      <c r="C55" s="95"/>
      <c r="D55" s="95"/>
      <c r="E55" s="95"/>
      <c r="F55" s="95"/>
      <c r="G55" s="95"/>
      <c r="H55" s="95"/>
      <c r="I55" s="95"/>
      <c r="J55" s="95"/>
      <c r="K55" s="95"/>
    </row>
    <row r="56" spans="2:11">
      <c r="B56" s="95"/>
      <c r="C56" s="95"/>
      <c r="D56" s="95"/>
      <c r="E56" s="95"/>
      <c r="F56" s="95"/>
      <c r="G56" s="95"/>
      <c r="H56" s="95"/>
      <c r="I56" s="95"/>
      <c r="J56" s="95"/>
      <c r="K56" s="95"/>
    </row>
    <row r="57" spans="2:11">
      <c r="B57" s="95"/>
      <c r="C57" s="95"/>
      <c r="D57" s="95"/>
      <c r="E57" s="95"/>
      <c r="F57" s="95"/>
      <c r="G57" s="95"/>
      <c r="H57" s="95"/>
      <c r="I57" s="95"/>
      <c r="J57" s="95"/>
      <c r="K57" s="95"/>
    </row>
    <row r="58" spans="2:11">
      <c r="B58" s="95"/>
      <c r="C58" s="95"/>
      <c r="D58" s="95"/>
      <c r="E58" s="95"/>
      <c r="F58" s="95"/>
      <c r="G58" s="95"/>
      <c r="H58" s="95"/>
      <c r="I58" s="95"/>
      <c r="J58" s="95"/>
      <c r="K58" s="95"/>
    </row>
    <row r="59" spans="2:11">
      <c r="B59" s="95"/>
      <c r="C59" s="95"/>
      <c r="D59" s="95"/>
      <c r="E59" s="95"/>
      <c r="F59" s="95"/>
      <c r="G59" s="95"/>
      <c r="H59" s="95"/>
      <c r="I59" s="95"/>
      <c r="J59" s="95"/>
      <c r="K59" s="95"/>
    </row>
    <row r="60" spans="2:11">
      <c r="B60" s="95"/>
      <c r="C60" s="95"/>
      <c r="D60" s="95"/>
      <c r="E60" s="95"/>
      <c r="F60" s="95"/>
      <c r="G60" s="95"/>
      <c r="H60" s="95"/>
      <c r="I60" s="95"/>
      <c r="J60" s="95"/>
      <c r="K60" s="95"/>
    </row>
    <row r="61" spans="2:11">
      <c r="B61" s="95"/>
      <c r="C61" s="95"/>
      <c r="D61" s="95"/>
      <c r="E61" s="95"/>
      <c r="F61" s="95"/>
      <c r="G61" s="95"/>
      <c r="H61" s="95"/>
      <c r="I61" s="95"/>
      <c r="J61" s="95"/>
      <c r="K61" s="95"/>
    </row>
    <row r="62" spans="2:11">
      <c r="B62" s="95"/>
      <c r="C62" s="95"/>
      <c r="D62" s="95"/>
      <c r="E62" s="95"/>
      <c r="F62" s="95"/>
      <c r="G62" s="95"/>
      <c r="H62" s="95"/>
      <c r="I62" s="95"/>
      <c r="J62" s="95"/>
      <c r="K62" s="95"/>
    </row>
    <row r="63" spans="2:11">
      <c r="B63" s="95"/>
      <c r="C63" s="95"/>
      <c r="D63" s="95"/>
      <c r="E63" s="95"/>
      <c r="F63" s="95"/>
      <c r="G63" s="95"/>
      <c r="H63" s="95"/>
      <c r="I63" s="95"/>
      <c r="J63" s="95"/>
      <c r="K63" s="95"/>
    </row>
    <row r="64" spans="2:11">
      <c r="B64" s="95"/>
      <c r="C64" s="95"/>
      <c r="D64" s="95"/>
      <c r="E64" s="95"/>
      <c r="F64" s="95"/>
      <c r="G64" s="95"/>
      <c r="H64" s="95"/>
      <c r="I64" s="95"/>
      <c r="J64" s="95"/>
      <c r="K64" s="95"/>
    </row>
    <row r="65" spans="2:11">
      <c r="B65" s="95"/>
      <c r="C65" s="95"/>
      <c r="D65" s="95"/>
      <c r="E65" s="95"/>
      <c r="F65" s="95"/>
      <c r="G65" s="95"/>
      <c r="H65" s="95"/>
      <c r="I65" s="95"/>
      <c r="J65" s="95"/>
      <c r="K65" s="95"/>
    </row>
    <row r="66" spans="2:11">
      <c r="B66" s="95"/>
      <c r="C66" s="95"/>
      <c r="D66" s="95"/>
      <c r="E66" s="95"/>
      <c r="F66" s="95"/>
      <c r="G66" s="95"/>
      <c r="H66" s="95"/>
      <c r="I66" s="95"/>
      <c r="J66" s="95"/>
      <c r="K66" s="95"/>
    </row>
    <row r="67" spans="2:11">
      <c r="B67" s="95"/>
      <c r="C67" s="95"/>
      <c r="D67" s="95"/>
      <c r="E67" s="95"/>
      <c r="F67" s="95"/>
      <c r="G67" s="95"/>
      <c r="H67" s="95"/>
      <c r="I67" s="95"/>
      <c r="J67" s="95"/>
      <c r="K67" s="95"/>
    </row>
    <row r="68" spans="2:11">
      <c r="B68" s="95"/>
      <c r="C68" s="95"/>
      <c r="D68" s="95"/>
      <c r="E68" s="95"/>
      <c r="F68" s="95"/>
      <c r="G68" s="95"/>
      <c r="H68" s="95"/>
      <c r="I68" s="95"/>
      <c r="J68" s="95"/>
      <c r="K68" s="95"/>
    </row>
    <row r="69" spans="2:11">
      <c r="B69" s="95"/>
      <c r="C69" s="95"/>
      <c r="D69" s="95"/>
      <c r="E69" s="95"/>
      <c r="F69" s="95"/>
      <c r="G69" s="95"/>
      <c r="H69" s="95"/>
      <c r="I69" s="95"/>
      <c r="J69" s="95"/>
      <c r="K69" s="95"/>
    </row>
    <row r="70" spans="2:11">
      <c r="B70" s="95"/>
      <c r="C70" s="95"/>
      <c r="D70" s="95"/>
      <c r="E70" s="95"/>
      <c r="F70" s="95"/>
      <c r="G70" s="95"/>
      <c r="H70" s="95"/>
      <c r="I70" s="95"/>
      <c r="J70" s="95"/>
      <c r="K70" s="95"/>
    </row>
    <row r="71" spans="2:11">
      <c r="B71" s="95"/>
      <c r="C71" s="95"/>
      <c r="D71" s="95"/>
      <c r="E71" s="95"/>
      <c r="F71" s="95"/>
      <c r="G71" s="95"/>
      <c r="H71" s="95"/>
      <c r="I71" s="95"/>
      <c r="J71" s="95"/>
      <c r="K71" s="95"/>
    </row>
    <row r="72" spans="2:11">
      <c r="B72" s="95"/>
      <c r="C72" s="95"/>
      <c r="D72" s="95"/>
      <c r="E72" s="95"/>
      <c r="F72" s="95"/>
      <c r="G72" s="95"/>
      <c r="H72" s="95"/>
      <c r="I72" s="95"/>
      <c r="J72" s="95"/>
      <c r="K72" s="95"/>
    </row>
    <row r="73" spans="2:11">
      <c r="B73" s="95"/>
      <c r="C73" s="95"/>
      <c r="D73" s="95"/>
      <c r="E73" s="95"/>
      <c r="F73" s="95"/>
      <c r="G73" s="95"/>
      <c r="H73" s="95"/>
      <c r="I73" s="95"/>
      <c r="J73" s="95"/>
      <c r="K73" s="95"/>
    </row>
    <row r="74" spans="2:11">
      <c r="B74" s="95"/>
      <c r="C74" s="95"/>
      <c r="D74" s="95"/>
      <c r="E74" s="95"/>
      <c r="F74" s="95"/>
      <c r="G74" s="95"/>
      <c r="H74" s="95"/>
      <c r="I74" s="95"/>
      <c r="J74" s="95"/>
      <c r="K74" s="95"/>
    </row>
    <row r="75" spans="2:11">
      <c r="B75" s="95"/>
      <c r="C75" s="95"/>
      <c r="D75" s="95"/>
      <c r="E75" s="95"/>
      <c r="F75" s="95"/>
      <c r="G75" s="95"/>
      <c r="H75" s="95"/>
      <c r="I75" s="95"/>
      <c r="J75" s="95"/>
      <c r="K75" s="95"/>
    </row>
    <row r="76" spans="2:11">
      <c r="B76" s="95"/>
      <c r="C76" s="95"/>
      <c r="D76" s="95"/>
      <c r="E76" s="95"/>
      <c r="F76" s="95"/>
      <c r="G76" s="95"/>
      <c r="H76" s="95"/>
      <c r="I76" s="95"/>
      <c r="J76" s="95"/>
      <c r="K76" s="95"/>
    </row>
    <row r="77" spans="2:11">
      <c r="B77" s="95"/>
      <c r="C77" s="95"/>
      <c r="D77" s="95"/>
      <c r="E77" s="95"/>
      <c r="F77" s="95"/>
      <c r="G77" s="95"/>
      <c r="H77" s="95"/>
      <c r="I77" s="95"/>
      <c r="J77" s="95"/>
      <c r="K77" s="95"/>
    </row>
    <row r="78" spans="2:11">
      <c r="B78" s="95"/>
      <c r="C78" s="95"/>
      <c r="D78" s="95"/>
      <c r="E78" s="95"/>
      <c r="F78" s="95"/>
      <c r="G78" s="95"/>
      <c r="H78" s="95"/>
      <c r="I78" s="95"/>
      <c r="J78" s="95"/>
      <c r="K78" s="95"/>
    </row>
    <row r="79" spans="2:11">
      <c r="B79" s="95"/>
      <c r="C79" s="95"/>
      <c r="D79" s="95"/>
      <c r="E79" s="95"/>
      <c r="F79" s="95"/>
      <c r="G79" s="95"/>
      <c r="H79" s="95"/>
      <c r="I79" s="95"/>
      <c r="J79" s="95"/>
      <c r="K79" s="95"/>
    </row>
    <row r="80" spans="2:11">
      <c r="B80" s="95"/>
      <c r="C80" s="95"/>
      <c r="D80" s="95"/>
      <c r="E80" s="95"/>
      <c r="F80" s="95"/>
      <c r="G80" s="95"/>
      <c r="H80" s="95"/>
      <c r="I80" s="95"/>
      <c r="J80" s="95"/>
      <c r="K80" s="95"/>
    </row>
    <row r="81" spans="2:11">
      <c r="B81" s="95"/>
      <c r="C81" s="95"/>
      <c r="D81" s="95"/>
      <c r="E81" s="95"/>
      <c r="F81" s="95"/>
      <c r="G81" s="95"/>
      <c r="H81" s="95"/>
      <c r="I81" s="95"/>
      <c r="J81" s="95"/>
      <c r="K81" s="95"/>
    </row>
    <row r="82" spans="2:11">
      <c r="B82" s="95"/>
      <c r="C82" s="95"/>
      <c r="D82" s="95"/>
      <c r="E82" s="95"/>
      <c r="F82" s="95"/>
      <c r="G82" s="95"/>
      <c r="H82" s="95"/>
      <c r="I82" s="95"/>
      <c r="J82" s="95"/>
      <c r="K82" s="95"/>
    </row>
    <row r="83" spans="2:11">
      <c r="B83" s="95"/>
      <c r="C83" s="95"/>
      <c r="D83" s="95"/>
      <c r="E83" s="95"/>
      <c r="F83" s="95"/>
      <c r="G83" s="95"/>
      <c r="H83" s="95"/>
      <c r="I83" s="95"/>
      <c r="J83" s="95"/>
      <c r="K83" s="95"/>
    </row>
    <row r="84" spans="2:11">
      <c r="B84" s="95"/>
      <c r="C84" s="95"/>
      <c r="D84" s="95"/>
      <c r="E84" s="95"/>
      <c r="F84" s="95"/>
      <c r="G84" s="95"/>
      <c r="H84" s="95"/>
      <c r="I84" s="95"/>
      <c r="J84" s="95"/>
      <c r="K84" s="95"/>
    </row>
    <row r="85" spans="2:11">
      <c r="B85" s="95"/>
      <c r="C85" s="95"/>
      <c r="D85" s="95"/>
      <c r="E85" s="95"/>
      <c r="F85" s="95"/>
      <c r="G85" s="95"/>
      <c r="H85" s="95"/>
      <c r="I85" s="95"/>
      <c r="J85" s="95"/>
      <c r="K85" s="95"/>
    </row>
    <row r="86" spans="2:11">
      <c r="B86" s="95"/>
      <c r="C86" s="95"/>
      <c r="D86" s="95"/>
      <c r="E86" s="95"/>
      <c r="F86" s="95"/>
      <c r="G86" s="95"/>
      <c r="H86" s="95"/>
      <c r="I86" s="95"/>
      <c r="J86" s="95"/>
      <c r="K86" s="95"/>
    </row>
    <row r="87" spans="2:11">
      <c r="B87" s="95"/>
      <c r="C87" s="95"/>
      <c r="D87" s="95"/>
      <c r="E87" s="95"/>
      <c r="F87" s="95"/>
      <c r="G87" s="95"/>
      <c r="H87" s="95"/>
      <c r="I87" s="95"/>
      <c r="J87" s="95"/>
      <c r="K87" s="95"/>
    </row>
    <row r="88" spans="2:11">
      <c r="B88" s="95"/>
      <c r="C88" s="95"/>
      <c r="D88" s="95"/>
      <c r="E88" s="95"/>
      <c r="F88" s="95"/>
      <c r="G88" s="95"/>
      <c r="H88" s="95"/>
      <c r="I88" s="95"/>
      <c r="J88" s="95"/>
      <c r="K88" s="95"/>
    </row>
    <row r="89" spans="2:11">
      <c r="B89" s="95"/>
      <c r="C89" s="95"/>
      <c r="D89" s="95"/>
      <c r="E89" s="95"/>
      <c r="F89" s="95"/>
      <c r="G89" s="95"/>
      <c r="H89" s="95"/>
      <c r="I89" s="95"/>
      <c r="J89" s="95"/>
      <c r="K89" s="95"/>
    </row>
    <row r="90" spans="2:11">
      <c r="B90" s="95"/>
      <c r="C90" s="95"/>
      <c r="D90" s="95"/>
      <c r="E90" s="95"/>
      <c r="F90" s="95"/>
      <c r="G90" s="95"/>
      <c r="H90" s="95"/>
      <c r="I90" s="95"/>
      <c r="J90" s="95"/>
      <c r="K90" s="95"/>
    </row>
    <row r="91" spans="2:11">
      <c r="B91" s="95"/>
      <c r="C91" s="95"/>
      <c r="D91" s="95"/>
      <c r="E91" s="95"/>
      <c r="F91" s="95"/>
      <c r="G91" s="95"/>
      <c r="H91" s="95"/>
      <c r="I91" s="95"/>
      <c r="J91" s="95"/>
      <c r="K91" s="95"/>
    </row>
    <row r="92" spans="2:11">
      <c r="B92" s="95"/>
      <c r="C92" s="95"/>
      <c r="D92" s="95"/>
      <c r="E92" s="95"/>
      <c r="F92" s="95"/>
      <c r="G92" s="95"/>
      <c r="H92" s="95"/>
      <c r="I92" s="95"/>
      <c r="J92" s="95"/>
      <c r="K92" s="95"/>
    </row>
    <row r="93" spans="2:11">
      <c r="B93" s="95"/>
      <c r="C93" s="95"/>
      <c r="D93" s="95"/>
      <c r="E93" s="95"/>
      <c r="F93" s="95"/>
      <c r="G93" s="95"/>
      <c r="H93" s="95"/>
      <c r="I93" s="95"/>
      <c r="J93" s="95"/>
      <c r="K93" s="95"/>
    </row>
    <row r="94" spans="2:11">
      <c r="B94" s="95"/>
      <c r="C94" s="95"/>
      <c r="D94" s="95"/>
      <c r="E94" s="95"/>
      <c r="F94" s="95"/>
      <c r="G94" s="95"/>
      <c r="H94" s="95"/>
      <c r="I94" s="95"/>
      <c r="J94" s="95"/>
      <c r="K94" s="95"/>
    </row>
    <row r="95" spans="2:11">
      <c r="B95" s="95"/>
      <c r="C95" s="95"/>
      <c r="D95" s="95"/>
      <c r="E95" s="95"/>
      <c r="F95" s="95"/>
      <c r="G95" s="95"/>
      <c r="H95" s="95"/>
      <c r="I95" s="95"/>
      <c r="J95" s="95"/>
      <c r="K95" s="95"/>
    </row>
    <row r="96" spans="2:11">
      <c r="B96" s="95"/>
      <c r="C96" s="95"/>
      <c r="D96" s="95"/>
      <c r="E96" s="95"/>
      <c r="F96" s="95"/>
      <c r="G96" s="95"/>
      <c r="H96" s="95"/>
      <c r="I96" s="95"/>
      <c r="J96" s="95"/>
      <c r="K96" s="95"/>
    </row>
    <row r="97" spans="2:11">
      <c r="B97" s="95"/>
      <c r="C97" s="95"/>
      <c r="D97" s="95"/>
      <c r="E97" s="95"/>
      <c r="F97" s="95"/>
      <c r="G97" s="95"/>
      <c r="H97" s="95"/>
      <c r="I97" s="95"/>
      <c r="J97" s="95"/>
      <c r="K97" s="95"/>
    </row>
    <row r="98" spans="2:11">
      <c r="B98" s="95"/>
      <c r="C98" s="95"/>
      <c r="D98" s="95"/>
      <c r="E98" s="95"/>
      <c r="F98" s="95"/>
      <c r="G98" s="95"/>
      <c r="H98" s="95"/>
      <c r="I98" s="95"/>
      <c r="J98" s="95"/>
      <c r="K98" s="95"/>
    </row>
    <row r="99" spans="2:11">
      <c r="B99" s="95"/>
      <c r="C99" s="95"/>
      <c r="D99" s="95"/>
      <c r="E99" s="95"/>
      <c r="F99" s="95"/>
      <c r="G99" s="95"/>
      <c r="H99" s="95"/>
      <c r="I99" s="95"/>
      <c r="J99" s="95"/>
      <c r="K99" s="95"/>
    </row>
    <row r="100" spans="2:11">
      <c r="B100" s="95"/>
      <c r="C100" s="95"/>
      <c r="D100" s="95"/>
      <c r="E100" s="95"/>
      <c r="F100" s="95"/>
      <c r="G100" s="95"/>
      <c r="H100" s="95"/>
      <c r="I100" s="95"/>
      <c r="J100" s="95"/>
      <c r="K100" s="95"/>
    </row>
    <row r="101" spans="2:11">
      <c r="B101" s="95"/>
      <c r="C101" s="95"/>
      <c r="D101" s="95"/>
      <c r="E101" s="95"/>
      <c r="F101" s="95"/>
      <c r="G101" s="95"/>
      <c r="H101" s="95"/>
      <c r="I101" s="95"/>
      <c r="J101" s="95"/>
      <c r="K101" s="95"/>
    </row>
    <row r="102" spans="2:11">
      <c r="B102" s="95"/>
      <c r="C102" s="95"/>
      <c r="D102" s="95"/>
      <c r="E102" s="95"/>
      <c r="F102" s="95"/>
      <c r="G102" s="95"/>
      <c r="H102" s="95"/>
      <c r="I102" s="95"/>
      <c r="J102" s="95"/>
      <c r="K102" s="95"/>
    </row>
    <row r="103" spans="2:11">
      <c r="B103" s="95"/>
      <c r="C103" s="95"/>
      <c r="D103" s="95"/>
      <c r="E103" s="95"/>
      <c r="F103" s="95"/>
      <c r="G103" s="95"/>
      <c r="H103" s="95"/>
      <c r="I103" s="95"/>
      <c r="J103" s="95"/>
      <c r="K103" s="95"/>
    </row>
    <row r="104" spans="2:11">
      <c r="B104" s="95"/>
      <c r="C104" s="95"/>
      <c r="D104" s="95"/>
      <c r="E104" s="95"/>
      <c r="F104" s="95"/>
      <c r="G104" s="95"/>
      <c r="H104" s="95"/>
      <c r="I104" s="95"/>
      <c r="J104" s="95"/>
      <c r="K104" s="95"/>
    </row>
    <row r="105" spans="2:11">
      <c r="B105" s="95"/>
      <c r="C105" s="95"/>
      <c r="D105" s="95"/>
      <c r="E105" s="95"/>
      <c r="F105" s="95"/>
      <c r="G105" s="95"/>
      <c r="H105" s="95"/>
      <c r="I105" s="95"/>
      <c r="J105" s="95"/>
      <c r="K105" s="95"/>
    </row>
    <row r="106" spans="2:11">
      <c r="B106" s="95"/>
      <c r="C106" s="95"/>
      <c r="D106" s="95"/>
      <c r="E106" s="95"/>
      <c r="F106" s="95"/>
      <c r="G106" s="95"/>
      <c r="H106" s="95"/>
      <c r="I106" s="95"/>
      <c r="J106" s="95"/>
      <c r="K106" s="95"/>
    </row>
    <row r="107" spans="2:11">
      <c r="B107" s="95"/>
      <c r="C107" s="95"/>
      <c r="D107" s="95"/>
      <c r="E107" s="95"/>
      <c r="F107" s="95"/>
      <c r="G107" s="95"/>
      <c r="H107" s="95"/>
      <c r="I107" s="95"/>
      <c r="J107" s="95"/>
      <c r="K107" s="95"/>
    </row>
    <row r="108" spans="2:11">
      <c r="B108" s="95"/>
      <c r="C108" s="95"/>
      <c r="D108" s="95"/>
      <c r="E108" s="95"/>
      <c r="F108" s="95"/>
      <c r="G108" s="95"/>
      <c r="H108" s="95"/>
      <c r="I108" s="95"/>
      <c r="J108" s="95"/>
      <c r="K108" s="95"/>
    </row>
    <row r="109" spans="2:11">
      <c r="B109" s="95"/>
      <c r="C109" s="95"/>
      <c r="D109" s="95"/>
      <c r="E109" s="95"/>
      <c r="F109" s="95"/>
      <c r="G109" s="95"/>
      <c r="H109" s="95"/>
      <c r="I109" s="95"/>
      <c r="J109" s="95"/>
      <c r="K109" s="95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H28:XFD29 D1:XFD27 D30:XFD1048576 D28:AF29 A1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T107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53.28515625" style="2" bestFit="1" customWidth="1"/>
    <col min="3" max="3" width="41.7109375" style="1" bestFit="1" customWidth="1"/>
    <col min="4" max="4" width="11.85546875" style="1" customWidth="1"/>
    <col min="5" max="5" width="6" style="3" customWidth="1"/>
    <col min="6" max="6" width="7.85546875" style="3" customWidth="1"/>
    <col min="7" max="7" width="8.140625" style="3" customWidth="1"/>
    <col min="8" max="8" width="6.28515625" style="3" customWidth="1"/>
    <col min="9" max="9" width="8" style="3" customWidth="1"/>
    <col min="10" max="10" width="8.7109375" style="3" customWidth="1"/>
    <col min="11" max="11" width="10" style="3" customWidth="1"/>
    <col min="12" max="12" width="9.5703125" style="3" customWidth="1"/>
    <col min="13" max="13" width="6.140625" style="3" customWidth="1"/>
    <col min="14" max="15" width="5.7109375" style="3" customWidth="1"/>
    <col min="16" max="16" width="6.85546875" style="3" customWidth="1"/>
    <col min="17" max="17" width="6.42578125" style="1" customWidth="1"/>
    <col min="18" max="18" width="6.7109375" style="1" customWidth="1"/>
    <col min="19" max="19" width="7.28515625" style="1" customWidth="1"/>
    <col min="20" max="31" width="5.7109375" style="1" customWidth="1"/>
    <col min="32" max="16384" width="9.140625" style="1"/>
  </cols>
  <sheetData>
    <row r="1" spans="2:46">
      <c r="B1" s="56" t="s">
        <v>181</v>
      </c>
      <c r="C1" s="76" t="s" vm="1">
        <v>251</v>
      </c>
    </row>
    <row r="2" spans="2:46">
      <c r="B2" s="56" t="s">
        <v>180</v>
      </c>
      <c r="C2" s="76" t="s">
        <v>252</v>
      </c>
    </row>
    <row r="3" spans="2:46">
      <c r="B3" s="56" t="s">
        <v>182</v>
      </c>
      <c r="C3" s="76" t="s">
        <v>253</v>
      </c>
    </row>
    <row r="4" spans="2:46">
      <c r="B4" s="56" t="s">
        <v>183</v>
      </c>
      <c r="C4" s="76">
        <v>8803</v>
      </c>
    </row>
    <row r="6" spans="2:46" ht="26.25" customHeight="1">
      <c r="B6" s="189" t="s">
        <v>218</v>
      </c>
      <c r="C6" s="190"/>
      <c r="D6" s="191"/>
    </row>
    <row r="7" spans="2:46" s="3" customFormat="1" ht="31.5">
      <c r="B7" s="59" t="s">
        <v>118</v>
      </c>
      <c r="C7" s="64" t="s">
        <v>109</v>
      </c>
      <c r="D7" s="65" t="s">
        <v>108</v>
      </c>
    </row>
    <row r="8" spans="2:46" s="3" customFormat="1">
      <c r="B8" s="15"/>
      <c r="C8" s="32" t="s">
        <v>240</v>
      </c>
      <c r="D8" s="17" t="s">
        <v>22</v>
      </c>
    </row>
    <row r="9" spans="2:46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M9" s="3"/>
      <c r="N9" s="3"/>
      <c r="O9" s="3"/>
      <c r="P9" s="3"/>
    </row>
    <row r="10" spans="2:46" s="4" customFormat="1" ht="18" customHeight="1">
      <c r="B10" s="99" t="s">
        <v>1002</v>
      </c>
      <c r="C10" s="117">
        <f>C11+C18</f>
        <v>5349.9367865000095</v>
      </c>
      <c r="D10" s="95"/>
      <c r="E10" s="3"/>
      <c r="F10" s="3"/>
      <c r="G10" s="3"/>
      <c r="H10" s="3"/>
      <c r="I10" s="3"/>
      <c r="J10" s="3"/>
      <c r="K10" s="3"/>
      <c r="M10" s="3"/>
      <c r="N10" s="3"/>
      <c r="O10" s="3"/>
      <c r="P10" s="3"/>
    </row>
    <row r="11" spans="2:46">
      <c r="B11" s="99" t="s">
        <v>1003</v>
      </c>
      <c r="C11" s="117">
        <f>SUM(C12:C16)</f>
        <v>2286.6329021445749</v>
      </c>
      <c r="D11" s="95"/>
    </row>
    <row r="12" spans="2:46">
      <c r="B12" s="95" t="s">
        <v>1005</v>
      </c>
      <c r="C12" s="88">
        <v>603.14007642361366</v>
      </c>
      <c r="D12" s="100">
        <v>44246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2:46">
      <c r="B13" s="95" t="s">
        <v>1006</v>
      </c>
      <c r="C13" s="88">
        <v>909.63314572096101</v>
      </c>
      <c r="D13" s="100">
        <v>46142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2:46">
      <c r="B14" s="95" t="s">
        <v>1007</v>
      </c>
      <c r="C14" s="88">
        <v>122.01347</v>
      </c>
      <c r="D14" s="100">
        <v>42962</v>
      </c>
    </row>
    <row r="15" spans="2:46">
      <c r="B15" s="95" t="s">
        <v>992</v>
      </c>
      <c r="C15" s="88">
        <v>18.617249999999999</v>
      </c>
      <c r="D15" s="100">
        <v>43179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2:46">
      <c r="B16" s="95" t="s">
        <v>1008</v>
      </c>
      <c r="C16" s="88">
        <v>633.22896000000003</v>
      </c>
      <c r="D16" s="100">
        <v>44739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2:4">
      <c r="B17" s="95"/>
      <c r="C17" s="88"/>
      <c r="D17" s="100"/>
    </row>
    <row r="18" spans="2:4">
      <c r="B18" s="129" t="s">
        <v>1004</v>
      </c>
      <c r="C18" s="117">
        <f>SUM(C19:C27)</f>
        <v>3063.3038843554345</v>
      </c>
      <c r="D18" s="100"/>
    </row>
    <row r="19" spans="2:4">
      <c r="B19" s="95" t="s">
        <v>999</v>
      </c>
      <c r="C19" s="88">
        <v>557.61200292929243</v>
      </c>
      <c r="D19" s="100">
        <v>45382</v>
      </c>
    </row>
    <row r="20" spans="2:4">
      <c r="B20" s="95" t="s">
        <v>1000</v>
      </c>
      <c r="C20" s="88">
        <v>427.10082253476435</v>
      </c>
      <c r="D20" s="100">
        <v>44926</v>
      </c>
    </row>
    <row r="21" spans="2:4">
      <c r="B21" s="95" t="s">
        <v>998</v>
      </c>
      <c r="C21" s="88">
        <v>464.6956779444991</v>
      </c>
      <c r="D21" s="100">
        <v>46012</v>
      </c>
    </row>
    <row r="22" spans="2:4">
      <c r="B22" s="95" t="s">
        <v>952</v>
      </c>
      <c r="C22" s="88">
        <v>217.89704208373337</v>
      </c>
      <c r="D22" s="100">
        <v>46201</v>
      </c>
    </row>
    <row r="23" spans="2:4">
      <c r="B23" s="95" t="s">
        <v>1001</v>
      </c>
      <c r="C23" s="88">
        <v>377.55140839476758</v>
      </c>
      <c r="D23" s="100">
        <v>47262</v>
      </c>
    </row>
    <row r="24" spans="2:4">
      <c r="B24" s="95" t="s">
        <v>1009</v>
      </c>
      <c r="C24" s="88">
        <v>813.48247589871141</v>
      </c>
      <c r="D24" s="100">
        <v>46201</v>
      </c>
    </row>
    <row r="25" spans="2:4">
      <c r="B25" s="95" t="s">
        <v>997</v>
      </c>
      <c r="C25" s="88">
        <v>94.502291914028305</v>
      </c>
      <c r="D25" s="100">
        <v>46722</v>
      </c>
    </row>
    <row r="26" spans="2:4">
      <c r="B26" s="95" t="s">
        <v>949</v>
      </c>
      <c r="C26" s="88">
        <v>55.658367888163227</v>
      </c>
      <c r="D26" s="100">
        <v>47031</v>
      </c>
    </row>
    <row r="27" spans="2:4">
      <c r="B27" s="95" t="s">
        <v>996</v>
      </c>
      <c r="C27" s="88">
        <v>54.803794767474848</v>
      </c>
      <c r="D27" s="100">
        <v>47102</v>
      </c>
    </row>
    <row r="28" spans="2:4">
      <c r="B28" s="95"/>
      <c r="C28" s="95"/>
      <c r="D28" s="95"/>
    </row>
    <row r="29" spans="2:4">
      <c r="B29" s="95"/>
      <c r="C29" s="95"/>
      <c r="D29" s="95"/>
    </row>
    <row r="30" spans="2:4">
      <c r="B30" s="93" t="s">
        <v>250</v>
      </c>
      <c r="C30" s="95"/>
      <c r="D30" s="95"/>
    </row>
    <row r="31" spans="2:4">
      <c r="B31" s="93" t="s">
        <v>114</v>
      </c>
      <c r="C31" s="95"/>
      <c r="D31" s="95"/>
    </row>
    <row r="32" spans="2:4">
      <c r="B32" s="93" t="s">
        <v>235</v>
      </c>
      <c r="C32" s="95"/>
      <c r="D32" s="95"/>
    </row>
    <row r="33" spans="2:4">
      <c r="B33" s="93" t="s">
        <v>245</v>
      </c>
      <c r="C33" s="95"/>
      <c r="D33" s="95"/>
    </row>
    <row r="34" spans="2:4">
      <c r="B34" s="3"/>
      <c r="C34" s="95"/>
      <c r="D34" s="95"/>
    </row>
    <row r="35" spans="2:4">
      <c r="B35" s="95"/>
      <c r="C35" s="95"/>
      <c r="D35" s="95"/>
    </row>
    <row r="36" spans="2:4">
      <c r="B36" s="95"/>
      <c r="C36" s="95"/>
      <c r="D36" s="95"/>
    </row>
    <row r="37" spans="2:4">
      <c r="B37" s="95"/>
      <c r="C37" s="95"/>
      <c r="D37" s="95"/>
    </row>
    <row r="38" spans="2:4">
      <c r="B38" s="95"/>
      <c r="C38" s="95"/>
      <c r="D38" s="95"/>
    </row>
    <row r="39" spans="2:4">
      <c r="B39" s="95"/>
      <c r="C39" s="95"/>
      <c r="D39" s="95"/>
    </row>
    <row r="40" spans="2:4">
      <c r="B40" s="95"/>
      <c r="C40" s="95"/>
      <c r="D40" s="95"/>
    </row>
    <row r="41" spans="2:4">
      <c r="B41" s="95"/>
      <c r="C41" s="95"/>
      <c r="D41" s="95"/>
    </row>
    <row r="42" spans="2:4">
      <c r="B42" s="95"/>
      <c r="C42" s="95"/>
      <c r="D42" s="95"/>
    </row>
    <row r="43" spans="2:4">
      <c r="B43" s="95"/>
      <c r="C43" s="95"/>
      <c r="D43" s="95"/>
    </row>
    <row r="44" spans="2:4">
      <c r="B44" s="95"/>
      <c r="C44" s="95"/>
      <c r="D44" s="95"/>
    </row>
    <row r="45" spans="2:4">
      <c r="B45" s="95"/>
      <c r="C45" s="95"/>
      <c r="D45" s="95"/>
    </row>
    <row r="46" spans="2:4">
      <c r="B46" s="95"/>
      <c r="C46" s="95"/>
      <c r="D46" s="95"/>
    </row>
    <row r="47" spans="2:4">
      <c r="B47" s="95"/>
      <c r="C47" s="95"/>
      <c r="D47" s="95"/>
    </row>
    <row r="48" spans="2:4">
      <c r="B48" s="95"/>
      <c r="C48" s="95"/>
      <c r="D48" s="95"/>
    </row>
    <row r="49" spans="2:4">
      <c r="B49" s="95"/>
      <c r="C49" s="95"/>
      <c r="D49" s="95"/>
    </row>
    <row r="50" spans="2:4">
      <c r="B50" s="95"/>
      <c r="C50" s="95"/>
      <c r="D50" s="95"/>
    </row>
    <row r="51" spans="2:4">
      <c r="B51" s="95"/>
      <c r="C51" s="95"/>
      <c r="D51" s="95"/>
    </row>
    <row r="52" spans="2:4">
      <c r="B52" s="95"/>
      <c r="C52" s="95"/>
      <c r="D52" s="95"/>
    </row>
    <row r="53" spans="2:4">
      <c r="B53" s="95"/>
      <c r="C53" s="95"/>
      <c r="D53" s="95"/>
    </row>
    <row r="54" spans="2:4">
      <c r="B54" s="95"/>
      <c r="C54" s="95"/>
      <c r="D54" s="95"/>
    </row>
    <row r="55" spans="2:4">
      <c r="B55" s="95"/>
      <c r="C55" s="95"/>
      <c r="D55" s="95"/>
    </row>
    <row r="56" spans="2:4">
      <c r="B56" s="95"/>
      <c r="C56" s="95"/>
      <c r="D56" s="95"/>
    </row>
    <row r="57" spans="2:4">
      <c r="B57" s="95"/>
      <c r="C57" s="95"/>
      <c r="D57" s="95"/>
    </row>
    <row r="58" spans="2:4">
      <c r="B58" s="95"/>
      <c r="C58" s="95"/>
      <c r="D58" s="95"/>
    </row>
    <row r="59" spans="2:4">
      <c r="B59" s="95"/>
      <c r="C59" s="95"/>
      <c r="D59" s="95"/>
    </row>
    <row r="60" spans="2:4">
      <c r="B60" s="95"/>
      <c r="C60" s="95"/>
      <c r="D60" s="95"/>
    </row>
    <row r="61" spans="2:4">
      <c r="B61" s="95"/>
      <c r="C61" s="95"/>
      <c r="D61" s="95"/>
    </row>
    <row r="62" spans="2:4">
      <c r="B62" s="95"/>
      <c r="C62" s="95"/>
      <c r="D62" s="95"/>
    </row>
    <row r="63" spans="2:4">
      <c r="B63" s="95"/>
      <c r="C63" s="95"/>
      <c r="D63" s="95"/>
    </row>
    <row r="64" spans="2:4">
      <c r="B64" s="95"/>
      <c r="C64" s="95"/>
      <c r="D64" s="95"/>
    </row>
    <row r="65" spans="2:4">
      <c r="B65" s="95"/>
      <c r="C65" s="95"/>
      <c r="D65" s="95"/>
    </row>
    <row r="66" spans="2:4">
      <c r="B66" s="95"/>
      <c r="C66" s="95"/>
      <c r="D66" s="95"/>
    </row>
    <row r="67" spans="2:4">
      <c r="B67" s="95"/>
      <c r="C67" s="95"/>
      <c r="D67" s="95"/>
    </row>
    <row r="68" spans="2:4">
      <c r="B68" s="95"/>
      <c r="C68" s="95"/>
      <c r="D68" s="95"/>
    </row>
    <row r="69" spans="2:4">
      <c r="B69" s="95"/>
      <c r="C69" s="95"/>
      <c r="D69" s="95"/>
    </row>
    <row r="70" spans="2:4">
      <c r="B70" s="95"/>
      <c r="C70" s="95"/>
      <c r="D70" s="95"/>
    </row>
    <row r="71" spans="2:4">
      <c r="B71" s="95"/>
      <c r="C71" s="95"/>
      <c r="D71" s="95"/>
    </row>
    <row r="72" spans="2:4">
      <c r="B72" s="95"/>
      <c r="C72" s="95"/>
      <c r="D72" s="95"/>
    </row>
    <row r="73" spans="2:4">
      <c r="B73" s="95"/>
      <c r="C73" s="95"/>
      <c r="D73" s="95"/>
    </row>
    <row r="74" spans="2:4">
      <c r="B74" s="95"/>
      <c r="C74" s="95"/>
      <c r="D74" s="95"/>
    </row>
    <row r="75" spans="2:4">
      <c r="B75" s="95"/>
      <c r="C75" s="95"/>
      <c r="D75" s="95"/>
    </row>
    <row r="76" spans="2:4">
      <c r="B76" s="95"/>
      <c r="C76" s="95"/>
      <c r="D76" s="95"/>
    </row>
    <row r="77" spans="2:4">
      <c r="B77" s="95"/>
      <c r="C77" s="95"/>
      <c r="D77" s="95"/>
    </row>
    <row r="78" spans="2:4">
      <c r="B78" s="95"/>
      <c r="C78" s="95"/>
      <c r="D78" s="95"/>
    </row>
    <row r="79" spans="2:4">
      <c r="B79" s="95"/>
      <c r="C79" s="95"/>
      <c r="D79" s="95"/>
    </row>
    <row r="80" spans="2:4">
      <c r="B80" s="95"/>
      <c r="C80" s="95"/>
      <c r="D80" s="95"/>
    </row>
    <row r="81" spans="2:4">
      <c r="B81" s="95"/>
      <c r="C81" s="95"/>
      <c r="D81" s="95"/>
    </row>
    <row r="82" spans="2:4">
      <c r="B82" s="95"/>
      <c r="C82" s="95"/>
      <c r="D82" s="95"/>
    </row>
    <row r="83" spans="2:4">
      <c r="B83" s="95"/>
      <c r="C83" s="95"/>
      <c r="D83" s="95"/>
    </row>
    <row r="84" spans="2:4">
      <c r="B84" s="95"/>
      <c r="C84" s="95"/>
      <c r="D84" s="95"/>
    </row>
    <row r="85" spans="2:4">
      <c r="B85" s="95"/>
      <c r="C85" s="95"/>
      <c r="D85" s="95"/>
    </row>
    <row r="86" spans="2:4">
      <c r="B86" s="95"/>
      <c r="C86" s="95"/>
      <c r="D86" s="95"/>
    </row>
    <row r="87" spans="2:4">
      <c r="B87" s="95"/>
      <c r="C87" s="95"/>
      <c r="D87" s="95"/>
    </row>
    <row r="88" spans="2:4">
      <c r="B88" s="95"/>
      <c r="C88" s="95"/>
      <c r="D88" s="95"/>
    </row>
    <row r="89" spans="2:4">
      <c r="B89" s="95"/>
      <c r="C89" s="95"/>
      <c r="D89" s="95"/>
    </row>
    <row r="90" spans="2:4">
      <c r="B90" s="95"/>
      <c r="C90" s="95"/>
      <c r="D90" s="95"/>
    </row>
    <row r="91" spans="2:4">
      <c r="B91" s="95"/>
      <c r="C91" s="95"/>
      <c r="D91" s="95"/>
    </row>
    <row r="92" spans="2:4">
      <c r="B92" s="95"/>
      <c r="C92" s="95"/>
      <c r="D92" s="95"/>
    </row>
    <row r="93" spans="2:4">
      <c r="B93" s="95"/>
      <c r="C93" s="95"/>
      <c r="D93" s="95"/>
    </row>
    <row r="94" spans="2:4">
      <c r="B94" s="95"/>
      <c r="C94" s="95"/>
      <c r="D94" s="95"/>
    </row>
    <row r="95" spans="2:4">
      <c r="B95" s="95"/>
      <c r="C95" s="95"/>
      <c r="D95" s="95"/>
    </row>
    <row r="96" spans="2:4">
      <c r="B96" s="95"/>
      <c r="C96" s="95"/>
      <c r="D96" s="95"/>
    </row>
    <row r="97" spans="2:4">
      <c r="B97" s="95"/>
      <c r="C97" s="95"/>
      <c r="D97" s="95"/>
    </row>
    <row r="98" spans="2:4">
      <c r="B98" s="95"/>
      <c r="C98" s="95"/>
      <c r="D98" s="95"/>
    </row>
    <row r="99" spans="2:4">
      <c r="B99" s="95"/>
      <c r="C99" s="95"/>
      <c r="D99" s="95"/>
    </row>
    <row r="100" spans="2:4">
      <c r="B100" s="95"/>
      <c r="C100" s="95"/>
      <c r="D100" s="95"/>
    </row>
    <row r="101" spans="2:4">
      <c r="B101" s="95"/>
      <c r="C101" s="95"/>
      <c r="D101" s="95"/>
    </row>
    <row r="102" spans="2:4">
      <c r="B102" s="95"/>
      <c r="C102" s="95"/>
      <c r="D102" s="95"/>
    </row>
    <row r="103" spans="2:4">
      <c r="B103" s="95"/>
      <c r="C103" s="95"/>
      <c r="D103" s="95"/>
    </row>
    <row r="104" spans="2:4">
      <c r="B104" s="95"/>
      <c r="C104" s="95"/>
      <c r="D104" s="95"/>
    </row>
    <row r="105" spans="2:4">
      <c r="B105" s="95"/>
      <c r="C105" s="95"/>
      <c r="D105" s="95"/>
    </row>
    <row r="106" spans="2:4">
      <c r="B106" s="95"/>
      <c r="C106" s="95"/>
      <c r="D106" s="95"/>
    </row>
    <row r="107" spans="2:4">
      <c r="B107" s="95"/>
      <c r="C107" s="95"/>
      <c r="D107" s="95"/>
    </row>
  </sheetData>
  <sheetProtection sheet="1" objects="1" scenarios="1"/>
  <sortState ref="B19:E28">
    <sortCondition ref="B19:B28"/>
  </sortState>
  <mergeCells count="1">
    <mergeCell ref="B6:D6"/>
  </mergeCells>
  <phoneticPr fontId="5" type="noConversion"/>
  <conditionalFormatting sqref="B12:B27">
    <cfRule type="cellIs" dxfId="0" priority="3" operator="equal">
      <formula>"NR3"</formula>
    </cfRule>
  </conditionalFormatting>
  <dataValidations count="1">
    <dataValidation allowBlank="1" showInputMessage="1" showErrorMessage="1" sqref="AG26:XFD27 A1:B12 A13:A16 E26:AE27 M8:XFD13 A17:B1048576 E14:XFD25 D14:D27 C5:C1048576 D8:K13 D1:XFD7 D28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181</v>
      </c>
      <c r="C1" s="76" t="s" vm="1">
        <v>251</v>
      </c>
    </row>
    <row r="2" spans="2:18">
      <c r="B2" s="56" t="s">
        <v>180</v>
      </c>
      <c r="C2" s="76" t="s">
        <v>252</v>
      </c>
    </row>
    <row r="3" spans="2:18">
      <c r="B3" s="56" t="s">
        <v>182</v>
      </c>
      <c r="C3" s="76" t="s">
        <v>253</v>
      </c>
    </row>
    <row r="4" spans="2:18">
      <c r="B4" s="56" t="s">
        <v>183</v>
      </c>
      <c r="C4" s="76">
        <v>8803</v>
      </c>
    </row>
    <row r="6" spans="2:18" ht="26.25" customHeight="1">
      <c r="B6" s="189" t="s">
        <v>221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2:18" s="3" customFormat="1" ht="78.75">
      <c r="B7" s="22" t="s">
        <v>118</v>
      </c>
      <c r="C7" s="30" t="s">
        <v>43</v>
      </c>
      <c r="D7" s="30" t="s">
        <v>62</v>
      </c>
      <c r="E7" s="30" t="s">
        <v>15</v>
      </c>
      <c r="F7" s="30" t="s">
        <v>63</v>
      </c>
      <c r="G7" s="30" t="s">
        <v>104</v>
      </c>
      <c r="H7" s="30" t="s">
        <v>18</v>
      </c>
      <c r="I7" s="30" t="s">
        <v>103</v>
      </c>
      <c r="J7" s="30" t="s">
        <v>17</v>
      </c>
      <c r="K7" s="30" t="s">
        <v>219</v>
      </c>
      <c r="L7" s="30" t="s">
        <v>242</v>
      </c>
      <c r="M7" s="30" t="s">
        <v>220</v>
      </c>
      <c r="N7" s="30" t="s">
        <v>56</v>
      </c>
      <c r="O7" s="30" t="s">
        <v>184</v>
      </c>
      <c r="P7" s="31" t="s">
        <v>186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246</v>
      </c>
      <c r="M8" s="32" t="s">
        <v>240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5"/>
    </row>
    <row r="11" spans="2:18" ht="20.25" customHeight="1">
      <c r="B11" s="93" t="s">
        <v>250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</row>
    <row r="12" spans="2:18">
      <c r="B12" s="93" t="s">
        <v>114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</row>
    <row r="13" spans="2:18">
      <c r="B13" s="93" t="s">
        <v>235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</row>
    <row r="14" spans="2:18">
      <c r="B14" s="93" t="s">
        <v>245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</row>
    <row r="15" spans="2:18"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</row>
    <row r="16" spans="2:18"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</row>
    <row r="17" spans="2:16"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</row>
    <row r="18" spans="2:16"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</row>
    <row r="19" spans="2:16"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</row>
    <row r="20" spans="2:16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</row>
    <row r="21" spans="2:16"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</row>
    <row r="22" spans="2:16"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</row>
    <row r="23" spans="2:16"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</row>
    <row r="24" spans="2:16"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</row>
    <row r="25" spans="2:16"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</row>
    <row r="26" spans="2:16"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</row>
    <row r="27" spans="2:16"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</row>
    <row r="28" spans="2:16"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</row>
    <row r="29" spans="2:16"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</row>
    <row r="30" spans="2:16"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</row>
    <row r="31" spans="2:16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</row>
    <row r="32" spans="2:16"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</row>
    <row r="33" spans="2:16"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</row>
    <row r="34" spans="2:16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</row>
    <row r="35" spans="2:16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</row>
    <row r="36" spans="2:16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</row>
    <row r="37" spans="2:16"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</row>
    <row r="38" spans="2:16"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</row>
    <row r="39" spans="2:16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</row>
    <row r="40" spans="2:16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</row>
    <row r="41" spans="2:16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</row>
    <row r="42" spans="2:16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</row>
    <row r="43" spans="2:16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</row>
    <row r="44" spans="2:16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</row>
    <row r="45" spans="2:16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</row>
    <row r="46" spans="2:16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</row>
    <row r="47" spans="2:16"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</row>
    <row r="48" spans="2:16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</row>
    <row r="49" spans="2:16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</row>
    <row r="50" spans="2:16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</row>
    <row r="51" spans="2:16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</row>
    <row r="52" spans="2:16"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</row>
    <row r="53" spans="2:16"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</row>
    <row r="54" spans="2:16"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</row>
    <row r="55" spans="2:16"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</row>
    <row r="56" spans="2:16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</row>
    <row r="57" spans="2:16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</row>
    <row r="58" spans="2:16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</row>
    <row r="59" spans="2:16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</row>
    <row r="60" spans="2:16"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</row>
    <row r="61" spans="2:16"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</row>
    <row r="62" spans="2:16"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</row>
    <row r="63" spans="2:16"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</row>
    <row r="64" spans="2:16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</row>
    <row r="65" spans="2:16"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</row>
    <row r="66" spans="2:16"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</row>
    <row r="67" spans="2:16"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</row>
    <row r="68" spans="2:16"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</row>
    <row r="69" spans="2:16"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</row>
    <row r="70" spans="2:16"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</row>
    <row r="71" spans="2:16"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</row>
    <row r="72" spans="2:16"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</row>
    <row r="73" spans="2:16"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</row>
    <row r="74" spans="2:16"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</row>
    <row r="75" spans="2:16"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</row>
    <row r="76" spans="2:16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</row>
    <row r="77" spans="2:16"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</row>
    <row r="78" spans="2:16"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</row>
    <row r="79" spans="2:16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</row>
    <row r="80" spans="2:16"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</row>
    <row r="81" spans="2:16"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</row>
    <row r="82" spans="2:16"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</row>
    <row r="83" spans="2:16"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</row>
    <row r="84" spans="2:16"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</row>
    <row r="85" spans="2:16"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</row>
    <row r="86" spans="2:16"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</row>
    <row r="87" spans="2:16"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</row>
    <row r="88" spans="2:16"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</row>
    <row r="89" spans="2:16"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</row>
    <row r="90" spans="2:16"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</row>
    <row r="91" spans="2:16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</row>
    <row r="92" spans="2:16"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</row>
    <row r="93" spans="2:16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</row>
    <row r="94" spans="2:16"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</row>
    <row r="95" spans="2:16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</row>
    <row r="96" spans="2:16"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</row>
    <row r="97" spans="2:16"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</row>
    <row r="98" spans="2:16"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</row>
    <row r="99" spans="2:16"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</row>
    <row r="100" spans="2:16"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</row>
    <row r="101" spans="2:16"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</row>
    <row r="102" spans="2:16"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</row>
    <row r="103" spans="2:16"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</row>
    <row r="104" spans="2:16"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</row>
    <row r="105" spans="2:16"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</row>
    <row r="106" spans="2:16"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</row>
    <row r="107" spans="2:16"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</row>
    <row r="108" spans="2:16"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</row>
    <row r="109" spans="2:16"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4.85546875" style="1" bestFit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55" t="s">
        <v>181</v>
      </c>
      <c r="C1" s="156" t="s" vm="1">
        <v>251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2:13">
      <c r="B2" s="155" t="s">
        <v>180</v>
      </c>
      <c r="C2" s="156" t="s">
        <v>252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</row>
    <row r="3" spans="2:13">
      <c r="B3" s="155" t="s">
        <v>182</v>
      </c>
      <c r="C3" s="156" t="s">
        <v>253</v>
      </c>
      <c r="D3" s="144"/>
      <c r="E3" s="144"/>
      <c r="F3" s="144"/>
      <c r="G3" s="144"/>
      <c r="H3" s="144"/>
      <c r="I3" s="144"/>
      <c r="J3" s="144"/>
      <c r="K3" s="144"/>
      <c r="L3" s="144"/>
      <c r="M3" s="144"/>
    </row>
    <row r="4" spans="2:13">
      <c r="B4" s="155" t="s">
        <v>183</v>
      </c>
      <c r="C4" s="156">
        <v>8803</v>
      </c>
      <c r="D4" s="144"/>
      <c r="E4" s="144"/>
      <c r="F4" s="144"/>
      <c r="G4" s="144"/>
      <c r="H4" s="144"/>
      <c r="I4" s="144"/>
      <c r="J4" s="144"/>
      <c r="K4" s="144"/>
      <c r="L4" s="144"/>
      <c r="M4" s="144"/>
    </row>
    <row r="6" spans="2:13" ht="26.25" customHeight="1">
      <c r="B6" s="178" t="s">
        <v>210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44"/>
    </row>
    <row r="7" spans="2:13" s="3" customFormat="1" ht="63">
      <c r="B7" s="149" t="s">
        <v>117</v>
      </c>
      <c r="C7" s="150" t="s">
        <v>43</v>
      </c>
      <c r="D7" s="150" t="s">
        <v>119</v>
      </c>
      <c r="E7" s="150" t="s">
        <v>15</v>
      </c>
      <c r="F7" s="150" t="s">
        <v>63</v>
      </c>
      <c r="G7" s="150" t="s">
        <v>103</v>
      </c>
      <c r="H7" s="150" t="s">
        <v>17</v>
      </c>
      <c r="I7" s="150" t="s">
        <v>19</v>
      </c>
      <c r="J7" s="150" t="s">
        <v>59</v>
      </c>
      <c r="K7" s="150" t="s">
        <v>184</v>
      </c>
      <c r="L7" s="150" t="s">
        <v>185</v>
      </c>
      <c r="M7" s="145"/>
    </row>
    <row r="8" spans="2:13" s="3" customFormat="1" ht="28.5" customHeight="1">
      <c r="B8" s="151"/>
      <c r="C8" s="152"/>
      <c r="D8" s="152"/>
      <c r="E8" s="152"/>
      <c r="F8" s="152"/>
      <c r="G8" s="152"/>
      <c r="H8" s="152" t="s">
        <v>20</v>
      </c>
      <c r="I8" s="152" t="s">
        <v>20</v>
      </c>
      <c r="J8" s="152" t="s">
        <v>240</v>
      </c>
      <c r="K8" s="152" t="s">
        <v>20</v>
      </c>
      <c r="L8" s="152" t="s">
        <v>20</v>
      </c>
      <c r="M8" s="147"/>
    </row>
    <row r="9" spans="2:13" s="4" customFormat="1" ht="18" customHeight="1">
      <c r="B9" s="153"/>
      <c r="C9" s="154" t="s">
        <v>1</v>
      </c>
      <c r="D9" s="154" t="s">
        <v>2</v>
      </c>
      <c r="E9" s="154" t="s">
        <v>3</v>
      </c>
      <c r="F9" s="154" t="s">
        <v>4</v>
      </c>
      <c r="G9" s="154" t="s">
        <v>5</v>
      </c>
      <c r="H9" s="154" t="s">
        <v>6</v>
      </c>
      <c r="I9" s="154" t="s">
        <v>7</v>
      </c>
      <c r="J9" s="154" t="s">
        <v>8</v>
      </c>
      <c r="K9" s="154" t="s">
        <v>9</v>
      </c>
      <c r="L9" s="154" t="s">
        <v>10</v>
      </c>
      <c r="M9" s="148"/>
    </row>
    <row r="10" spans="2:13" s="4" customFormat="1" ht="18" customHeight="1">
      <c r="B10" s="170" t="s">
        <v>42</v>
      </c>
      <c r="C10" s="171"/>
      <c r="D10" s="171"/>
      <c r="E10" s="171"/>
      <c r="F10" s="171"/>
      <c r="G10" s="171"/>
      <c r="H10" s="171"/>
      <c r="I10" s="171"/>
      <c r="J10" s="172">
        <v>9566.9179100000001</v>
      </c>
      <c r="K10" s="173">
        <v>1</v>
      </c>
      <c r="L10" s="173">
        <v>2.4030638122529396E-2</v>
      </c>
      <c r="M10" s="148"/>
    </row>
    <row r="11" spans="2:13">
      <c r="B11" s="170" t="s">
        <v>233</v>
      </c>
      <c r="C11" s="171"/>
      <c r="D11" s="171"/>
      <c r="E11" s="171"/>
      <c r="F11" s="171"/>
      <c r="G11" s="171"/>
      <c r="H11" s="171"/>
      <c r="I11" s="171"/>
      <c r="J11" s="172">
        <v>9566.9179100000001</v>
      </c>
      <c r="K11" s="173">
        <v>1</v>
      </c>
      <c r="L11" s="173">
        <v>2.4030638122529396E-2</v>
      </c>
      <c r="M11" s="144"/>
    </row>
    <row r="12" spans="2:13">
      <c r="B12" s="169" t="s">
        <v>40</v>
      </c>
      <c r="C12" s="157"/>
      <c r="D12" s="157"/>
      <c r="E12" s="157"/>
      <c r="F12" s="157"/>
      <c r="G12" s="157"/>
      <c r="H12" s="157"/>
      <c r="I12" s="157"/>
      <c r="J12" s="160">
        <v>9539.09</v>
      </c>
      <c r="K12" s="161">
        <v>0.99709123562449387</v>
      </c>
      <c r="L12" s="161">
        <v>2.39607386584379E-2</v>
      </c>
      <c r="M12" s="144"/>
    </row>
    <row r="13" spans="2:13">
      <c r="B13" s="168" t="s">
        <v>972</v>
      </c>
      <c r="C13" s="159" t="s">
        <v>973</v>
      </c>
      <c r="D13" s="159">
        <v>10</v>
      </c>
      <c r="E13" s="159" t="s">
        <v>302</v>
      </c>
      <c r="F13" s="159" t="s">
        <v>164</v>
      </c>
      <c r="G13" s="164" t="s">
        <v>166</v>
      </c>
      <c r="H13" s="165">
        <v>0</v>
      </c>
      <c r="I13" s="159"/>
      <c r="J13" s="162">
        <v>9539.09</v>
      </c>
      <c r="K13" s="163">
        <v>0.99709123562449387</v>
      </c>
      <c r="L13" s="163">
        <v>2.39607386584379E-2</v>
      </c>
      <c r="M13" s="144"/>
    </row>
    <row r="14" spans="2:13">
      <c r="B14" s="168"/>
      <c r="C14" s="159"/>
      <c r="D14" s="159"/>
      <c r="E14" s="159"/>
      <c r="F14" s="159"/>
      <c r="G14" s="159"/>
      <c r="H14" s="159"/>
      <c r="I14" s="159"/>
      <c r="J14" s="159"/>
      <c r="K14" s="163"/>
      <c r="L14" s="159"/>
      <c r="M14" s="144"/>
    </row>
    <row r="15" spans="2:13">
      <c r="B15" s="169" t="s">
        <v>41</v>
      </c>
      <c r="C15" s="157"/>
      <c r="D15" s="157"/>
      <c r="E15" s="157"/>
      <c r="F15" s="157"/>
      <c r="G15" s="157"/>
      <c r="H15" s="157"/>
      <c r="I15" s="157"/>
      <c r="J15" s="160">
        <v>27.827909999999999</v>
      </c>
      <c r="K15" s="161">
        <v>2.9087643755061759E-3</v>
      </c>
      <c r="L15" s="161">
        <v>6.9899464091494119E-5</v>
      </c>
      <c r="M15" s="144"/>
    </row>
    <row r="16" spans="2:13">
      <c r="B16" s="168" t="s">
        <v>972</v>
      </c>
      <c r="C16" s="159" t="s">
        <v>974</v>
      </c>
      <c r="D16" s="159">
        <v>10</v>
      </c>
      <c r="E16" s="159" t="s">
        <v>302</v>
      </c>
      <c r="F16" s="159" t="s">
        <v>164</v>
      </c>
      <c r="G16" s="164" t="s">
        <v>168</v>
      </c>
      <c r="H16" s="165">
        <v>0</v>
      </c>
      <c r="I16" s="159"/>
      <c r="J16" s="162">
        <v>3.3239099999999997</v>
      </c>
      <c r="K16" s="163">
        <v>3.4743791378471226E-4</v>
      </c>
      <c r="L16" s="163">
        <v>8.3491547762069885E-6</v>
      </c>
      <c r="M16" s="174"/>
    </row>
    <row r="17" spans="2:13">
      <c r="B17" s="168" t="s">
        <v>972</v>
      </c>
      <c r="C17" s="159" t="s">
        <v>975</v>
      </c>
      <c r="D17" s="159">
        <v>10</v>
      </c>
      <c r="E17" s="159" t="s">
        <v>302</v>
      </c>
      <c r="F17" s="159" t="s">
        <v>164</v>
      </c>
      <c r="G17" s="164" t="s">
        <v>175</v>
      </c>
      <c r="H17" s="165">
        <v>0</v>
      </c>
      <c r="I17" s="159"/>
      <c r="J17" s="162">
        <v>0.14000000000000001</v>
      </c>
      <c r="K17" s="163">
        <v>1.4633762024200332E-5</v>
      </c>
      <c r="L17" s="163">
        <v>3.5165863957477146E-7</v>
      </c>
      <c r="M17" s="174"/>
    </row>
    <row r="18" spans="2:13">
      <c r="B18" s="168" t="s">
        <v>972</v>
      </c>
      <c r="C18" s="159" t="s">
        <v>976</v>
      </c>
      <c r="D18" s="159">
        <v>10</v>
      </c>
      <c r="E18" s="159" t="s">
        <v>302</v>
      </c>
      <c r="F18" s="159" t="s">
        <v>164</v>
      </c>
      <c r="G18" s="164" t="s">
        <v>167</v>
      </c>
      <c r="H18" s="165">
        <v>0</v>
      </c>
      <c r="I18" s="159"/>
      <c r="J18" s="162">
        <v>1.01</v>
      </c>
      <c r="K18" s="163">
        <v>1.0557214031744524E-4</v>
      </c>
      <c r="L18" s="163">
        <v>2.5369658997894225E-6</v>
      </c>
      <c r="M18" s="174"/>
    </row>
    <row r="19" spans="2:13">
      <c r="B19" s="168" t="s">
        <v>972</v>
      </c>
      <c r="C19" s="159" t="s">
        <v>977</v>
      </c>
      <c r="D19" s="159">
        <v>10</v>
      </c>
      <c r="E19" s="159" t="s">
        <v>302</v>
      </c>
      <c r="F19" s="159" t="s">
        <v>164</v>
      </c>
      <c r="G19" s="164" t="s">
        <v>165</v>
      </c>
      <c r="H19" s="165">
        <v>0</v>
      </c>
      <c r="I19" s="159"/>
      <c r="J19" s="162">
        <v>23.353999999999999</v>
      </c>
      <c r="K19" s="163">
        <v>2.4411205593798178E-3</v>
      </c>
      <c r="L19" s="163">
        <v>5.8661684775922936E-5</v>
      </c>
      <c r="M19" s="174"/>
    </row>
    <row r="20" spans="2:13">
      <c r="B20" s="158"/>
      <c r="C20" s="159"/>
      <c r="D20" s="159"/>
      <c r="E20" s="159"/>
      <c r="F20" s="159"/>
      <c r="G20" s="159"/>
      <c r="H20" s="159"/>
      <c r="I20" s="159"/>
      <c r="J20" s="159"/>
      <c r="K20" s="163"/>
      <c r="L20" s="159"/>
      <c r="M20" s="174"/>
    </row>
    <row r="21" spans="2:13"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44"/>
    </row>
    <row r="22" spans="2:13"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44"/>
    </row>
    <row r="23" spans="2:13">
      <c r="B23" s="166" t="s">
        <v>250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44"/>
    </row>
    <row r="24" spans="2:13">
      <c r="B24" s="166" t="s">
        <v>114</v>
      </c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44"/>
    </row>
    <row r="25" spans="2:13">
      <c r="B25" s="166" t="s">
        <v>235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44"/>
    </row>
    <row r="26" spans="2:13">
      <c r="B26" s="166" t="s">
        <v>245</v>
      </c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44"/>
    </row>
    <row r="27" spans="2:13"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44"/>
    </row>
    <row r="28" spans="2:13"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44"/>
    </row>
    <row r="29" spans="2:13"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44"/>
    </row>
    <row r="30" spans="2:13"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44"/>
    </row>
    <row r="31" spans="2:13"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44"/>
    </row>
    <row r="32" spans="2:13"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44"/>
    </row>
    <row r="33" spans="2:12"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</row>
    <row r="34" spans="2:12"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</row>
    <row r="35" spans="2:12"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</row>
    <row r="36" spans="2:12"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</row>
    <row r="37" spans="2:12"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</row>
    <row r="38" spans="2:12"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</row>
    <row r="39" spans="2:12"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</row>
    <row r="40" spans="2:12"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</row>
    <row r="41" spans="2:12"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</row>
    <row r="42" spans="2:12"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</row>
    <row r="43" spans="2:12"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</row>
    <row r="44" spans="2:12"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</row>
    <row r="45" spans="2:12"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</row>
    <row r="46" spans="2:12"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</row>
    <row r="47" spans="2:12"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</row>
    <row r="48" spans="2:12"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</row>
    <row r="49" spans="2:12"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</row>
    <row r="50" spans="2:12"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</row>
    <row r="51" spans="2:12"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</row>
    <row r="52" spans="2:12"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</row>
    <row r="53" spans="2:12"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</row>
    <row r="54" spans="2:12"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</row>
    <row r="55" spans="2:12"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</row>
    <row r="56" spans="2:12"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</row>
    <row r="57" spans="2:12"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</row>
    <row r="58" spans="2:12"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</row>
    <row r="59" spans="2:12"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</row>
    <row r="60" spans="2:12"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</row>
    <row r="61" spans="2:12"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</row>
    <row r="62" spans="2:12"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</row>
    <row r="63" spans="2:12"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</row>
    <row r="64" spans="2:12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</row>
    <row r="65" spans="2:12"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</row>
    <row r="66" spans="2:12"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</row>
    <row r="67" spans="2:12"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</row>
    <row r="68" spans="2:12"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</row>
    <row r="69" spans="2:12"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</row>
    <row r="70" spans="2:12"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</row>
    <row r="71" spans="2:12"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</row>
    <row r="72" spans="2:12"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</row>
    <row r="73" spans="2:12"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</row>
    <row r="74" spans="2:12"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</row>
    <row r="75" spans="2:12"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</row>
    <row r="76" spans="2:12"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</row>
    <row r="77" spans="2:12"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</row>
    <row r="78" spans="2:12"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</row>
    <row r="79" spans="2:12"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</row>
    <row r="80" spans="2:12"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</row>
    <row r="81" spans="2:12"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</row>
    <row r="82" spans="2:12"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</row>
    <row r="83" spans="2:12"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</row>
    <row r="84" spans="2:12"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</row>
    <row r="85" spans="2:12"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</row>
    <row r="86" spans="2:12"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</row>
    <row r="87" spans="2:12"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</row>
    <row r="88" spans="2:12"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</row>
    <row r="89" spans="2:12"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</row>
    <row r="90" spans="2:12"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</row>
    <row r="91" spans="2:12"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</row>
    <row r="92" spans="2:12"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</row>
    <row r="93" spans="2:12"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</row>
    <row r="94" spans="2:12"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</row>
    <row r="95" spans="2:12"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</row>
    <row r="96" spans="2:12"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</row>
    <row r="97" spans="2:12"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</row>
    <row r="98" spans="2:12"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</row>
    <row r="99" spans="2:12"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</row>
    <row r="100" spans="2:12"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</row>
    <row r="101" spans="2:12"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</row>
    <row r="102" spans="2:12"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</row>
    <row r="103" spans="2:12"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</row>
    <row r="104" spans="2:12"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</row>
    <row r="105" spans="2:12"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</row>
    <row r="106" spans="2:12"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</row>
    <row r="107" spans="2:12"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</row>
    <row r="108" spans="2:12"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</row>
    <row r="109" spans="2:12"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</row>
    <row r="110" spans="2:12"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</row>
    <row r="111" spans="2:12"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</row>
    <row r="112" spans="2:12"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</row>
    <row r="113" spans="2:12"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</row>
    <row r="114" spans="2:12"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</row>
    <row r="115" spans="2:12"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</row>
    <row r="116" spans="2:12"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</row>
    <row r="117" spans="2:12"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</row>
    <row r="118" spans="2:12"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</row>
    <row r="119" spans="2:12"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</row>
    <row r="120" spans="2:12">
      <c r="B120" s="144"/>
      <c r="C120" s="144"/>
      <c r="D120" s="145"/>
      <c r="E120" s="144"/>
      <c r="F120" s="144"/>
      <c r="G120" s="144"/>
      <c r="H120" s="144"/>
      <c r="I120" s="144"/>
      <c r="J120" s="144"/>
      <c r="K120" s="144"/>
      <c r="L120" s="144"/>
    </row>
    <row r="121" spans="2:12">
      <c r="B121" s="144"/>
      <c r="C121" s="144"/>
      <c r="D121" s="145"/>
      <c r="E121" s="144"/>
      <c r="F121" s="144"/>
      <c r="G121" s="144"/>
      <c r="H121" s="144"/>
      <c r="I121" s="144"/>
      <c r="J121" s="144"/>
      <c r="K121" s="144"/>
      <c r="L121" s="144"/>
    </row>
    <row r="122" spans="2:12">
      <c r="B122" s="144"/>
      <c r="C122" s="144"/>
      <c r="D122" s="145"/>
      <c r="E122" s="144"/>
      <c r="F122" s="144"/>
      <c r="G122" s="144"/>
      <c r="H122" s="144"/>
      <c r="I122" s="144"/>
      <c r="J122" s="144"/>
      <c r="K122" s="144"/>
      <c r="L122" s="144"/>
    </row>
    <row r="123" spans="2:12">
      <c r="B123" s="144"/>
      <c r="C123" s="144"/>
      <c r="D123" s="145"/>
      <c r="E123" s="144"/>
      <c r="F123" s="144"/>
      <c r="G123" s="144"/>
      <c r="H123" s="144"/>
      <c r="I123" s="144"/>
      <c r="J123" s="144"/>
      <c r="K123" s="144"/>
      <c r="L123" s="144"/>
    </row>
    <row r="124" spans="2:12">
      <c r="B124" s="144"/>
      <c r="C124" s="144"/>
      <c r="D124" s="145"/>
      <c r="E124" s="144"/>
      <c r="F124" s="144"/>
      <c r="G124" s="144"/>
      <c r="H124" s="144"/>
      <c r="I124" s="144"/>
      <c r="J124" s="144"/>
      <c r="K124" s="144"/>
      <c r="L124" s="144"/>
    </row>
    <row r="125" spans="2:12">
      <c r="B125" s="144"/>
      <c r="C125" s="144"/>
      <c r="D125" s="145"/>
      <c r="E125" s="144"/>
      <c r="F125" s="144"/>
      <c r="G125" s="144"/>
      <c r="H125" s="144"/>
      <c r="I125" s="144"/>
      <c r="J125" s="144"/>
      <c r="K125" s="144"/>
      <c r="L125" s="144"/>
    </row>
    <row r="126" spans="2:12">
      <c r="B126" s="144"/>
      <c r="C126" s="144"/>
      <c r="D126" s="145"/>
      <c r="E126" s="144"/>
      <c r="F126" s="144"/>
      <c r="G126" s="144"/>
      <c r="H126" s="144"/>
      <c r="I126" s="144"/>
      <c r="J126" s="144"/>
      <c r="K126" s="144"/>
      <c r="L126" s="144"/>
    </row>
    <row r="127" spans="2:12">
      <c r="B127" s="144"/>
      <c r="C127" s="144"/>
      <c r="D127" s="145"/>
      <c r="E127" s="144"/>
      <c r="F127" s="144"/>
      <c r="G127" s="144"/>
      <c r="H127" s="144"/>
      <c r="I127" s="144"/>
      <c r="J127" s="144"/>
      <c r="K127" s="144"/>
      <c r="L127" s="144"/>
    </row>
    <row r="128" spans="2:12">
      <c r="B128" s="144"/>
      <c r="C128" s="144"/>
      <c r="D128" s="145"/>
      <c r="E128" s="144"/>
      <c r="F128" s="144"/>
      <c r="G128" s="144"/>
      <c r="H128" s="144"/>
      <c r="I128" s="144"/>
      <c r="J128" s="144"/>
      <c r="K128" s="144"/>
      <c r="L128" s="144"/>
    </row>
    <row r="129" spans="4:4">
      <c r="D129" s="145"/>
    </row>
    <row r="130" spans="4:4">
      <c r="D130" s="145"/>
    </row>
    <row r="131" spans="4:4">
      <c r="D131" s="145"/>
    </row>
    <row r="132" spans="4:4">
      <c r="D132" s="145"/>
    </row>
    <row r="133" spans="4:4">
      <c r="D133" s="145"/>
    </row>
    <row r="134" spans="4:4">
      <c r="D134" s="145"/>
    </row>
    <row r="135" spans="4:4">
      <c r="D135" s="145"/>
    </row>
    <row r="136" spans="4:4">
      <c r="D136" s="145"/>
    </row>
    <row r="137" spans="4:4">
      <c r="D137" s="145"/>
    </row>
    <row r="138" spans="4:4">
      <c r="D138" s="145"/>
    </row>
    <row r="139" spans="4:4">
      <c r="D139" s="145"/>
    </row>
    <row r="140" spans="4:4">
      <c r="D140" s="145"/>
    </row>
    <row r="141" spans="4:4">
      <c r="D141" s="145"/>
    </row>
    <row r="142" spans="4:4">
      <c r="D142" s="145"/>
    </row>
    <row r="143" spans="4:4">
      <c r="D143" s="145"/>
    </row>
    <row r="144" spans="4:4">
      <c r="D144" s="145"/>
    </row>
    <row r="145" spans="4:4">
      <c r="D145" s="145"/>
    </row>
    <row r="146" spans="4:4">
      <c r="D146" s="145"/>
    </row>
    <row r="147" spans="4:4">
      <c r="D147" s="145"/>
    </row>
    <row r="148" spans="4:4">
      <c r="D148" s="145"/>
    </row>
    <row r="149" spans="4:4">
      <c r="D149" s="145"/>
    </row>
    <row r="150" spans="4:4">
      <c r="D150" s="145"/>
    </row>
    <row r="151" spans="4:4">
      <c r="D151" s="145"/>
    </row>
    <row r="152" spans="4:4">
      <c r="D152" s="145"/>
    </row>
    <row r="153" spans="4:4">
      <c r="D153" s="145"/>
    </row>
    <row r="154" spans="4:4">
      <c r="D154" s="145"/>
    </row>
    <row r="155" spans="4:4">
      <c r="D155" s="145"/>
    </row>
    <row r="156" spans="4:4">
      <c r="D156" s="145"/>
    </row>
    <row r="157" spans="4:4">
      <c r="D157" s="145"/>
    </row>
    <row r="158" spans="4:4">
      <c r="D158" s="145"/>
    </row>
    <row r="159" spans="4:4">
      <c r="D159" s="145"/>
    </row>
    <row r="160" spans="4:4">
      <c r="D160" s="145"/>
    </row>
    <row r="161" spans="4:4">
      <c r="D161" s="145"/>
    </row>
    <row r="162" spans="4:4">
      <c r="D162" s="145"/>
    </row>
    <row r="163" spans="4:4">
      <c r="D163" s="145"/>
    </row>
    <row r="164" spans="4:4">
      <c r="D164" s="145"/>
    </row>
    <row r="165" spans="4:4">
      <c r="D165" s="145"/>
    </row>
    <row r="166" spans="4:4">
      <c r="D166" s="145"/>
    </row>
    <row r="167" spans="4:4">
      <c r="D167" s="145"/>
    </row>
    <row r="168" spans="4:4">
      <c r="D168" s="145"/>
    </row>
    <row r="169" spans="4:4">
      <c r="D169" s="145"/>
    </row>
    <row r="170" spans="4:4">
      <c r="D170" s="145"/>
    </row>
    <row r="171" spans="4:4">
      <c r="D171" s="145"/>
    </row>
    <row r="172" spans="4:4">
      <c r="D172" s="145"/>
    </row>
    <row r="173" spans="4:4">
      <c r="D173" s="145"/>
    </row>
    <row r="174" spans="4:4">
      <c r="D174" s="145"/>
    </row>
    <row r="175" spans="4:4">
      <c r="D175" s="145"/>
    </row>
    <row r="176" spans="4:4">
      <c r="D176" s="145"/>
    </row>
    <row r="177" spans="4:4">
      <c r="D177" s="145"/>
    </row>
    <row r="178" spans="4:4">
      <c r="D178" s="145"/>
    </row>
    <row r="179" spans="4:4">
      <c r="D179" s="145"/>
    </row>
    <row r="180" spans="4:4">
      <c r="D180" s="145"/>
    </row>
    <row r="181" spans="4:4">
      <c r="D181" s="145"/>
    </row>
    <row r="182" spans="4:4">
      <c r="D182" s="145"/>
    </row>
    <row r="183" spans="4:4">
      <c r="D183" s="145"/>
    </row>
    <row r="184" spans="4:4">
      <c r="D184" s="145"/>
    </row>
    <row r="185" spans="4:4">
      <c r="D185" s="145"/>
    </row>
    <row r="186" spans="4:4">
      <c r="D186" s="145"/>
    </row>
    <row r="187" spans="4:4">
      <c r="D187" s="145"/>
    </row>
    <row r="188" spans="4:4">
      <c r="D188" s="145"/>
    </row>
    <row r="189" spans="4:4">
      <c r="D189" s="145"/>
    </row>
    <row r="190" spans="4:4">
      <c r="D190" s="145"/>
    </row>
    <row r="191" spans="4:4">
      <c r="D191" s="145"/>
    </row>
    <row r="192" spans="4:4">
      <c r="D192" s="145"/>
    </row>
    <row r="193" spans="4:4">
      <c r="D193" s="145"/>
    </row>
    <row r="194" spans="4:4">
      <c r="D194" s="145"/>
    </row>
    <row r="195" spans="4:4">
      <c r="D195" s="145"/>
    </row>
    <row r="196" spans="4:4">
      <c r="D196" s="145"/>
    </row>
    <row r="197" spans="4:4">
      <c r="D197" s="145"/>
    </row>
    <row r="198" spans="4:4">
      <c r="D198" s="145"/>
    </row>
    <row r="199" spans="4:4">
      <c r="D199" s="145"/>
    </row>
    <row r="200" spans="4:4">
      <c r="D200" s="145"/>
    </row>
    <row r="201" spans="4:4">
      <c r="D201" s="145"/>
    </row>
    <row r="202" spans="4:4">
      <c r="D202" s="145"/>
    </row>
    <row r="203" spans="4:4">
      <c r="D203" s="145"/>
    </row>
    <row r="204" spans="4:4">
      <c r="D204" s="145"/>
    </row>
    <row r="205" spans="4:4">
      <c r="D205" s="145"/>
    </row>
    <row r="206" spans="4:4">
      <c r="D206" s="145"/>
    </row>
    <row r="207" spans="4:4">
      <c r="D207" s="145"/>
    </row>
    <row r="208" spans="4:4">
      <c r="D208" s="145"/>
    </row>
    <row r="209" spans="4:4">
      <c r="D209" s="145"/>
    </row>
    <row r="210" spans="4:4">
      <c r="D210" s="145"/>
    </row>
    <row r="211" spans="4:4">
      <c r="D211" s="145"/>
    </row>
    <row r="212" spans="4:4">
      <c r="D212" s="145"/>
    </row>
    <row r="213" spans="4:4">
      <c r="D213" s="145"/>
    </row>
    <row r="214" spans="4:4">
      <c r="D214" s="145"/>
    </row>
    <row r="215" spans="4:4">
      <c r="D215" s="145"/>
    </row>
    <row r="216" spans="4:4">
      <c r="D216" s="145"/>
    </row>
    <row r="217" spans="4:4">
      <c r="D217" s="145"/>
    </row>
    <row r="218" spans="4:4">
      <c r="D218" s="145"/>
    </row>
    <row r="219" spans="4:4">
      <c r="D219" s="145"/>
    </row>
    <row r="220" spans="4:4">
      <c r="D220" s="145"/>
    </row>
    <row r="221" spans="4:4">
      <c r="D221" s="145"/>
    </row>
    <row r="222" spans="4:4">
      <c r="D222" s="145"/>
    </row>
    <row r="223" spans="4:4">
      <c r="D223" s="145"/>
    </row>
    <row r="224" spans="4:4">
      <c r="D224" s="145"/>
    </row>
    <row r="225" spans="4:4">
      <c r="D225" s="145"/>
    </row>
    <row r="226" spans="4:4">
      <c r="D226" s="145"/>
    </row>
    <row r="227" spans="4:4">
      <c r="D227" s="145"/>
    </row>
    <row r="228" spans="4:4">
      <c r="D228" s="145"/>
    </row>
    <row r="229" spans="4:4">
      <c r="D229" s="145"/>
    </row>
    <row r="230" spans="4:4">
      <c r="D230" s="145"/>
    </row>
    <row r="231" spans="4:4">
      <c r="D231" s="145"/>
    </row>
    <row r="232" spans="4:4">
      <c r="D232" s="145"/>
    </row>
    <row r="233" spans="4:4">
      <c r="D233" s="145"/>
    </row>
    <row r="234" spans="4:4">
      <c r="D234" s="145"/>
    </row>
    <row r="235" spans="4:4">
      <c r="D235" s="145"/>
    </row>
    <row r="236" spans="4:4">
      <c r="D236" s="145"/>
    </row>
    <row r="237" spans="4:4">
      <c r="D237" s="145"/>
    </row>
    <row r="238" spans="4:4">
      <c r="D238" s="145"/>
    </row>
    <row r="239" spans="4:4">
      <c r="D239" s="145"/>
    </row>
    <row r="240" spans="4:4">
      <c r="D240" s="145"/>
    </row>
    <row r="241" spans="4:4">
      <c r="D241" s="145"/>
    </row>
    <row r="242" spans="4:4">
      <c r="D242" s="145"/>
    </row>
    <row r="243" spans="4:4">
      <c r="D243" s="145"/>
    </row>
    <row r="244" spans="4:4">
      <c r="D244" s="145"/>
    </row>
    <row r="245" spans="4:4">
      <c r="D245" s="145"/>
    </row>
    <row r="246" spans="4:4">
      <c r="D246" s="145"/>
    </row>
    <row r="247" spans="4:4">
      <c r="D247" s="145"/>
    </row>
    <row r="248" spans="4:4">
      <c r="D248" s="145"/>
    </row>
    <row r="249" spans="4:4">
      <c r="D249" s="145"/>
    </row>
    <row r="250" spans="4:4">
      <c r="D250" s="145"/>
    </row>
    <row r="251" spans="4:4">
      <c r="D251" s="145"/>
    </row>
    <row r="252" spans="4:4">
      <c r="D252" s="145"/>
    </row>
    <row r="253" spans="4:4">
      <c r="D253" s="145"/>
    </row>
    <row r="254" spans="4:4">
      <c r="D254" s="145"/>
    </row>
    <row r="255" spans="4:4">
      <c r="D255" s="145"/>
    </row>
    <row r="256" spans="4:4">
      <c r="D256" s="145"/>
    </row>
    <row r="257" spans="4:4">
      <c r="D257" s="145"/>
    </row>
    <row r="258" spans="4:4">
      <c r="D258" s="145"/>
    </row>
    <row r="259" spans="4:4">
      <c r="D259" s="145"/>
    </row>
    <row r="260" spans="4:4">
      <c r="D260" s="145"/>
    </row>
    <row r="261" spans="4:4">
      <c r="D261" s="145"/>
    </row>
    <row r="262" spans="4:4">
      <c r="D262" s="145"/>
    </row>
    <row r="263" spans="4:4">
      <c r="D263" s="145"/>
    </row>
    <row r="264" spans="4:4">
      <c r="D264" s="145"/>
    </row>
    <row r="265" spans="4:4">
      <c r="D265" s="145"/>
    </row>
    <row r="266" spans="4:4">
      <c r="D266" s="145"/>
    </row>
    <row r="267" spans="4:4">
      <c r="D267" s="145"/>
    </row>
    <row r="268" spans="4:4">
      <c r="D268" s="145"/>
    </row>
    <row r="269" spans="4:4">
      <c r="D269" s="145"/>
    </row>
    <row r="270" spans="4:4">
      <c r="D270" s="145"/>
    </row>
    <row r="271" spans="4:4">
      <c r="D271" s="145"/>
    </row>
    <row r="272" spans="4:4">
      <c r="D272" s="145"/>
    </row>
    <row r="273" spans="4:4">
      <c r="D273" s="145"/>
    </row>
    <row r="274" spans="4:4">
      <c r="D274" s="145"/>
    </row>
    <row r="275" spans="4:4">
      <c r="D275" s="145"/>
    </row>
    <row r="276" spans="4:4">
      <c r="D276" s="145"/>
    </row>
    <row r="277" spans="4:4">
      <c r="D277" s="145"/>
    </row>
    <row r="278" spans="4:4">
      <c r="D278" s="145"/>
    </row>
    <row r="279" spans="4:4">
      <c r="D279" s="145"/>
    </row>
    <row r="280" spans="4:4">
      <c r="D280" s="145"/>
    </row>
    <row r="281" spans="4:4">
      <c r="D281" s="145"/>
    </row>
    <row r="282" spans="4:4">
      <c r="D282" s="145"/>
    </row>
    <row r="283" spans="4:4">
      <c r="D283" s="145"/>
    </row>
    <row r="284" spans="4:4">
      <c r="D284" s="145"/>
    </row>
    <row r="285" spans="4:4">
      <c r="D285" s="145"/>
    </row>
    <row r="286" spans="4:4">
      <c r="D286" s="145"/>
    </row>
    <row r="287" spans="4:4">
      <c r="D287" s="145"/>
    </row>
    <row r="288" spans="4:4">
      <c r="D288" s="145"/>
    </row>
    <row r="289" spans="4:4">
      <c r="D289" s="145"/>
    </row>
    <row r="290" spans="4:4">
      <c r="D290" s="145"/>
    </row>
    <row r="291" spans="4:4">
      <c r="D291" s="145"/>
    </row>
    <row r="292" spans="4:4">
      <c r="D292" s="145"/>
    </row>
    <row r="293" spans="4:4">
      <c r="D293" s="145"/>
    </row>
    <row r="294" spans="4:4">
      <c r="D294" s="145"/>
    </row>
    <row r="295" spans="4:4">
      <c r="D295" s="145"/>
    </row>
    <row r="296" spans="4:4">
      <c r="D296" s="145"/>
    </row>
    <row r="297" spans="4:4">
      <c r="D297" s="145"/>
    </row>
    <row r="298" spans="4:4">
      <c r="D298" s="145"/>
    </row>
    <row r="299" spans="4:4">
      <c r="D299" s="145"/>
    </row>
    <row r="300" spans="4:4">
      <c r="D300" s="145"/>
    </row>
    <row r="301" spans="4:4">
      <c r="D301" s="145"/>
    </row>
    <row r="302" spans="4:4">
      <c r="D302" s="145"/>
    </row>
    <row r="303" spans="4:4">
      <c r="D303" s="145"/>
    </row>
    <row r="304" spans="4:4">
      <c r="D304" s="145"/>
    </row>
    <row r="305" spans="4:4">
      <c r="D305" s="145"/>
    </row>
    <row r="306" spans="4:4">
      <c r="D306" s="145"/>
    </row>
    <row r="307" spans="4:4">
      <c r="D307" s="145"/>
    </row>
    <row r="308" spans="4:4">
      <c r="D308" s="145"/>
    </row>
    <row r="309" spans="4:4">
      <c r="D309" s="145"/>
    </row>
    <row r="310" spans="4:4">
      <c r="D310" s="145"/>
    </row>
    <row r="311" spans="4:4">
      <c r="D311" s="145"/>
    </row>
    <row r="312" spans="4:4">
      <c r="D312" s="145"/>
    </row>
    <row r="313" spans="4:4">
      <c r="D313" s="145"/>
    </row>
    <row r="314" spans="4:4">
      <c r="D314" s="145"/>
    </row>
    <row r="315" spans="4:4">
      <c r="D315" s="145"/>
    </row>
    <row r="316" spans="4:4">
      <c r="D316" s="145"/>
    </row>
    <row r="317" spans="4:4">
      <c r="D317" s="145"/>
    </row>
    <row r="318" spans="4:4">
      <c r="D318" s="145"/>
    </row>
    <row r="319" spans="4:4">
      <c r="D319" s="145"/>
    </row>
    <row r="320" spans="4:4">
      <c r="D320" s="145"/>
    </row>
    <row r="321" spans="4:4">
      <c r="D321" s="145"/>
    </row>
    <row r="322" spans="4:4">
      <c r="D322" s="145"/>
    </row>
    <row r="323" spans="4:4">
      <c r="D323" s="145"/>
    </row>
    <row r="324" spans="4:4">
      <c r="D324" s="145"/>
    </row>
    <row r="325" spans="4:4">
      <c r="D325" s="145"/>
    </row>
    <row r="326" spans="4:4">
      <c r="D326" s="145"/>
    </row>
    <row r="327" spans="4:4">
      <c r="D327" s="145"/>
    </row>
    <row r="328" spans="4:4">
      <c r="D328" s="145"/>
    </row>
    <row r="329" spans="4:4">
      <c r="D329" s="145"/>
    </row>
    <row r="330" spans="4:4">
      <c r="D330" s="145"/>
    </row>
    <row r="331" spans="4:4">
      <c r="D331" s="145"/>
    </row>
    <row r="332" spans="4:4">
      <c r="D332" s="145"/>
    </row>
    <row r="333" spans="4:4">
      <c r="D333" s="145"/>
    </row>
    <row r="334" spans="4:4">
      <c r="D334" s="145"/>
    </row>
    <row r="335" spans="4:4">
      <c r="D335" s="145"/>
    </row>
    <row r="336" spans="4:4">
      <c r="D336" s="145"/>
    </row>
    <row r="337" spans="4:4">
      <c r="D337" s="145"/>
    </row>
    <row r="338" spans="4:4">
      <c r="D338" s="145"/>
    </row>
    <row r="339" spans="4:4">
      <c r="D339" s="145"/>
    </row>
    <row r="340" spans="4:4">
      <c r="D340" s="145"/>
    </row>
    <row r="341" spans="4:4">
      <c r="D341" s="145"/>
    </row>
    <row r="342" spans="4:4">
      <c r="D342" s="145"/>
    </row>
    <row r="343" spans="4:4">
      <c r="D343" s="145"/>
    </row>
    <row r="344" spans="4:4">
      <c r="D344" s="145"/>
    </row>
    <row r="345" spans="4:4">
      <c r="D345" s="145"/>
    </row>
    <row r="346" spans="4:4">
      <c r="D346" s="145"/>
    </row>
    <row r="347" spans="4:4">
      <c r="D347" s="145"/>
    </row>
    <row r="348" spans="4:4">
      <c r="D348" s="145"/>
    </row>
    <row r="349" spans="4:4">
      <c r="D349" s="145"/>
    </row>
    <row r="350" spans="4:4">
      <c r="D350" s="145"/>
    </row>
    <row r="351" spans="4:4">
      <c r="D351" s="145"/>
    </row>
    <row r="352" spans="4:4">
      <c r="D352" s="145"/>
    </row>
    <row r="353" spans="4:4">
      <c r="D353" s="145"/>
    </row>
    <row r="354" spans="4:4">
      <c r="D354" s="145"/>
    </row>
    <row r="355" spans="4:4">
      <c r="D355" s="145"/>
    </row>
    <row r="356" spans="4:4">
      <c r="D356" s="145"/>
    </row>
    <row r="357" spans="4:4">
      <c r="D357" s="145"/>
    </row>
    <row r="358" spans="4:4">
      <c r="D358" s="145"/>
    </row>
    <row r="359" spans="4:4">
      <c r="D359" s="145"/>
    </row>
    <row r="360" spans="4:4">
      <c r="D360" s="145"/>
    </row>
    <row r="361" spans="4:4">
      <c r="D361" s="145"/>
    </row>
    <row r="362" spans="4:4">
      <c r="D362" s="145"/>
    </row>
    <row r="363" spans="4:4">
      <c r="D363" s="145"/>
    </row>
    <row r="364" spans="4:4">
      <c r="D364" s="145"/>
    </row>
    <row r="365" spans="4:4">
      <c r="D365" s="145"/>
    </row>
    <row r="366" spans="4:4">
      <c r="D366" s="145"/>
    </row>
    <row r="367" spans="4:4">
      <c r="D367" s="145"/>
    </row>
    <row r="368" spans="4:4">
      <c r="D368" s="145"/>
    </row>
    <row r="369" spans="4:4">
      <c r="D369" s="145"/>
    </row>
    <row r="370" spans="4:4">
      <c r="D370" s="145"/>
    </row>
    <row r="371" spans="4:4">
      <c r="D371" s="145"/>
    </row>
    <row r="372" spans="4:4">
      <c r="D372" s="145"/>
    </row>
    <row r="373" spans="4:4">
      <c r="D373" s="145"/>
    </row>
    <row r="374" spans="4:4">
      <c r="D374" s="145"/>
    </row>
    <row r="375" spans="4:4">
      <c r="D375" s="145"/>
    </row>
    <row r="376" spans="4:4">
      <c r="D376" s="145"/>
    </row>
    <row r="377" spans="4:4">
      <c r="D377" s="145"/>
    </row>
    <row r="378" spans="4:4">
      <c r="D378" s="145"/>
    </row>
    <row r="379" spans="4:4">
      <c r="D379" s="145"/>
    </row>
    <row r="380" spans="4:4">
      <c r="D380" s="145"/>
    </row>
    <row r="381" spans="4:4">
      <c r="D381" s="145"/>
    </row>
    <row r="382" spans="4:4">
      <c r="D382" s="145"/>
    </row>
    <row r="383" spans="4:4">
      <c r="D383" s="145"/>
    </row>
    <row r="384" spans="4:4">
      <c r="D384" s="145"/>
    </row>
    <row r="385" spans="4:4">
      <c r="D385" s="145"/>
    </row>
    <row r="386" spans="4:4">
      <c r="D386" s="145"/>
    </row>
    <row r="387" spans="4:4">
      <c r="D387" s="145"/>
    </row>
    <row r="388" spans="4:4">
      <c r="D388" s="145"/>
    </row>
    <row r="389" spans="4:4">
      <c r="D389" s="145"/>
    </row>
    <row r="390" spans="4:4">
      <c r="D390" s="145"/>
    </row>
    <row r="391" spans="4:4">
      <c r="D391" s="145"/>
    </row>
    <row r="392" spans="4:4">
      <c r="D392" s="145"/>
    </row>
    <row r="393" spans="4:4">
      <c r="D393" s="145"/>
    </row>
    <row r="394" spans="4:4">
      <c r="D394" s="145"/>
    </row>
    <row r="395" spans="4:4">
      <c r="D395" s="145"/>
    </row>
    <row r="396" spans="4:4">
      <c r="D396" s="145"/>
    </row>
    <row r="397" spans="4:4">
      <c r="D397" s="145"/>
    </row>
    <row r="398" spans="4:4">
      <c r="D398" s="145"/>
    </row>
    <row r="399" spans="4:4">
      <c r="D399" s="145"/>
    </row>
    <row r="400" spans="4:4">
      <c r="D400" s="145"/>
    </row>
    <row r="401" spans="4:4">
      <c r="D401" s="145"/>
    </row>
    <row r="402" spans="4:4">
      <c r="D402" s="145"/>
    </row>
    <row r="403" spans="4:4">
      <c r="D403" s="145"/>
    </row>
    <row r="404" spans="4:4">
      <c r="D404" s="145"/>
    </row>
    <row r="405" spans="4:4">
      <c r="D405" s="145"/>
    </row>
    <row r="406" spans="4:4">
      <c r="D406" s="145"/>
    </row>
    <row r="407" spans="4:4">
      <c r="D407" s="145"/>
    </row>
    <row r="408" spans="4:4">
      <c r="D408" s="145"/>
    </row>
    <row r="409" spans="4:4">
      <c r="D409" s="145"/>
    </row>
    <row r="410" spans="4:4">
      <c r="D410" s="145"/>
    </row>
    <row r="411" spans="4:4">
      <c r="D411" s="145"/>
    </row>
    <row r="412" spans="4:4">
      <c r="D412" s="145"/>
    </row>
    <row r="413" spans="4:4">
      <c r="D413" s="145"/>
    </row>
    <row r="414" spans="4:4">
      <c r="D414" s="145"/>
    </row>
    <row r="415" spans="4:4">
      <c r="D415" s="145"/>
    </row>
    <row r="416" spans="4:4">
      <c r="D416" s="145"/>
    </row>
    <row r="417" spans="4:4">
      <c r="D417" s="145"/>
    </row>
    <row r="418" spans="4:4">
      <c r="D418" s="145"/>
    </row>
    <row r="419" spans="4:4">
      <c r="D419" s="145"/>
    </row>
    <row r="420" spans="4:4">
      <c r="D420" s="145"/>
    </row>
    <row r="421" spans="4:4">
      <c r="D421" s="145"/>
    </row>
    <row r="422" spans="4:4">
      <c r="D422" s="145"/>
    </row>
    <row r="423" spans="4:4">
      <c r="D423" s="145"/>
    </row>
    <row r="424" spans="4:4">
      <c r="D424" s="145"/>
    </row>
    <row r="425" spans="4:4">
      <c r="D425" s="145"/>
    </row>
    <row r="426" spans="4:4">
      <c r="D426" s="145"/>
    </row>
    <row r="427" spans="4:4">
      <c r="D427" s="145"/>
    </row>
    <row r="428" spans="4:4">
      <c r="D428" s="145"/>
    </row>
    <row r="429" spans="4:4">
      <c r="D429" s="145"/>
    </row>
    <row r="430" spans="4:4">
      <c r="D430" s="145"/>
    </row>
    <row r="431" spans="4:4">
      <c r="D431" s="145"/>
    </row>
    <row r="432" spans="4:4">
      <c r="D432" s="145"/>
    </row>
    <row r="433" spans="4:4">
      <c r="D433" s="145"/>
    </row>
    <row r="434" spans="4:4">
      <c r="D434" s="145"/>
    </row>
    <row r="435" spans="4:4">
      <c r="D435" s="145"/>
    </row>
    <row r="436" spans="4:4">
      <c r="D436" s="145"/>
    </row>
    <row r="437" spans="4:4">
      <c r="D437" s="145"/>
    </row>
    <row r="438" spans="4:4">
      <c r="D438" s="145"/>
    </row>
    <row r="439" spans="4:4">
      <c r="D439" s="145"/>
    </row>
    <row r="440" spans="4:4">
      <c r="D440" s="145"/>
    </row>
    <row r="441" spans="4:4">
      <c r="D441" s="145"/>
    </row>
    <row r="442" spans="4:4">
      <c r="D442" s="145"/>
    </row>
    <row r="443" spans="4:4">
      <c r="D443" s="145"/>
    </row>
    <row r="444" spans="4:4">
      <c r="D444" s="145"/>
    </row>
    <row r="445" spans="4:4">
      <c r="D445" s="145"/>
    </row>
    <row r="446" spans="4:4">
      <c r="D446" s="145"/>
    </row>
    <row r="447" spans="4:4">
      <c r="D447" s="145"/>
    </row>
    <row r="448" spans="4:4">
      <c r="D448" s="145"/>
    </row>
    <row r="449" spans="4:4">
      <c r="D449" s="145"/>
    </row>
    <row r="450" spans="4:4">
      <c r="D450" s="145"/>
    </row>
    <row r="451" spans="4:4">
      <c r="D451" s="145"/>
    </row>
    <row r="452" spans="4:4">
      <c r="D452" s="145"/>
    </row>
    <row r="453" spans="4:4">
      <c r="D453" s="145"/>
    </row>
    <row r="454" spans="4:4">
      <c r="D454" s="145"/>
    </row>
    <row r="455" spans="4:4">
      <c r="D455" s="145"/>
    </row>
    <row r="456" spans="4:4">
      <c r="D456" s="145"/>
    </row>
    <row r="457" spans="4:4">
      <c r="D457" s="145"/>
    </row>
    <row r="458" spans="4:4">
      <c r="D458" s="145"/>
    </row>
    <row r="459" spans="4:4">
      <c r="D459" s="145"/>
    </row>
    <row r="460" spans="4:4">
      <c r="D460" s="145"/>
    </row>
    <row r="461" spans="4:4">
      <c r="D461" s="145"/>
    </row>
    <row r="462" spans="4:4">
      <c r="D462" s="145"/>
    </row>
    <row r="463" spans="4:4">
      <c r="D463" s="145"/>
    </row>
    <row r="464" spans="4:4">
      <c r="D464" s="145"/>
    </row>
    <row r="465" spans="4:4">
      <c r="D465" s="145"/>
    </row>
    <row r="466" spans="4:4">
      <c r="D466" s="145"/>
    </row>
    <row r="467" spans="4:4">
      <c r="D467" s="145"/>
    </row>
    <row r="468" spans="4:4">
      <c r="D468" s="145"/>
    </row>
    <row r="469" spans="4:4">
      <c r="D469" s="145"/>
    </row>
    <row r="470" spans="4:4">
      <c r="D470" s="145"/>
    </row>
    <row r="471" spans="4:4">
      <c r="D471" s="145"/>
    </row>
    <row r="472" spans="4:4">
      <c r="D472" s="145"/>
    </row>
    <row r="473" spans="4:4">
      <c r="D473" s="145"/>
    </row>
    <row r="474" spans="4:4">
      <c r="D474" s="145"/>
    </row>
    <row r="475" spans="4:4">
      <c r="D475" s="145"/>
    </row>
    <row r="476" spans="4:4">
      <c r="D476" s="145"/>
    </row>
    <row r="477" spans="4:4">
      <c r="D477" s="145"/>
    </row>
    <row r="478" spans="4:4">
      <c r="D478" s="145"/>
    </row>
    <row r="479" spans="4:4">
      <c r="D479" s="145"/>
    </row>
    <row r="480" spans="4:4">
      <c r="D480" s="145"/>
    </row>
    <row r="481" spans="4:4">
      <c r="D481" s="145"/>
    </row>
    <row r="482" spans="4:4">
      <c r="D482" s="145"/>
    </row>
    <row r="483" spans="4:4">
      <c r="D483" s="145"/>
    </row>
    <row r="484" spans="4:4">
      <c r="D484" s="145"/>
    </row>
    <row r="485" spans="4:4">
      <c r="D485" s="145"/>
    </row>
    <row r="486" spans="4:4">
      <c r="D486" s="145"/>
    </row>
    <row r="487" spans="4:4">
      <c r="D487" s="145"/>
    </row>
    <row r="488" spans="4:4">
      <c r="D488" s="145"/>
    </row>
    <row r="489" spans="4:4">
      <c r="D489" s="145"/>
    </row>
    <row r="490" spans="4:4">
      <c r="D490" s="145"/>
    </row>
    <row r="491" spans="4:4">
      <c r="D491" s="145"/>
    </row>
    <row r="492" spans="4:4">
      <c r="D492" s="145"/>
    </row>
    <row r="493" spans="4:4">
      <c r="D493" s="145"/>
    </row>
    <row r="494" spans="4:4">
      <c r="D494" s="145"/>
    </row>
    <row r="495" spans="4:4">
      <c r="D495" s="145"/>
    </row>
    <row r="496" spans="4:4">
      <c r="D496" s="145"/>
    </row>
    <row r="497" spans="4:4">
      <c r="D497" s="145"/>
    </row>
    <row r="498" spans="4:4">
      <c r="D498" s="145"/>
    </row>
    <row r="499" spans="4:4">
      <c r="D499" s="145"/>
    </row>
    <row r="500" spans="4:4">
      <c r="D500" s="145"/>
    </row>
    <row r="501" spans="4:4">
      <c r="D501" s="145"/>
    </row>
    <row r="502" spans="4:4">
      <c r="D502" s="145"/>
    </row>
    <row r="503" spans="4:4">
      <c r="D503" s="145"/>
    </row>
    <row r="504" spans="4:4">
      <c r="D504" s="145"/>
    </row>
    <row r="505" spans="4:4">
      <c r="D505" s="145"/>
    </row>
    <row r="506" spans="4:4">
      <c r="D506" s="145"/>
    </row>
    <row r="507" spans="4:4">
      <c r="D507" s="145"/>
    </row>
    <row r="508" spans="4:4">
      <c r="D508" s="145"/>
    </row>
    <row r="509" spans="4:4">
      <c r="D509" s="145"/>
    </row>
    <row r="510" spans="4:4">
      <c r="D510" s="145"/>
    </row>
    <row r="511" spans="4:4">
      <c r="D511" s="145"/>
    </row>
    <row r="512" spans="4:4">
      <c r="D512" s="145"/>
    </row>
    <row r="513" spans="4:5">
      <c r="D513" s="145"/>
      <c r="E513" s="144"/>
    </row>
    <row r="514" spans="4:5">
      <c r="D514" s="145"/>
      <c r="E514" s="144"/>
    </row>
    <row r="515" spans="4:5">
      <c r="D515" s="144"/>
      <c r="E515" s="146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 B25:B26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181</v>
      </c>
      <c r="C1" s="76" t="s" vm="1">
        <v>251</v>
      </c>
    </row>
    <row r="2" spans="2:18">
      <c r="B2" s="56" t="s">
        <v>180</v>
      </c>
      <c r="C2" s="76" t="s">
        <v>252</v>
      </c>
    </row>
    <row r="3" spans="2:18">
      <c r="B3" s="56" t="s">
        <v>182</v>
      </c>
      <c r="C3" s="76" t="s">
        <v>253</v>
      </c>
    </row>
    <row r="4" spans="2:18">
      <c r="B4" s="56" t="s">
        <v>183</v>
      </c>
      <c r="C4" s="76">
        <v>8803</v>
      </c>
    </row>
    <row r="6" spans="2:18" ht="26.25" customHeight="1">
      <c r="B6" s="189" t="s">
        <v>222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2:18" s="3" customFormat="1" ht="78.75">
      <c r="B7" s="22" t="s">
        <v>118</v>
      </c>
      <c r="C7" s="30" t="s">
        <v>43</v>
      </c>
      <c r="D7" s="30" t="s">
        <v>62</v>
      </c>
      <c r="E7" s="30" t="s">
        <v>15</v>
      </c>
      <c r="F7" s="30" t="s">
        <v>63</v>
      </c>
      <c r="G7" s="30" t="s">
        <v>104</v>
      </c>
      <c r="H7" s="30" t="s">
        <v>18</v>
      </c>
      <c r="I7" s="30" t="s">
        <v>103</v>
      </c>
      <c r="J7" s="30" t="s">
        <v>17</v>
      </c>
      <c r="K7" s="30" t="s">
        <v>219</v>
      </c>
      <c r="L7" s="30" t="s">
        <v>237</v>
      </c>
      <c r="M7" s="30" t="s">
        <v>220</v>
      </c>
      <c r="N7" s="30" t="s">
        <v>56</v>
      </c>
      <c r="O7" s="30" t="s">
        <v>184</v>
      </c>
      <c r="P7" s="31" t="s">
        <v>186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246</v>
      </c>
      <c r="M8" s="32" t="s">
        <v>240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5"/>
    </row>
    <row r="11" spans="2:18" ht="20.25" customHeight="1">
      <c r="B11" s="93" t="s">
        <v>250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</row>
    <row r="12" spans="2:18">
      <c r="B12" s="93" t="s">
        <v>114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</row>
    <row r="13" spans="2:18">
      <c r="B13" s="93" t="s">
        <v>235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</row>
    <row r="14" spans="2:18">
      <c r="B14" s="93" t="s">
        <v>245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</row>
    <row r="15" spans="2:18"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</row>
    <row r="16" spans="2:18"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</row>
    <row r="17" spans="2:16"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</row>
    <row r="18" spans="2:16"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</row>
    <row r="19" spans="2:16"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</row>
    <row r="20" spans="2:16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</row>
    <row r="21" spans="2:16"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</row>
    <row r="22" spans="2:16"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</row>
    <row r="23" spans="2:16"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</row>
    <row r="24" spans="2:16"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</row>
    <row r="25" spans="2:16"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</row>
    <row r="26" spans="2:16"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</row>
    <row r="27" spans="2:16"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</row>
    <row r="28" spans="2:16"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</row>
    <row r="29" spans="2:16"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</row>
    <row r="30" spans="2:16"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</row>
    <row r="31" spans="2:16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</row>
    <row r="32" spans="2:16"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</row>
    <row r="33" spans="2:16"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</row>
    <row r="34" spans="2:16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</row>
    <row r="35" spans="2:16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</row>
    <row r="36" spans="2:16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</row>
    <row r="37" spans="2:16"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</row>
    <row r="38" spans="2:16"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</row>
    <row r="39" spans="2:16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</row>
    <row r="40" spans="2:16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</row>
    <row r="41" spans="2:16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</row>
    <row r="42" spans="2:16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</row>
    <row r="43" spans="2:16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</row>
    <row r="44" spans="2:16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</row>
    <row r="45" spans="2:16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</row>
    <row r="46" spans="2:16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</row>
    <row r="47" spans="2:16"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</row>
    <row r="48" spans="2:16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</row>
    <row r="49" spans="2:16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</row>
    <row r="50" spans="2:16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</row>
    <row r="51" spans="2:16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</row>
    <row r="52" spans="2:16"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</row>
    <row r="53" spans="2:16"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</row>
    <row r="54" spans="2:16"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</row>
    <row r="55" spans="2:16"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</row>
    <row r="56" spans="2:16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</row>
    <row r="57" spans="2:16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</row>
    <row r="58" spans="2:16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</row>
    <row r="59" spans="2:16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</row>
    <row r="60" spans="2:16"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</row>
    <row r="61" spans="2:16"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</row>
    <row r="62" spans="2:16"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</row>
    <row r="63" spans="2:16"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</row>
    <row r="64" spans="2:16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</row>
    <row r="65" spans="2:16"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</row>
    <row r="66" spans="2:16"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</row>
    <row r="67" spans="2:16"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</row>
    <row r="68" spans="2:16"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</row>
    <row r="69" spans="2:16"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</row>
    <row r="70" spans="2:16"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</row>
    <row r="71" spans="2:16"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</row>
    <row r="72" spans="2:16"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</row>
    <row r="73" spans="2:16"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</row>
    <row r="74" spans="2:16"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</row>
    <row r="75" spans="2:16"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</row>
    <row r="76" spans="2:16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</row>
    <row r="77" spans="2:16"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</row>
    <row r="78" spans="2:16"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</row>
    <row r="79" spans="2:16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</row>
    <row r="80" spans="2:16"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</row>
    <row r="81" spans="2:16"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</row>
    <row r="82" spans="2:16"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</row>
    <row r="83" spans="2:16"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</row>
    <row r="84" spans="2:16"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</row>
    <row r="85" spans="2:16"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</row>
    <row r="86" spans="2:16"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</row>
    <row r="87" spans="2:16"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</row>
    <row r="88" spans="2:16"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</row>
    <row r="89" spans="2:16"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</row>
    <row r="90" spans="2:16"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</row>
    <row r="91" spans="2:16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</row>
    <row r="92" spans="2:16"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</row>
    <row r="93" spans="2:16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</row>
    <row r="94" spans="2:16"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</row>
    <row r="95" spans="2:16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</row>
    <row r="96" spans="2:16"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</row>
    <row r="97" spans="2:16"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</row>
    <row r="98" spans="2:16"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</row>
    <row r="99" spans="2:16"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</row>
    <row r="100" spans="2:16"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</row>
    <row r="101" spans="2:16"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</row>
    <row r="102" spans="2:16"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</row>
    <row r="103" spans="2:16"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</row>
    <row r="104" spans="2:16"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</row>
    <row r="105" spans="2:16"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</row>
    <row r="106" spans="2:16"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</row>
    <row r="107" spans="2:16"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</row>
    <row r="108" spans="2:16"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</row>
    <row r="109" spans="2:16"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181</v>
      </c>
      <c r="C1" s="76" t="s" vm="1">
        <v>251</v>
      </c>
    </row>
    <row r="2" spans="2:18">
      <c r="B2" s="56" t="s">
        <v>180</v>
      </c>
      <c r="C2" s="76" t="s">
        <v>252</v>
      </c>
    </row>
    <row r="3" spans="2:18">
      <c r="B3" s="56" t="s">
        <v>182</v>
      </c>
      <c r="C3" s="76" t="s">
        <v>253</v>
      </c>
    </row>
    <row r="4" spans="2:18">
      <c r="B4" s="56" t="s">
        <v>183</v>
      </c>
      <c r="C4" s="76">
        <v>8803</v>
      </c>
    </row>
    <row r="6" spans="2:18" ht="26.25" customHeight="1">
      <c r="B6" s="189" t="s">
        <v>224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2:18" s="3" customFormat="1" ht="78.75">
      <c r="B7" s="22" t="s">
        <v>118</v>
      </c>
      <c r="C7" s="30" t="s">
        <v>43</v>
      </c>
      <c r="D7" s="30" t="s">
        <v>62</v>
      </c>
      <c r="E7" s="30" t="s">
        <v>15</v>
      </c>
      <c r="F7" s="30" t="s">
        <v>63</v>
      </c>
      <c r="G7" s="30" t="s">
        <v>104</v>
      </c>
      <c r="H7" s="30" t="s">
        <v>18</v>
      </c>
      <c r="I7" s="30" t="s">
        <v>103</v>
      </c>
      <c r="J7" s="30" t="s">
        <v>17</v>
      </c>
      <c r="K7" s="30" t="s">
        <v>219</v>
      </c>
      <c r="L7" s="30" t="s">
        <v>237</v>
      </c>
      <c r="M7" s="30" t="s">
        <v>220</v>
      </c>
      <c r="N7" s="30" t="s">
        <v>56</v>
      </c>
      <c r="O7" s="30" t="s">
        <v>184</v>
      </c>
      <c r="P7" s="31" t="s">
        <v>186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246</v>
      </c>
      <c r="M8" s="32" t="s">
        <v>240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5"/>
    </row>
    <row r="11" spans="2:18" ht="20.25" customHeight="1">
      <c r="B11" s="93" t="s">
        <v>250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</row>
    <row r="12" spans="2:18">
      <c r="B12" s="93" t="s">
        <v>114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</row>
    <row r="13" spans="2:18">
      <c r="B13" s="93" t="s">
        <v>235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</row>
    <row r="14" spans="2:18">
      <c r="B14" s="93" t="s">
        <v>245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</row>
    <row r="15" spans="2:18"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</row>
    <row r="16" spans="2:18"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</row>
    <row r="17" spans="2:23"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</row>
    <row r="18" spans="2:23"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</row>
    <row r="19" spans="2:23"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</row>
    <row r="20" spans="2:23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</row>
    <row r="21" spans="2:23"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</row>
    <row r="22" spans="2:23"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</row>
    <row r="23" spans="2:23"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</row>
    <row r="24" spans="2:23"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</row>
    <row r="25" spans="2:23"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</row>
    <row r="26" spans="2:23"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</row>
    <row r="27" spans="2:23"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</row>
    <row r="28" spans="2:23"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</row>
    <row r="29" spans="2:23"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</row>
    <row r="30" spans="2:23"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</row>
    <row r="31" spans="2:23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2"/>
      <c r="R31" s="2"/>
      <c r="S31" s="2"/>
      <c r="T31" s="2"/>
      <c r="U31" s="2"/>
      <c r="V31" s="2"/>
      <c r="W31" s="2"/>
    </row>
    <row r="32" spans="2:23"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2"/>
      <c r="R32" s="2"/>
      <c r="S32" s="2"/>
      <c r="T32" s="2"/>
      <c r="U32" s="2"/>
      <c r="V32" s="2"/>
      <c r="W32" s="2"/>
    </row>
    <row r="33" spans="2:23"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2"/>
      <c r="R33" s="2"/>
      <c r="S33" s="2"/>
      <c r="T33" s="2"/>
      <c r="U33" s="2"/>
      <c r="V33" s="2"/>
      <c r="W33" s="2"/>
    </row>
    <row r="34" spans="2:23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2"/>
      <c r="R34" s="2"/>
      <c r="S34" s="2"/>
      <c r="T34" s="2"/>
      <c r="U34" s="2"/>
      <c r="V34" s="2"/>
      <c r="W34" s="2"/>
    </row>
    <row r="35" spans="2:23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2"/>
      <c r="R35" s="2"/>
      <c r="S35" s="2"/>
      <c r="T35" s="2"/>
      <c r="U35" s="2"/>
      <c r="V35" s="2"/>
      <c r="W35" s="2"/>
    </row>
    <row r="36" spans="2:23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2"/>
      <c r="R36" s="2"/>
      <c r="S36" s="2"/>
      <c r="T36" s="2"/>
      <c r="U36" s="2"/>
      <c r="V36" s="2"/>
      <c r="W36" s="2"/>
    </row>
    <row r="37" spans="2:23"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2"/>
      <c r="R37" s="2"/>
      <c r="S37" s="2"/>
      <c r="T37" s="2"/>
      <c r="U37" s="2"/>
      <c r="V37" s="2"/>
      <c r="W37" s="2"/>
    </row>
    <row r="38" spans="2:23"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2"/>
      <c r="R38" s="2"/>
      <c r="S38" s="2"/>
      <c r="T38" s="2"/>
      <c r="U38" s="2"/>
      <c r="V38" s="2"/>
      <c r="W38" s="2"/>
    </row>
    <row r="39" spans="2:23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2"/>
      <c r="R39" s="2"/>
      <c r="S39" s="2"/>
      <c r="T39" s="2"/>
      <c r="U39" s="2"/>
      <c r="V39" s="2"/>
      <c r="W39" s="2"/>
    </row>
    <row r="40" spans="2:23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2"/>
      <c r="R40" s="2"/>
      <c r="S40" s="2"/>
      <c r="T40" s="2"/>
      <c r="U40" s="2"/>
      <c r="V40" s="2"/>
      <c r="W40" s="2"/>
    </row>
    <row r="41" spans="2:23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2"/>
      <c r="R41" s="2"/>
      <c r="S41" s="2"/>
      <c r="T41" s="2"/>
      <c r="U41" s="2"/>
      <c r="V41" s="2"/>
      <c r="W41" s="2"/>
    </row>
    <row r="42" spans="2:23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2"/>
      <c r="R42" s="2"/>
      <c r="S42" s="2"/>
      <c r="T42" s="2"/>
      <c r="U42" s="2"/>
      <c r="V42" s="2"/>
      <c r="W42" s="2"/>
    </row>
    <row r="43" spans="2:23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</row>
    <row r="44" spans="2:23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</row>
    <row r="45" spans="2:23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</row>
    <row r="46" spans="2:23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</row>
    <row r="47" spans="2:23"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</row>
    <row r="48" spans="2:23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</row>
    <row r="49" spans="2:16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</row>
    <row r="50" spans="2:16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</row>
    <row r="51" spans="2:16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</row>
    <row r="52" spans="2:16"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</row>
    <row r="53" spans="2:16"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</row>
    <row r="54" spans="2:16"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</row>
    <row r="55" spans="2:16"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</row>
    <row r="56" spans="2:16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</row>
    <row r="57" spans="2:16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</row>
    <row r="58" spans="2:16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</row>
    <row r="59" spans="2:16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</row>
    <row r="60" spans="2:16"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</row>
    <row r="61" spans="2:16"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</row>
    <row r="62" spans="2:16"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</row>
    <row r="63" spans="2:16"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</row>
    <row r="64" spans="2:16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</row>
    <row r="65" spans="2:16"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</row>
    <row r="66" spans="2:16"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</row>
    <row r="67" spans="2:16"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</row>
    <row r="68" spans="2:16"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</row>
    <row r="69" spans="2:16"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</row>
    <row r="70" spans="2:16"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</row>
    <row r="71" spans="2:16"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</row>
    <row r="72" spans="2:16"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</row>
    <row r="73" spans="2:16"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</row>
    <row r="74" spans="2:16"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</row>
    <row r="75" spans="2:16"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</row>
    <row r="76" spans="2:16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</row>
    <row r="77" spans="2:16"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</row>
    <row r="78" spans="2:16"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</row>
    <row r="79" spans="2:16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</row>
    <row r="80" spans="2:16"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</row>
    <row r="81" spans="2:16"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</row>
    <row r="82" spans="2:16"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</row>
    <row r="83" spans="2:16"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</row>
    <row r="84" spans="2:16"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</row>
    <row r="85" spans="2:16"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</row>
    <row r="86" spans="2:16"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</row>
    <row r="87" spans="2:16"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</row>
    <row r="88" spans="2:16"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</row>
    <row r="89" spans="2:16"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</row>
    <row r="90" spans="2:16"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</row>
    <row r="91" spans="2:16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</row>
    <row r="92" spans="2:16"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</row>
    <row r="93" spans="2:16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</row>
    <row r="94" spans="2:16"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</row>
    <row r="95" spans="2:16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</row>
    <row r="96" spans="2:16"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</row>
    <row r="97" spans="2:16"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</row>
    <row r="98" spans="2:16"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</row>
    <row r="99" spans="2:16"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</row>
    <row r="100" spans="2:16"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</row>
    <row r="101" spans="2:16"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</row>
    <row r="102" spans="2:16"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</row>
    <row r="103" spans="2:16"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</row>
    <row r="104" spans="2:16"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</row>
    <row r="105" spans="2:16"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</row>
    <row r="106" spans="2:16"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</row>
    <row r="107" spans="2:16"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</row>
    <row r="108" spans="2:16"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</row>
    <row r="109" spans="2:16"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181</v>
      </c>
      <c r="C1" s="76" t="s" vm="1">
        <v>251</v>
      </c>
    </row>
    <row r="2" spans="2:52">
      <c r="B2" s="56" t="s">
        <v>180</v>
      </c>
      <c r="C2" s="76" t="s">
        <v>252</v>
      </c>
    </row>
    <row r="3" spans="2:52">
      <c r="B3" s="56" t="s">
        <v>182</v>
      </c>
      <c r="C3" s="76" t="s">
        <v>253</v>
      </c>
    </row>
    <row r="4" spans="2:52">
      <c r="B4" s="56" t="s">
        <v>183</v>
      </c>
      <c r="C4" s="76">
        <v>8803</v>
      </c>
    </row>
    <row r="6" spans="2:52" ht="21.75" customHeight="1">
      <c r="B6" s="180" t="s">
        <v>211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2"/>
    </row>
    <row r="7" spans="2:52" ht="27.75" customHeight="1">
      <c r="B7" s="183" t="s">
        <v>88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5"/>
      <c r="AT7" s="3"/>
      <c r="AU7" s="3"/>
    </row>
    <row r="8" spans="2:52" s="3" customFormat="1" ht="55.5" customHeight="1">
      <c r="B8" s="22" t="s">
        <v>117</v>
      </c>
      <c r="C8" s="30" t="s">
        <v>43</v>
      </c>
      <c r="D8" s="30" t="s">
        <v>121</v>
      </c>
      <c r="E8" s="30" t="s">
        <v>15</v>
      </c>
      <c r="F8" s="30" t="s">
        <v>63</v>
      </c>
      <c r="G8" s="30" t="s">
        <v>104</v>
      </c>
      <c r="H8" s="30" t="s">
        <v>18</v>
      </c>
      <c r="I8" s="30" t="s">
        <v>103</v>
      </c>
      <c r="J8" s="30" t="s">
        <v>17</v>
      </c>
      <c r="K8" s="30" t="s">
        <v>19</v>
      </c>
      <c r="L8" s="30" t="s">
        <v>237</v>
      </c>
      <c r="M8" s="30" t="s">
        <v>236</v>
      </c>
      <c r="N8" s="30" t="s">
        <v>59</v>
      </c>
      <c r="O8" s="30" t="s">
        <v>239</v>
      </c>
      <c r="P8" s="30" t="s">
        <v>184</v>
      </c>
      <c r="Q8" s="71" t="s">
        <v>186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246</v>
      </c>
      <c r="M9" s="32"/>
      <c r="N9" s="32" t="s">
        <v>247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115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135" customFormat="1" ht="18" customHeight="1">
      <c r="B11" s="120" t="s">
        <v>26</v>
      </c>
      <c r="C11" s="121"/>
      <c r="D11" s="121"/>
      <c r="E11" s="121"/>
      <c r="F11" s="121"/>
      <c r="G11" s="121"/>
      <c r="H11" s="122">
        <v>4.9189666156841625</v>
      </c>
      <c r="I11" s="121"/>
      <c r="J11" s="121"/>
      <c r="K11" s="123">
        <v>6.5291032935672275E-3</v>
      </c>
      <c r="L11" s="122"/>
      <c r="M11" s="124"/>
      <c r="N11" s="122">
        <v>64090.52294000001</v>
      </c>
      <c r="O11" s="121"/>
      <c r="P11" s="123">
        <v>1</v>
      </c>
      <c r="Q11" s="123">
        <f>N11/'סכום נכסי הקרן'!$C$42</f>
        <v>0.16098561504797201</v>
      </c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T11" s="136"/>
      <c r="AU11" s="136"/>
      <c r="AV11" s="137"/>
      <c r="AZ11" s="136"/>
    </row>
    <row r="12" spans="2:52" s="136" customFormat="1" ht="22.5" customHeight="1">
      <c r="B12" s="115" t="s">
        <v>233</v>
      </c>
      <c r="C12" s="116"/>
      <c r="D12" s="116"/>
      <c r="E12" s="116"/>
      <c r="F12" s="116"/>
      <c r="G12" s="116"/>
      <c r="H12" s="117">
        <v>4.9189666156841616</v>
      </c>
      <c r="I12" s="116"/>
      <c r="J12" s="116"/>
      <c r="K12" s="118">
        <v>6.5291032935672275E-3</v>
      </c>
      <c r="L12" s="117"/>
      <c r="M12" s="125"/>
      <c r="N12" s="117">
        <v>64090.52294000001</v>
      </c>
      <c r="O12" s="116"/>
      <c r="P12" s="118">
        <v>1</v>
      </c>
      <c r="Q12" s="118">
        <f>N12/'סכום נכסי הקרן'!$C$42</f>
        <v>0.16098561504797201</v>
      </c>
      <c r="AV12" s="135"/>
    </row>
    <row r="13" spans="2:52" s="136" customFormat="1">
      <c r="B13" s="115" t="s">
        <v>25</v>
      </c>
      <c r="C13" s="116"/>
      <c r="D13" s="116"/>
      <c r="E13" s="116"/>
      <c r="F13" s="116"/>
      <c r="G13" s="116"/>
      <c r="H13" s="117">
        <v>4.9432542273757329</v>
      </c>
      <c r="I13" s="116"/>
      <c r="J13" s="116"/>
      <c r="K13" s="118">
        <v>4.1669982416210824E-3</v>
      </c>
      <c r="L13" s="117"/>
      <c r="M13" s="125"/>
      <c r="N13" s="117">
        <v>36563.848300000005</v>
      </c>
      <c r="O13" s="116"/>
      <c r="P13" s="118">
        <v>0.57050319801931082</v>
      </c>
      <c r="Q13" s="118">
        <f>N13/'סכום נכסי הקרן'!$C$42</f>
        <v>9.1842808219973718E-2</v>
      </c>
    </row>
    <row r="14" spans="2:52" s="136" customFormat="1">
      <c r="B14" s="114" t="s">
        <v>24</v>
      </c>
      <c r="C14" s="79"/>
      <c r="D14" s="79"/>
      <c r="E14" s="79"/>
      <c r="F14" s="79"/>
      <c r="G14" s="79"/>
      <c r="H14" s="85">
        <v>4.9432542273757329</v>
      </c>
      <c r="I14" s="79"/>
      <c r="J14" s="79"/>
      <c r="K14" s="86">
        <v>4.1669982416210824E-3</v>
      </c>
      <c r="L14" s="85"/>
      <c r="M14" s="87"/>
      <c r="N14" s="85">
        <v>36563.848300000005</v>
      </c>
      <c r="O14" s="79"/>
      <c r="P14" s="86">
        <v>0.57050319801931082</v>
      </c>
      <c r="Q14" s="86">
        <f>N14/'סכום נכסי הקרן'!$C$42</f>
        <v>9.1842808219973718E-2</v>
      </c>
    </row>
    <row r="15" spans="2:52" s="136" customFormat="1">
      <c r="B15" s="113" t="s">
        <v>254</v>
      </c>
      <c r="C15" s="81" t="s">
        <v>255</v>
      </c>
      <c r="D15" s="91" t="s">
        <v>122</v>
      </c>
      <c r="E15" s="81" t="s">
        <v>256</v>
      </c>
      <c r="F15" s="81"/>
      <c r="G15" s="81"/>
      <c r="H15" s="88">
        <v>3.7500000000000004</v>
      </c>
      <c r="I15" s="91" t="s">
        <v>166</v>
      </c>
      <c r="J15" s="92">
        <v>0.04</v>
      </c>
      <c r="K15" s="89">
        <v>1E-4</v>
      </c>
      <c r="L15" s="88">
        <v>1975000</v>
      </c>
      <c r="M15" s="90">
        <v>155.85</v>
      </c>
      <c r="N15" s="88">
        <v>3078.0375899999999</v>
      </c>
      <c r="O15" s="89">
        <v>1.2702756086437143E-4</v>
      </c>
      <c r="P15" s="89">
        <v>4.8026407787023113E-2</v>
      </c>
      <c r="Q15" s="89">
        <f>N15/'סכום נכסי הקרן'!$C$42</f>
        <v>7.7315607961386283E-3</v>
      </c>
    </row>
    <row r="16" spans="2:52" s="136" customFormat="1" ht="20.25">
      <c r="B16" s="113" t="s">
        <v>257</v>
      </c>
      <c r="C16" s="81" t="s">
        <v>258</v>
      </c>
      <c r="D16" s="91" t="s">
        <v>122</v>
      </c>
      <c r="E16" s="81" t="s">
        <v>256</v>
      </c>
      <c r="F16" s="81"/>
      <c r="G16" s="81"/>
      <c r="H16" s="88">
        <v>6.23</v>
      </c>
      <c r="I16" s="91" t="s">
        <v>166</v>
      </c>
      <c r="J16" s="92">
        <v>0.04</v>
      </c>
      <c r="K16" s="89">
        <v>3.9000000000000003E-3</v>
      </c>
      <c r="L16" s="88">
        <v>1004537</v>
      </c>
      <c r="M16" s="90">
        <v>158.44999999999999</v>
      </c>
      <c r="N16" s="88">
        <v>1591.6889099999999</v>
      </c>
      <c r="O16" s="89">
        <v>9.5015991798941651E-5</v>
      </c>
      <c r="P16" s="89">
        <v>2.4835012057712502E-2</v>
      </c>
      <c r="Q16" s="89">
        <f>N16/'סכום נכסי הקרן'!$C$42</f>
        <v>3.998079690834648E-3</v>
      </c>
      <c r="AT16" s="135"/>
    </row>
    <row r="17" spans="2:47" s="136" customFormat="1" ht="20.25">
      <c r="B17" s="113" t="s">
        <v>259</v>
      </c>
      <c r="C17" s="81" t="s">
        <v>260</v>
      </c>
      <c r="D17" s="91" t="s">
        <v>122</v>
      </c>
      <c r="E17" s="81" t="s">
        <v>256</v>
      </c>
      <c r="F17" s="81"/>
      <c r="G17" s="81"/>
      <c r="H17" s="88">
        <v>9.59</v>
      </c>
      <c r="I17" s="91" t="s">
        <v>166</v>
      </c>
      <c r="J17" s="92">
        <v>7.4999999999999997E-3</v>
      </c>
      <c r="K17" s="89">
        <v>7.7000000000000002E-3</v>
      </c>
      <c r="L17" s="88">
        <v>673000</v>
      </c>
      <c r="M17" s="90">
        <v>100.5</v>
      </c>
      <c r="N17" s="88">
        <v>676.36505</v>
      </c>
      <c r="O17" s="89">
        <v>4.1671671808030434E-4</v>
      </c>
      <c r="P17" s="89">
        <v>1.055327713011792E-2</v>
      </c>
      <c r="Q17" s="89">
        <f>N17/'סכום נכסי הקרן'!$C$42</f>
        <v>1.6989258095637303E-3</v>
      </c>
      <c r="AU17" s="135"/>
    </row>
    <row r="18" spans="2:47" s="136" customFormat="1">
      <c r="B18" s="113" t="s">
        <v>261</v>
      </c>
      <c r="C18" s="81" t="s">
        <v>262</v>
      </c>
      <c r="D18" s="91" t="s">
        <v>122</v>
      </c>
      <c r="E18" s="81" t="s">
        <v>256</v>
      </c>
      <c r="F18" s="81"/>
      <c r="G18" s="81"/>
      <c r="H18" s="88">
        <v>14.599999999999998</v>
      </c>
      <c r="I18" s="91" t="s">
        <v>166</v>
      </c>
      <c r="J18" s="92">
        <v>0.04</v>
      </c>
      <c r="K18" s="89">
        <v>1.2699999999999998E-2</v>
      </c>
      <c r="L18" s="88">
        <v>3517250</v>
      </c>
      <c r="M18" s="90">
        <v>172.72</v>
      </c>
      <c r="N18" s="88">
        <v>6074.9939400000003</v>
      </c>
      <c r="O18" s="89">
        <v>2.1682505730167358E-4</v>
      </c>
      <c r="P18" s="89">
        <v>9.4787710590023763E-2</v>
      </c>
      <c r="Q18" s="89">
        <f>N18/'סכום נכסי הקרן'!$C$42</f>
        <v>1.5259457888324147E-2</v>
      </c>
      <c r="AT18" s="137"/>
    </row>
    <row r="19" spans="2:47" s="136" customFormat="1">
      <c r="B19" s="113" t="s">
        <v>263</v>
      </c>
      <c r="C19" s="81" t="s">
        <v>264</v>
      </c>
      <c r="D19" s="91" t="s">
        <v>122</v>
      </c>
      <c r="E19" s="81" t="s">
        <v>256</v>
      </c>
      <c r="F19" s="81"/>
      <c r="G19" s="81"/>
      <c r="H19" s="88">
        <v>18.37</v>
      </c>
      <c r="I19" s="91" t="s">
        <v>166</v>
      </c>
      <c r="J19" s="92">
        <v>2.75E-2</v>
      </c>
      <c r="K19" s="89">
        <v>1.54E-2</v>
      </c>
      <c r="L19" s="88">
        <v>328700</v>
      </c>
      <c r="M19" s="90">
        <v>134.88999999999999</v>
      </c>
      <c r="N19" s="88">
        <v>443.38344000000001</v>
      </c>
      <c r="O19" s="89">
        <v>1.8596817765952458E-5</v>
      </c>
      <c r="P19" s="89">
        <v>6.9180811711442086E-3</v>
      </c>
      <c r="Q19" s="89">
        <f>N19/'סכום נכסי הקרן'!$C$42</f>
        <v>1.1137115522884449E-3</v>
      </c>
      <c r="AU19" s="137"/>
    </row>
    <row r="20" spans="2:47" s="136" customFormat="1">
      <c r="B20" s="113" t="s">
        <v>265</v>
      </c>
      <c r="C20" s="81" t="s">
        <v>266</v>
      </c>
      <c r="D20" s="91" t="s">
        <v>122</v>
      </c>
      <c r="E20" s="81" t="s">
        <v>256</v>
      </c>
      <c r="F20" s="81"/>
      <c r="G20" s="81"/>
      <c r="H20" s="88">
        <v>5.92</v>
      </c>
      <c r="I20" s="91" t="s">
        <v>166</v>
      </c>
      <c r="J20" s="92">
        <v>1.7500000000000002E-2</v>
      </c>
      <c r="K20" s="89">
        <v>2.5999999999999999E-3</v>
      </c>
      <c r="L20" s="88">
        <v>307125</v>
      </c>
      <c r="M20" s="90">
        <v>111.96</v>
      </c>
      <c r="N20" s="88">
        <v>343.85714000000002</v>
      </c>
      <c r="O20" s="89">
        <v>2.2154167760699641E-5</v>
      </c>
      <c r="P20" s="89">
        <v>5.3651791907192072E-3</v>
      </c>
      <c r="Q20" s="89">
        <f>N20/'סכום נכסי הקרן'!$C$42</f>
        <v>8.6371667186051226E-4</v>
      </c>
    </row>
    <row r="21" spans="2:47" s="136" customFormat="1">
      <c r="B21" s="113" t="s">
        <v>267</v>
      </c>
      <c r="C21" s="81" t="s">
        <v>268</v>
      </c>
      <c r="D21" s="91" t="s">
        <v>122</v>
      </c>
      <c r="E21" s="81" t="s">
        <v>256</v>
      </c>
      <c r="F21" s="81"/>
      <c r="G21" s="81"/>
      <c r="H21" s="88">
        <v>2.25</v>
      </c>
      <c r="I21" s="91" t="s">
        <v>166</v>
      </c>
      <c r="J21" s="92">
        <v>0.03</v>
      </c>
      <c r="K21" s="89">
        <v>-9.999999999999998E-4</v>
      </c>
      <c r="L21" s="88">
        <v>5082500</v>
      </c>
      <c r="M21" s="90">
        <v>119.79</v>
      </c>
      <c r="N21" s="88">
        <v>6088.3269</v>
      </c>
      <c r="O21" s="89">
        <v>3.3153386384404855E-4</v>
      </c>
      <c r="P21" s="89">
        <v>9.4995743843434441E-2</v>
      </c>
      <c r="Q21" s="89">
        <f>N21/'סכום נכסי הקרן'!$C$42</f>
        <v>1.5292948249574896E-2</v>
      </c>
    </row>
    <row r="22" spans="2:47" s="136" customFormat="1">
      <c r="B22" s="113" t="s">
        <v>269</v>
      </c>
      <c r="C22" s="81" t="s">
        <v>270</v>
      </c>
      <c r="D22" s="91" t="s">
        <v>122</v>
      </c>
      <c r="E22" s="81" t="s">
        <v>256</v>
      </c>
      <c r="F22" s="81"/>
      <c r="G22" s="81"/>
      <c r="H22" s="88">
        <v>3.33</v>
      </c>
      <c r="I22" s="91" t="s">
        <v>166</v>
      </c>
      <c r="J22" s="92">
        <v>1E-3</v>
      </c>
      <c r="K22" s="89">
        <v>-2.0000000000000001E-4</v>
      </c>
      <c r="L22" s="88">
        <v>8932633</v>
      </c>
      <c r="M22" s="90">
        <v>100.85</v>
      </c>
      <c r="N22" s="88">
        <v>9008.5612000000001</v>
      </c>
      <c r="O22" s="89">
        <v>7.1920729520167661E-4</v>
      </c>
      <c r="P22" s="89">
        <v>0.14055995780270972</v>
      </c>
      <c r="Q22" s="89">
        <f>N22/'סכום נכסי הקרן'!$C$42</f>
        <v>2.2628131257986215E-2</v>
      </c>
    </row>
    <row r="23" spans="2:47" s="136" customFormat="1">
      <c r="B23" s="113" t="s">
        <v>271</v>
      </c>
      <c r="C23" s="81" t="s">
        <v>272</v>
      </c>
      <c r="D23" s="91" t="s">
        <v>122</v>
      </c>
      <c r="E23" s="81" t="s">
        <v>256</v>
      </c>
      <c r="F23" s="81"/>
      <c r="G23" s="81"/>
      <c r="H23" s="88">
        <v>0.83</v>
      </c>
      <c r="I23" s="91" t="s">
        <v>166</v>
      </c>
      <c r="J23" s="92">
        <v>3.5000000000000003E-2</v>
      </c>
      <c r="K23" s="89">
        <v>7.3000000000000001E-3</v>
      </c>
      <c r="L23" s="88">
        <v>7176558</v>
      </c>
      <c r="M23" s="90">
        <v>120.31</v>
      </c>
      <c r="N23" s="88">
        <v>8634.1172399999996</v>
      </c>
      <c r="O23" s="89">
        <v>3.6475385527198349E-4</v>
      </c>
      <c r="P23" s="89">
        <v>0.1347175345734509</v>
      </c>
      <c r="Q23" s="89">
        <f>N23/'סכום נכסי הקרן'!$C$42</f>
        <v>2.168758516105343E-2</v>
      </c>
    </row>
    <row r="24" spans="2:47" s="136" customFormat="1">
      <c r="B24" s="113" t="s">
        <v>273</v>
      </c>
      <c r="C24" s="81" t="s">
        <v>274</v>
      </c>
      <c r="D24" s="91" t="s">
        <v>122</v>
      </c>
      <c r="E24" s="81" t="s">
        <v>256</v>
      </c>
      <c r="F24" s="81"/>
      <c r="G24" s="81"/>
      <c r="H24" s="88">
        <v>4.9000000000000004</v>
      </c>
      <c r="I24" s="91" t="s">
        <v>166</v>
      </c>
      <c r="J24" s="92">
        <v>2.75E-2</v>
      </c>
      <c r="K24" s="89">
        <v>9.999999999999998E-4</v>
      </c>
      <c r="L24" s="88">
        <v>522084</v>
      </c>
      <c r="M24" s="90">
        <v>119.62</v>
      </c>
      <c r="N24" s="88">
        <v>624.51688999999999</v>
      </c>
      <c r="O24" s="89">
        <v>3.2193735145166687E-5</v>
      </c>
      <c r="P24" s="89">
        <v>9.7442938729749105E-3</v>
      </c>
      <c r="Q24" s="89">
        <f>N24/'סכום נכסי הקרן'!$C$42</f>
        <v>1.568691142349051E-3</v>
      </c>
    </row>
    <row r="25" spans="2:47" s="136" customFormat="1">
      <c r="B25" s="113"/>
      <c r="C25" s="81"/>
      <c r="D25" s="81"/>
      <c r="E25" s="81"/>
      <c r="F25" s="81"/>
      <c r="G25" s="81"/>
      <c r="H25" s="81"/>
      <c r="I25" s="81"/>
      <c r="J25" s="81"/>
      <c r="K25" s="89"/>
      <c r="L25" s="88"/>
      <c r="M25" s="90"/>
      <c r="N25" s="81"/>
      <c r="O25" s="81"/>
      <c r="P25" s="89"/>
      <c r="Q25" s="81"/>
    </row>
    <row r="26" spans="2:47" s="136" customFormat="1">
      <c r="B26" s="115" t="s">
        <v>44</v>
      </c>
      <c r="C26" s="116"/>
      <c r="D26" s="116"/>
      <c r="E26" s="116"/>
      <c r="F26" s="116"/>
      <c r="G26" s="116"/>
      <c r="H26" s="117">
        <v>4.8867052342759836</v>
      </c>
      <c r="I26" s="116"/>
      <c r="J26" s="116"/>
      <c r="K26" s="118">
        <v>9.6667017110135048E-3</v>
      </c>
      <c r="L26" s="117"/>
      <c r="M26" s="125"/>
      <c r="N26" s="117">
        <v>27526.674640000001</v>
      </c>
      <c r="O26" s="116"/>
      <c r="P26" s="118">
        <v>0.42949680198068918</v>
      </c>
      <c r="Q26" s="118">
        <f>N26/'סכום נכסי הקרן'!$C$42</f>
        <v>6.9142806827998296E-2</v>
      </c>
    </row>
    <row r="27" spans="2:47" s="136" customFormat="1">
      <c r="B27" s="114" t="s">
        <v>23</v>
      </c>
      <c r="C27" s="79"/>
      <c r="D27" s="79"/>
      <c r="E27" s="79"/>
      <c r="F27" s="79"/>
      <c r="G27" s="79"/>
      <c r="H27" s="85">
        <v>4.8867052342759836</v>
      </c>
      <c r="I27" s="79"/>
      <c r="J27" s="79"/>
      <c r="K27" s="86">
        <v>9.6667017110135048E-3</v>
      </c>
      <c r="L27" s="85"/>
      <c r="M27" s="87"/>
      <c r="N27" s="85">
        <v>27526.674640000001</v>
      </c>
      <c r="O27" s="79"/>
      <c r="P27" s="86">
        <v>0.42949680198068918</v>
      </c>
      <c r="Q27" s="86">
        <f>N27/'סכום נכסי הקרן'!$C$42</f>
        <v>6.9142806827998296E-2</v>
      </c>
    </row>
    <row r="28" spans="2:47" s="136" customFormat="1">
      <c r="B28" s="113" t="s">
        <v>275</v>
      </c>
      <c r="C28" s="81" t="s">
        <v>276</v>
      </c>
      <c r="D28" s="91" t="s">
        <v>122</v>
      </c>
      <c r="E28" s="81" t="s">
        <v>256</v>
      </c>
      <c r="F28" s="81"/>
      <c r="G28" s="81"/>
      <c r="H28" s="88">
        <v>7.4500000000000011</v>
      </c>
      <c r="I28" s="91" t="s">
        <v>166</v>
      </c>
      <c r="J28" s="92">
        <v>6.25E-2</v>
      </c>
      <c r="K28" s="89">
        <v>1.9199999999999998E-2</v>
      </c>
      <c r="L28" s="88">
        <v>350019</v>
      </c>
      <c r="M28" s="90">
        <v>140.86000000000001</v>
      </c>
      <c r="N28" s="88">
        <v>493.03676000000002</v>
      </c>
      <c r="O28" s="89">
        <v>2.039778771776006E-5</v>
      </c>
      <c r="P28" s="89">
        <v>7.6928184914572947E-3</v>
      </c>
      <c r="Q28" s="89">
        <f>N28/'סכום נכסי הקרן'!$C$42</f>
        <v>1.2384331162996649E-3</v>
      </c>
    </row>
    <row r="29" spans="2:47" s="136" customFormat="1">
      <c r="B29" s="113" t="s">
        <v>277</v>
      </c>
      <c r="C29" s="81" t="s">
        <v>278</v>
      </c>
      <c r="D29" s="91" t="s">
        <v>122</v>
      </c>
      <c r="E29" s="81" t="s">
        <v>256</v>
      </c>
      <c r="F29" s="81"/>
      <c r="G29" s="81"/>
      <c r="H29" s="88">
        <v>6.1</v>
      </c>
      <c r="I29" s="91" t="s">
        <v>166</v>
      </c>
      <c r="J29" s="92">
        <v>3.7499999999999999E-2</v>
      </c>
      <c r="K29" s="89">
        <v>1.4600000000000004E-2</v>
      </c>
      <c r="L29" s="88">
        <v>844012</v>
      </c>
      <c r="M29" s="90">
        <v>115.55</v>
      </c>
      <c r="N29" s="88">
        <v>975.25588000000005</v>
      </c>
      <c r="O29" s="89">
        <v>5.5302323149419902E-5</v>
      </c>
      <c r="P29" s="89">
        <v>1.5216850093624777E-2</v>
      </c>
      <c r="Q29" s="89">
        <f>N29/'סכום נכסי הקרן'!$C$42</f>
        <v>2.4496939714149751E-3</v>
      </c>
    </row>
    <row r="30" spans="2:47" s="136" customFormat="1">
      <c r="B30" s="113" t="s">
        <v>279</v>
      </c>
      <c r="C30" s="81" t="s">
        <v>280</v>
      </c>
      <c r="D30" s="91" t="s">
        <v>122</v>
      </c>
      <c r="E30" s="81" t="s">
        <v>256</v>
      </c>
      <c r="F30" s="81"/>
      <c r="G30" s="81"/>
      <c r="H30" s="88">
        <v>18.61</v>
      </c>
      <c r="I30" s="91" t="s">
        <v>166</v>
      </c>
      <c r="J30" s="92">
        <v>3.7499999999999999E-2</v>
      </c>
      <c r="K30" s="89">
        <v>3.4200000000000001E-2</v>
      </c>
      <c r="L30" s="88">
        <v>700000</v>
      </c>
      <c r="M30" s="90">
        <v>107</v>
      </c>
      <c r="N30" s="88">
        <v>749.00000999999997</v>
      </c>
      <c r="O30" s="89">
        <v>4.9454237168391677E-4</v>
      </c>
      <c r="P30" s="89">
        <v>1.1686595391040819E-2</v>
      </c>
      <c r="Q30" s="89">
        <f>N30/'סכום נכסי הקרן'!$C$42</f>
        <v>1.8813737468435013E-3</v>
      </c>
    </row>
    <row r="31" spans="2:47" s="136" customFormat="1">
      <c r="B31" s="113" t="s">
        <v>281</v>
      </c>
      <c r="C31" s="81" t="s">
        <v>282</v>
      </c>
      <c r="D31" s="91" t="s">
        <v>122</v>
      </c>
      <c r="E31" s="81" t="s">
        <v>256</v>
      </c>
      <c r="F31" s="81"/>
      <c r="G31" s="81"/>
      <c r="H31" s="88">
        <v>1.8999999999999997</v>
      </c>
      <c r="I31" s="91" t="s">
        <v>166</v>
      </c>
      <c r="J31" s="92">
        <v>2.2499999999999999E-2</v>
      </c>
      <c r="K31" s="89">
        <v>2.5999999999999999E-3</v>
      </c>
      <c r="L31" s="88">
        <v>1077522</v>
      </c>
      <c r="M31" s="90">
        <v>103.99</v>
      </c>
      <c r="N31" s="88">
        <v>1120.5150800000001</v>
      </c>
      <c r="O31" s="89">
        <v>6.1880038561818964E-5</v>
      </c>
      <c r="P31" s="89">
        <v>1.7483319352051458E-2</v>
      </c>
      <c r="Q31" s="89">
        <f>N31/'סכום נכסי הקרן'!$C$42</f>
        <v>2.8145629189701158E-3</v>
      </c>
    </row>
    <row r="32" spans="2:47" s="136" customFormat="1">
      <c r="B32" s="113" t="s">
        <v>283</v>
      </c>
      <c r="C32" s="81" t="s">
        <v>284</v>
      </c>
      <c r="D32" s="91" t="s">
        <v>122</v>
      </c>
      <c r="E32" s="81" t="s">
        <v>256</v>
      </c>
      <c r="F32" s="81"/>
      <c r="G32" s="81"/>
      <c r="H32" s="88">
        <v>1.3299999999999998</v>
      </c>
      <c r="I32" s="91" t="s">
        <v>166</v>
      </c>
      <c r="J32" s="92">
        <v>5.0000000000000001E-3</v>
      </c>
      <c r="K32" s="89">
        <v>1.6000000000000001E-3</v>
      </c>
      <c r="L32" s="88">
        <v>10505347</v>
      </c>
      <c r="M32" s="90">
        <v>100.79</v>
      </c>
      <c r="N32" s="88">
        <v>10588.33892</v>
      </c>
      <c r="O32" s="89">
        <v>6.8818928019285695E-4</v>
      </c>
      <c r="P32" s="89">
        <v>0.16520912038605998</v>
      </c>
      <c r="Q32" s="89">
        <f>N32/'סכום נכסי הקרן'!$C$42</f>
        <v>2.6596291856884318E-2</v>
      </c>
    </row>
    <row r="33" spans="2:17" s="136" customFormat="1">
      <c r="B33" s="113" t="s">
        <v>285</v>
      </c>
      <c r="C33" s="81" t="s">
        <v>286</v>
      </c>
      <c r="D33" s="91" t="s">
        <v>122</v>
      </c>
      <c r="E33" s="81" t="s">
        <v>256</v>
      </c>
      <c r="F33" s="81"/>
      <c r="G33" s="81"/>
      <c r="H33" s="88">
        <v>0.59000000000000008</v>
      </c>
      <c r="I33" s="91" t="s">
        <v>166</v>
      </c>
      <c r="J33" s="92">
        <v>0.04</v>
      </c>
      <c r="K33" s="89">
        <v>1E-3</v>
      </c>
      <c r="L33" s="88">
        <v>100</v>
      </c>
      <c r="M33" s="90">
        <v>103.94</v>
      </c>
      <c r="N33" s="88">
        <v>0.10394</v>
      </c>
      <c r="O33" s="89">
        <v>5.9629744604611261E-9</v>
      </c>
      <c r="P33" s="89">
        <v>1.621768636484775E-6</v>
      </c>
      <c r="Q33" s="89">
        <f>N33/'סכום נכסי הקרן'!$C$42</f>
        <v>2.6108142141001246E-7</v>
      </c>
    </row>
    <row r="34" spans="2:17" s="136" customFormat="1">
      <c r="B34" s="113" t="s">
        <v>287</v>
      </c>
      <c r="C34" s="81" t="s">
        <v>288</v>
      </c>
      <c r="D34" s="91" t="s">
        <v>122</v>
      </c>
      <c r="E34" s="81" t="s">
        <v>256</v>
      </c>
      <c r="F34" s="81"/>
      <c r="G34" s="81"/>
      <c r="H34" s="88">
        <v>15.440000000000001</v>
      </c>
      <c r="I34" s="91" t="s">
        <v>166</v>
      </c>
      <c r="J34" s="92">
        <v>5.5E-2</v>
      </c>
      <c r="K34" s="89">
        <v>3.1800000000000009E-2</v>
      </c>
      <c r="L34" s="88">
        <v>2151249</v>
      </c>
      <c r="M34" s="90">
        <v>141.47</v>
      </c>
      <c r="N34" s="88">
        <v>3043.3720099999996</v>
      </c>
      <c r="O34" s="89">
        <v>1.2369452976967191E-4</v>
      </c>
      <c r="P34" s="89">
        <v>4.7485523138095322E-2</v>
      </c>
      <c r="Q34" s="89">
        <f>N34/'סכום נכסי הקרן'!$C$42</f>
        <v>7.6444861482609823E-3</v>
      </c>
    </row>
    <row r="35" spans="2:17" s="136" customFormat="1">
      <c r="B35" s="113" t="s">
        <v>289</v>
      </c>
      <c r="C35" s="81" t="s">
        <v>290</v>
      </c>
      <c r="D35" s="91" t="s">
        <v>122</v>
      </c>
      <c r="E35" s="81" t="s">
        <v>256</v>
      </c>
      <c r="F35" s="81"/>
      <c r="G35" s="81"/>
      <c r="H35" s="88">
        <v>5.23</v>
      </c>
      <c r="I35" s="91" t="s">
        <v>166</v>
      </c>
      <c r="J35" s="92">
        <v>4.2500000000000003E-2</v>
      </c>
      <c r="K35" s="89">
        <v>1.2E-2</v>
      </c>
      <c r="L35" s="88">
        <v>3621333</v>
      </c>
      <c r="M35" s="90">
        <v>117.91</v>
      </c>
      <c r="N35" s="88">
        <v>4269.9138400000002</v>
      </c>
      <c r="O35" s="89">
        <v>1.9627248810827482E-4</v>
      </c>
      <c r="P35" s="89">
        <v>6.6623170542661814E-2</v>
      </c>
      <c r="Q35" s="89">
        <f>N35/'סכום נכסי הקרן'!$C$42</f>
        <v>1.0725372086256344E-2</v>
      </c>
    </row>
    <row r="36" spans="2:17" s="136" customFormat="1">
      <c r="B36" s="113" t="s">
        <v>291</v>
      </c>
      <c r="C36" s="81" t="s">
        <v>292</v>
      </c>
      <c r="D36" s="91" t="s">
        <v>122</v>
      </c>
      <c r="E36" s="81" t="s">
        <v>256</v>
      </c>
      <c r="F36" s="81"/>
      <c r="G36" s="81"/>
      <c r="H36" s="88">
        <v>3.7800000000000002</v>
      </c>
      <c r="I36" s="91" t="s">
        <v>166</v>
      </c>
      <c r="J36" s="92">
        <v>0.01</v>
      </c>
      <c r="K36" s="89">
        <v>7.000000000000001E-3</v>
      </c>
      <c r="L36" s="88">
        <v>5505912</v>
      </c>
      <c r="M36" s="90">
        <v>101.29</v>
      </c>
      <c r="N36" s="88">
        <v>5576.93851</v>
      </c>
      <c r="O36" s="89">
        <v>4.1799125043633182E-4</v>
      </c>
      <c r="P36" s="89">
        <v>8.7016586137407467E-2</v>
      </c>
      <c r="Q36" s="89">
        <f>N36/'סכום נכסי הקרן'!$C$42</f>
        <v>1.4008418638705377E-2</v>
      </c>
    </row>
    <row r="37" spans="2:17" s="136" customFormat="1">
      <c r="B37" s="113" t="s">
        <v>293</v>
      </c>
      <c r="C37" s="81" t="s">
        <v>294</v>
      </c>
      <c r="D37" s="91" t="s">
        <v>122</v>
      </c>
      <c r="E37" s="81" t="s">
        <v>256</v>
      </c>
      <c r="F37" s="81"/>
      <c r="G37" s="81"/>
      <c r="H37" s="88">
        <v>7.58</v>
      </c>
      <c r="I37" s="91" t="s">
        <v>166</v>
      </c>
      <c r="J37" s="92">
        <v>1.7500000000000002E-2</v>
      </c>
      <c r="K37" s="89">
        <v>1.7900000000000006E-2</v>
      </c>
      <c r="L37" s="88">
        <v>500719</v>
      </c>
      <c r="M37" s="90">
        <v>101.14</v>
      </c>
      <c r="N37" s="88">
        <v>506.42721999999998</v>
      </c>
      <c r="O37" s="89">
        <v>3.3019012875145913E-5</v>
      </c>
      <c r="P37" s="89">
        <v>7.9017489133940255E-3</v>
      </c>
      <c r="Q37" s="89">
        <f>N37/'סכום נכסי הקרן'!$C$42</f>
        <v>1.2720679087773819E-3</v>
      </c>
    </row>
    <row r="38" spans="2:17" s="136" customFormat="1">
      <c r="B38" s="113" t="s">
        <v>295</v>
      </c>
      <c r="C38" s="81" t="s">
        <v>296</v>
      </c>
      <c r="D38" s="91" t="s">
        <v>122</v>
      </c>
      <c r="E38" s="81" t="s">
        <v>256</v>
      </c>
      <c r="F38" s="81"/>
      <c r="G38" s="81"/>
      <c r="H38" s="88">
        <v>2.46</v>
      </c>
      <c r="I38" s="91" t="s">
        <v>166</v>
      </c>
      <c r="J38" s="92">
        <v>0.05</v>
      </c>
      <c r="K38" s="89">
        <v>3.9000000000000003E-3</v>
      </c>
      <c r="L38" s="88">
        <v>178889</v>
      </c>
      <c r="M38" s="90">
        <v>113.91</v>
      </c>
      <c r="N38" s="88">
        <v>203.77247</v>
      </c>
      <c r="O38" s="89">
        <v>9.6648850272594619E-6</v>
      </c>
      <c r="P38" s="89">
        <v>3.1794477662597143E-3</v>
      </c>
      <c r="Q38" s="89">
        <f>N38/'סכום נכסי הקרן'!$C$42</f>
        <v>5.1184535416422088E-4</v>
      </c>
    </row>
    <row r="39" spans="2:17" s="136" customFormat="1">
      <c r="B39" s="138"/>
    </row>
    <row r="40" spans="2:17" s="136" customFormat="1">
      <c r="B40" s="138"/>
    </row>
    <row r="41" spans="2:17" s="136" customFormat="1">
      <c r="B41" s="138"/>
    </row>
    <row r="42" spans="2:17" s="136" customFormat="1">
      <c r="B42" s="139"/>
      <c r="C42" s="140"/>
      <c r="D42" s="140"/>
    </row>
    <row r="43" spans="2:17" s="136" customFormat="1">
      <c r="B43" s="139"/>
      <c r="C43" s="140"/>
      <c r="D43" s="140"/>
    </row>
    <row r="44" spans="2:17" s="136" customFormat="1">
      <c r="B44" s="186"/>
      <c r="C44" s="186"/>
      <c r="D44" s="186"/>
    </row>
    <row r="45" spans="2:17" s="136" customFormat="1">
      <c r="B45" s="138"/>
    </row>
    <row r="46" spans="2:17" s="136" customFormat="1">
      <c r="B46" s="139" t="s">
        <v>250</v>
      </c>
    </row>
    <row r="47" spans="2:17" s="136" customFormat="1">
      <c r="B47" s="139" t="s">
        <v>114</v>
      </c>
    </row>
    <row r="48" spans="2:17" s="136" customFormat="1">
      <c r="B48" s="139" t="s">
        <v>235</v>
      </c>
    </row>
    <row r="49" spans="2:2" s="136" customFormat="1">
      <c r="B49" s="139" t="s">
        <v>245</v>
      </c>
    </row>
    <row r="50" spans="2:2" s="136" customFormat="1">
      <c r="B50" s="138"/>
    </row>
    <row r="51" spans="2:2" s="136" customFormat="1">
      <c r="B51" s="138"/>
    </row>
    <row r="52" spans="2:2" s="136" customFormat="1">
      <c r="B52" s="138"/>
    </row>
    <row r="53" spans="2:2" s="136" customFormat="1">
      <c r="B53" s="138"/>
    </row>
    <row r="54" spans="2:2" s="136" customFormat="1">
      <c r="B54" s="138"/>
    </row>
    <row r="55" spans="2:2" s="136" customFormat="1">
      <c r="B55" s="138"/>
    </row>
    <row r="56" spans="2:2" s="136" customFormat="1">
      <c r="B56" s="138"/>
    </row>
    <row r="57" spans="2:2" s="136" customFormat="1">
      <c r="B57" s="138"/>
    </row>
    <row r="58" spans="2:2" s="136" customFormat="1">
      <c r="B58" s="138"/>
    </row>
    <row r="59" spans="2:2" s="136" customFormat="1">
      <c r="B59" s="138"/>
    </row>
    <row r="60" spans="2:2" s="136" customFormat="1">
      <c r="B60" s="138"/>
    </row>
    <row r="61" spans="2:2" s="136" customFormat="1">
      <c r="B61" s="138"/>
    </row>
    <row r="62" spans="2:2" s="136" customFormat="1">
      <c r="B62" s="138"/>
    </row>
    <row r="63" spans="2:2" s="136" customFormat="1">
      <c r="B63" s="138"/>
    </row>
    <row r="64" spans="2:2" s="136" customFormat="1">
      <c r="B64" s="138"/>
    </row>
    <row r="65" spans="2:2" s="136" customFormat="1">
      <c r="B65" s="138"/>
    </row>
    <row r="66" spans="2:2" s="136" customFormat="1">
      <c r="B66" s="138"/>
    </row>
    <row r="67" spans="2:2" s="136" customFormat="1">
      <c r="B67" s="138"/>
    </row>
    <row r="68" spans="2:2" s="136" customFormat="1">
      <c r="B68" s="138"/>
    </row>
    <row r="69" spans="2:2" s="136" customFormat="1">
      <c r="B69" s="138"/>
    </row>
    <row r="70" spans="2:2" s="136" customFormat="1">
      <c r="B70" s="138"/>
    </row>
    <row r="71" spans="2:2" s="136" customFormat="1">
      <c r="B71" s="138"/>
    </row>
    <row r="72" spans="2:2" s="136" customFormat="1">
      <c r="B72" s="138"/>
    </row>
    <row r="73" spans="2:2" s="136" customFormat="1">
      <c r="B73" s="138"/>
    </row>
    <row r="74" spans="2:2" s="136" customFormat="1">
      <c r="B74" s="138"/>
    </row>
    <row r="75" spans="2:2" s="136" customFormat="1">
      <c r="B75" s="138"/>
    </row>
    <row r="76" spans="2:2" s="136" customFormat="1">
      <c r="B76" s="138"/>
    </row>
    <row r="77" spans="2:2" s="136" customFormat="1">
      <c r="B77" s="138"/>
    </row>
    <row r="78" spans="2:2" s="136" customFormat="1">
      <c r="B78" s="138"/>
    </row>
    <row r="79" spans="2:2" s="136" customFormat="1">
      <c r="B79" s="138"/>
    </row>
    <row r="80" spans="2:2" s="136" customFormat="1">
      <c r="B80" s="138"/>
    </row>
    <row r="81" spans="2:2" s="136" customFormat="1">
      <c r="B81" s="138"/>
    </row>
    <row r="82" spans="2:2" s="136" customFormat="1">
      <c r="B82" s="138"/>
    </row>
    <row r="83" spans="2:2" s="136" customFormat="1">
      <c r="B83" s="138"/>
    </row>
    <row r="84" spans="2:2" s="136" customFormat="1">
      <c r="B84" s="138"/>
    </row>
    <row r="85" spans="2:2" s="136" customFormat="1">
      <c r="B85" s="138"/>
    </row>
    <row r="86" spans="2:2" s="136" customFormat="1">
      <c r="B86" s="138"/>
    </row>
    <row r="87" spans="2:2" s="136" customFormat="1">
      <c r="B87" s="138"/>
    </row>
    <row r="88" spans="2:2" s="136" customFormat="1">
      <c r="B88" s="138"/>
    </row>
    <row r="89" spans="2:2" s="136" customFormat="1">
      <c r="B89" s="138"/>
    </row>
    <row r="90" spans="2:2" s="136" customFormat="1">
      <c r="B90" s="138"/>
    </row>
    <row r="91" spans="2:2" s="136" customFormat="1">
      <c r="B91" s="138"/>
    </row>
    <row r="92" spans="2:2" s="136" customFormat="1">
      <c r="B92" s="138"/>
    </row>
    <row r="93" spans="2:2" s="136" customFormat="1">
      <c r="B93" s="138"/>
    </row>
    <row r="94" spans="2:2" s="136" customFormat="1">
      <c r="B94" s="138"/>
    </row>
    <row r="95" spans="2:2" s="136" customFormat="1">
      <c r="B95" s="138"/>
    </row>
    <row r="96" spans="2:2" s="136" customFormat="1">
      <c r="B96" s="138"/>
    </row>
    <row r="97" spans="2:2" s="136" customFormat="1">
      <c r="B97" s="138"/>
    </row>
    <row r="98" spans="2:2" s="136" customFormat="1">
      <c r="B98" s="138"/>
    </row>
    <row r="99" spans="2:2" s="136" customFormat="1">
      <c r="B99" s="138"/>
    </row>
    <row r="100" spans="2:2" s="136" customFormat="1">
      <c r="B100" s="138"/>
    </row>
    <row r="101" spans="2:2" s="136" customFormat="1">
      <c r="B101" s="138"/>
    </row>
    <row r="102" spans="2:2" s="136" customFormat="1">
      <c r="B102" s="138"/>
    </row>
    <row r="103" spans="2:2" s="136" customFormat="1">
      <c r="B103" s="138"/>
    </row>
    <row r="104" spans="2:2" s="136" customFormat="1">
      <c r="B104" s="138"/>
    </row>
    <row r="105" spans="2:2" s="136" customFormat="1">
      <c r="B105" s="138"/>
    </row>
    <row r="106" spans="2:2" s="136" customFormat="1">
      <c r="B106" s="138"/>
    </row>
    <row r="107" spans="2:2" s="136" customFormat="1">
      <c r="B107" s="138"/>
    </row>
    <row r="108" spans="2:2" s="136" customFormat="1">
      <c r="B108" s="138"/>
    </row>
    <row r="109" spans="2:2" s="136" customFormat="1">
      <c r="B109" s="138"/>
    </row>
    <row r="110" spans="2:2" s="136" customFormat="1">
      <c r="B110" s="138"/>
    </row>
    <row r="111" spans="2:2" s="136" customFormat="1">
      <c r="B111" s="138"/>
    </row>
    <row r="112" spans="2:2" s="136" customFormat="1">
      <c r="B112" s="138"/>
    </row>
    <row r="113" spans="2:2" s="136" customFormat="1">
      <c r="B113" s="138"/>
    </row>
    <row r="114" spans="2:2" s="136" customFormat="1">
      <c r="B114" s="138"/>
    </row>
    <row r="115" spans="2:2" s="136" customFormat="1">
      <c r="B115" s="138"/>
    </row>
    <row r="116" spans="2:2" s="136" customFormat="1">
      <c r="B116" s="138"/>
    </row>
    <row r="117" spans="2:2" s="136" customFormat="1">
      <c r="B117" s="138"/>
    </row>
    <row r="118" spans="2:2" s="136" customFormat="1">
      <c r="B118" s="138"/>
    </row>
    <row r="119" spans="2:2" s="136" customFormat="1">
      <c r="B119" s="138"/>
    </row>
    <row r="120" spans="2:2" s="136" customFormat="1">
      <c r="B120" s="138"/>
    </row>
    <row r="121" spans="2:2" s="136" customFormat="1">
      <c r="B121" s="138"/>
    </row>
    <row r="122" spans="2:2" s="136" customFormat="1">
      <c r="B122" s="138"/>
    </row>
    <row r="123" spans="2:2" s="136" customFormat="1">
      <c r="B123" s="138"/>
    </row>
    <row r="124" spans="2:2" s="136" customFormat="1">
      <c r="B124" s="138"/>
    </row>
    <row r="125" spans="2:2" s="136" customFormat="1">
      <c r="B125" s="138"/>
    </row>
    <row r="126" spans="2:2" s="136" customFormat="1">
      <c r="B126" s="138"/>
    </row>
    <row r="127" spans="2:2" s="136" customFormat="1">
      <c r="B127" s="138"/>
    </row>
    <row r="128" spans="2:2" s="136" customFormat="1">
      <c r="B128" s="138"/>
    </row>
    <row r="129" spans="2:2" s="136" customFormat="1">
      <c r="B129" s="138"/>
    </row>
    <row r="130" spans="2:2" s="136" customFormat="1">
      <c r="B130" s="138"/>
    </row>
    <row r="131" spans="2:2" s="136" customFormat="1">
      <c r="B131" s="138"/>
    </row>
    <row r="132" spans="2:2" s="136" customFormat="1">
      <c r="B132" s="138"/>
    </row>
    <row r="133" spans="2:2" s="136" customFormat="1">
      <c r="B133" s="138"/>
    </row>
    <row r="134" spans="2:2" s="136" customFormat="1">
      <c r="B134" s="138"/>
    </row>
    <row r="135" spans="2:2" s="136" customFormat="1">
      <c r="B135" s="138"/>
    </row>
    <row r="136" spans="2:2" s="136" customFormat="1">
      <c r="B136" s="138"/>
    </row>
    <row r="137" spans="2:2" s="136" customFormat="1">
      <c r="B137" s="138"/>
    </row>
    <row r="138" spans="2:2" s="136" customFormat="1">
      <c r="B138" s="138"/>
    </row>
    <row r="139" spans="2:2" s="136" customFormat="1">
      <c r="B139" s="138"/>
    </row>
    <row r="140" spans="2:2" s="136" customFormat="1">
      <c r="B140" s="138"/>
    </row>
    <row r="141" spans="2:2" s="136" customFormat="1">
      <c r="B141" s="138"/>
    </row>
    <row r="142" spans="2:2" s="136" customFormat="1">
      <c r="B142" s="138"/>
    </row>
    <row r="143" spans="2:2" s="136" customFormat="1">
      <c r="B143" s="138"/>
    </row>
    <row r="144" spans="2:2" s="136" customFormat="1">
      <c r="B144" s="138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44:D44"/>
  </mergeCells>
  <phoneticPr fontId="5" type="noConversion"/>
  <dataValidations count="1">
    <dataValidation allowBlank="1" showInputMessage="1" showErrorMessage="1" sqref="A1:A1048576 C5:C29 B1:B30 D1:D29 E1:AF1048576 AJ1:XFD1048576 AG1:AI27 AG31:AI1048576 C42:D43 B31:D41 C45:D1048576 B42:B45 B48:B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181</v>
      </c>
      <c r="C1" s="76" t="s" vm="1">
        <v>251</v>
      </c>
    </row>
    <row r="2" spans="2:67">
      <c r="B2" s="56" t="s">
        <v>180</v>
      </c>
      <c r="C2" s="76" t="s">
        <v>252</v>
      </c>
    </row>
    <row r="3" spans="2:67">
      <c r="B3" s="56" t="s">
        <v>182</v>
      </c>
      <c r="C3" s="76" t="s">
        <v>253</v>
      </c>
    </row>
    <row r="4" spans="2:67">
      <c r="B4" s="56" t="s">
        <v>183</v>
      </c>
      <c r="C4" s="76">
        <v>8803</v>
      </c>
    </row>
    <row r="6" spans="2:67" ht="26.25" customHeight="1">
      <c r="B6" s="183" t="s">
        <v>211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BO6" s="3"/>
    </row>
    <row r="7" spans="2:67" ht="26.25" customHeight="1">
      <c r="B7" s="183" t="s">
        <v>89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8"/>
      <c r="AZ7" s="43"/>
      <c r="BJ7" s="3"/>
      <c r="BO7" s="3"/>
    </row>
    <row r="8" spans="2:67" s="3" customFormat="1" ht="78.75">
      <c r="B8" s="37" t="s">
        <v>117</v>
      </c>
      <c r="C8" s="13" t="s">
        <v>43</v>
      </c>
      <c r="D8" s="13" t="s">
        <v>121</v>
      </c>
      <c r="E8" s="13" t="s">
        <v>227</v>
      </c>
      <c r="F8" s="13" t="s">
        <v>119</v>
      </c>
      <c r="G8" s="13" t="s">
        <v>62</v>
      </c>
      <c r="H8" s="13" t="s">
        <v>15</v>
      </c>
      <c r="I8" s="13" t="s">
        <v>63</v>
      </c>
      <c r="J8" s="13" t="s">
        <v>104</v>
      </c>
      <c r="K8" s="13" t="s">
        <v>18</v>
      </c>
      <c r="L8" s="13" t="s">
        <v>103</v>
      </c>
      <c r="M8" s="13" t="s">
        <v>17</v>
      </c>
      <c r="N8" s="13" t="s">
        <v>19</v>
      </c>
      <c r="O8" s="13" t="s">
        <v>237</v>
      </c>
      <c r="P8" s="13" t="s">
        <v>236</v>
      </c>
      <c r="Q8" s="13" t="s">
        <v>59</v>
      </c>
      <c r="R8" s="13" t="s">
        <v>56</v>
      </c>
      <c r="S8" s="13" t="s">
        <v>184</v>
      </c>
      <c r="T8" s="38" t="s">
        <v>186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246</v>
      </c>
      <c r="P9" s="16"/>
      <c r="Q9" s="16" t="s">
        <v>240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115</v>
      </c>
      <c r="R10" s="19" t="s">
        <v>116</v>
      </c>
      <c r="S10" s="45" t="s">
        <v>187</v>
      </c>
      <c r="T10" s="72" t="s">
        <v>228</v>
      </c>
      <c r="U10" s="5"/>
      <c r="BJ10" s="1"/>
      <c r="BK10" s="3"/>
      <c r="BL10" s="1"/>
      <c r="BO10" s="1"/>
    </row>
    <row r="11" spans="2:67" s="4" customFormat="1" ht="18" customHeight="1"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5"/>
      <c r="BJ11" s="1"/>
      <c r="BK11" s="3"/>
      <c r="BL11" s="1"/>
      <c r="BO11" s="1"/>
    </row>
    <row r="12" spans="2:67" ht="20.25">
      <c r="B12" s="93" t="s">
        <v>250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BK12" s="4"/>
    </row>
    <row r="13" spans="2:67">
      <c r="B13" s="93" t="s">
        <v>114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</row>
    <row r="14" spans="2:67">
      <c r="B14" s="93" t="s">
        <v>235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</row>
    <row r="15" spans="2:67">
      <c r="B15" s="93" t="s">
        <v>245</v>
      </c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</row>
    <row r="16" spans="2:67" ht="20.25"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BJ16" s="4"/>
    </row>
    <row r="17" spans="2:20"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</row>
    <row r="18" spans="2:20"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</row>
    <row r="19" spans="2:20"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</row>
    <row r="20" spans="2:20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</row>
    <row r="21" spans="2:20"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</row>
    <row r="22" spans="2:20"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</row>
    <row r="23" spans="2:20"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</row>
    <row r="24" spans="2:20"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</row>
    <row r="25" spans="2:20"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</row>
    <row r="26" spans="2:20"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</row>
    <row r="27" spans="2:20"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</row>
    <row r="28" spans="2:20"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</row>
    <row r="29" spans="2:20"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</row>
    <row r="30" spans="2:20"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</row>
    <row r="31" spans="2:20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</row>
    <row r="32" spans="2:20"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</row>
    <row r="33" spans="2:20"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</row>
    <row r="34" spans="2:20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</row>
    <row r="35" spans="2:20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</row>
    <row r="36" spans="2:20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</row>
    <row r="37" spans="2:20"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</row>
    <row r="38" spans="2:20"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</row>
    <row r="39" spans="2:20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</row>
    <row r="40" spans="2:20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</row>
    <row r="41" spans="2:20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</row>
    <row r="42" spans="2:20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</row>
    <row r="43" spans="2:20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</row>
    <row r="44" spans="2:20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</row>
    <row r="45" spans="2:20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</row>
    <row r="46" spans="2:20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</row>
    <row r="47" spans="2:20"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</row>
    <row r="48" spans="2:20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</row>
    <row r="49" spans="2:20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</row>
    <row r="50" spans="2:20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</row>
    <row r="51" spans="2:20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</row>
    <row r="52" spans="2:20"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</row>
    <row r="53" spans="2:20"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</row>
    <row r="54" spans="2:20"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</row>
    <row r="55" spans="2:20"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</row>
    <row r="56" spans="2:20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</row>
    <row r="57" spans="2:20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</row>
    <row r="58" spans="2:20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</row>
    <row r="59" spans="2:20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</row>
    <row r="60" spans="2:20"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</row>
    <row r="61" spans="2:20"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</row>
    <row r="62" spans="2:20"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</row>
    <row r="63" spans="2:20"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</row>
    <row r="64" spans="2:20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</row>
    <row r="65" spans="2:20"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</row>
    <row r="66" spans="2:20"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</row>
    <row r="67" spans="2:20"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</row>
    <row r="68" spans="2:20"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</row>
    <row r="69" spans="2:20"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</row>
    <row r="70" spans="2:20"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</row>
    <row r="71" spans="2:20"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</row>
    <row r="72" spans="2:20"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</row>
    <row r="73" spans="2:20"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</row>
    <row r="74" spans="2:20"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</row>
    <row r="75" spans="2:20"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</row>
    <row r="76" spans="2:20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</row>
    <row r="77" spans="2:20"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</row>
    <row r="78" spans="2:20"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</row>
    <row r="79" spans="2:20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</row>
    <row r="80" spans="2:20"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</row>
    <row r="81" spans="2:20"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</row>
    <row r="82" spans="2:20"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</row>
    <row r="83" spans="2:20"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</row>
    <row r="84" spans="2:20"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</row>
    <row r="85" spans="2:20"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</row>
    <row r="86" spans="2:20"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</row>
    <row r="87" spans="2:20"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</row>
    <row r="88" spans="2:20"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</row>
    <row r="89" spans="2:20"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</row>
    <row r="90" spans="2:20"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</row>
    <row r="91" spans="2:20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</row>
    <row r="92" spans="2:20"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</row>
    <row r="93" spans="2:20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</row>
    <row r="94" spans="2:20"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</row>
    <row r="95" spans="2:20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</row>
    <row r="96" spans="2:20"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</row>
    <row r="97" spans="2:20"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</row>
    <row r="98" spans="2:20"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</row>
    <row r="99" spans="2:20"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</row>
    <row r="100" spans="2:20"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</row>
    <row r="101" spans="2:20"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</row>
    <row r="102" spans="2:20"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</row>
    <row r="103" spans="2:20"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</row>
    <row r="104" spans="2:20"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</row>
    <row r="105" spans="2:20"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</row>
    <row r="106" spans="2:20"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</row>
    <row r="107" spans="2:20"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</row>
    <row r="108" spans="2:20"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</row>
    <row r="109" spans="2:20"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</row>
    <row r="110" spans="2:20"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S830"/>
  <sheetViews>
    <sheetView rightToLeft="1" workbookViewId="0">
      <selection activeCell="R16" sqref="R16"/>
    </sheetView>
  </sheetViews>
  <sheetFormatPr defaultColWidth="9.140625" defaultRowHeight="18"/>
  <cols>
    <col min="1" max="1" width="6.28515625" style="1" customWidth="1"/>
    <col min="2" max="2" width="32.140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3.140625" style="1" bestFit="1" customWidth="1"/>
    <col min="16" max="16" width="11.85546875" style="1" bestFit="1" customWidth="1"/>
    <col min="17" max="17" width="8.28515625" style="1" bestFit="1" customWidth="1"/>
    <col min="18" max="18" width="10.140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31" width="5.7109375" style="1" customWidth="1"/>
    <col min="32" max="16384" width="9.140625" style="1"/>
  </cols>
  <sheetData>
    <row r="1" spans="2:45">
      <c r="B1" s="56" t="s">
        <v>181</v>
      </c>
      <c r="C1" s="76" t="s" vm="1">
        <v>251</v>
      </c>
    </row>
    <row r="2" spans="2:45">
      <c r="B2" s="56" t="s">
        <v>180</v>
      </c>
      <c r="C2" s="76" t="s">
        <v>252</v>
      </c>
    </row>
    <row r="3" spans="2:45">
      <c r="B3" s="56" t="s">
        <v>182</v>
      </c>
      <c r="C3" s="76" t="s">
        <v>253</v>
      </c>
    </row>
    <row r="4" spans="2:45">
      <c r="B4" s="56" t="s">
        <v>183</v>
      </c>
      <c r="C4" s="76">
        <v>8803</v>
      </c>
    </row>
    <row r="6" spans="2:45" ht="26.25" customHeight="1">
      <c r="B6" s="189" t="s">
        <v>211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1"/>
    </row>
    <row r="7" spans="2:45" ht="26.25" customHeight="1">
      <c r="B7" s="189" t="s">
        <v>90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1"/>
      <c r="AS7" s="3"/>
    </row>
    <row r="8" spans="2:45" s="3" customFormat="1" ht="78.75">
      <c r="B8" s="22" t="s">
        <v>117</v>
      </c>
      <c r="C8" s="30" t="s">
        <v>43</v>
      </c>
      <c r="D8" s="30" t="s">
        <v>121</v>
      </c>
      <c r="E8" s="30" t="s">
        <v>227</v>
      </c>
      <c r="F8" s="30" t="s">
        <v>119</v>
      </c>
      <c r="G8" s="30" t="s">
        <v>62</v>
      </c>
      <c r="H8" s="30" t="s">
        <v>15</v>
      </c>
      <c r="I8" s="30" t="s">
        <v>63</v>
      </c>
      <c r="J8" s="30" t="s">
        <v>104</v>
      </c>
      <c r="K8" s="30" t="s">
        <v>18</v>
      </c>
      <c r="L8" s="30" t="s">
        <v>103</v>
      </c>
      <c r="M8" s="30" t="s">
        <v>17</v>
      </c>
      <c r="N8" s="30" t="s">
        <v>19</v>
      </c>
      <c r="O8" s="13" t="s">
        <v>237</v>
      </c>
      <c r="P8" s="30" t="s">
        <v>236</v>
      </c>
      <c r="Q8" s="30" t="s">
        <v>244</v>
      </c>
      <c r="R8" s="30" t="s">
        <v>59</v>
      </c>
      <c r="S8" s="13" t="s">
        <v>56</v>
      </c>
      <c r="T8" s="30" t="s">
        <v>184</v>
      </c>
      <c r="U8" s="30" t="s">
        <v>186</v>
      </c>
      <c r="AO8" s="1"/>
      <c r="AP8" s="1"/>
    </row>
    <row r="9" spans="2:45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246</v>
      </c>
      <c r="P9" s="32"/>
      <c r="Q9" s="16" t="s">
        <v>240</v>
      </c>
      <c r="R9" s="32" t="s">
        <v>240</v>
      </c>
      <c r="S9" s="16" t="s">
        <v>20</v>
      </c>
      <c r="T9" s="32" t="s">
        <v>240</v>
      </c>
      <c r="U9" s="17" t="s">
        <v>20</v>
      </c>
      <c r="AN9" s="1"/>
      <c r="AO9" s="1"/>
      <c r="AP9" s="1"/>
      <c r="AS9" s="4"/>
    </row>
    <row r="10" spans="2:4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115</v>
      </c>
      <c r="R10" s="19" t="s">
        <v>116</v>
      </c>
      <c r="S10" s="19" t="s">
        <v>187</v>
      </c>
      <c r="T10" s="20" t="s">
        <v>228</v>
      </c>
      <c r="U10" s="20" t="s">
        <v>248</v>
      </c>
      <c r="AN10" s="1"/>
      <c r="AO10" s="3"/>
      <c r="AP10" s="1"/>
    </row>
    <row r="11" spans="2:45" s="135" customFormat="1" ht="18" customHeight="1">
      <c r="B11" s="119" t="s">
        <v>33</v>
      </c>
      <c r="C11" s="78"/>
      <c r="D11" s="78"/>
      <c r="E11" s="78"/>
      <c r="F11" s="78"/>
      <c r="G11" s="78"/>
      <c r="H11" s="78"/>
      <c r="I11" s="78"/>
      <c r="J11" s="78"/>
      <c r="K11" s="82">
        <v>4.4442159300685304</v>
      </c>
      <c r="L11" s="78"/>
      <c r="M11" s="78"/>
      <c r="N11" s="96">
        <v>1.3249665780618747E-2</v>
      </c>
      <c r="O11" s="82"/>
      <c r="P11" s="84"/>
      <c r="Q11" s="82">
        <v>200.13670000000002</v>
      </c>
      <c r="R11" s="82">
        <v>67678.021590000018</v>
      </c>
      <c r="S11" s="78"/>
      <c r="T11" s="83">
        <v>1</v>
      </c>
      <c r="U11" s="83">
        <f>R11/'סכום נכסי הקרן'!$C$42</f>
        <v>0.16999686429608152</v>
      </c>
      <c r="AN11" s="136"/>
      <c r="AO11" s="137"/>
      <c r="AP11" s="136"/>
      <c r="AS11" s="136"/>
    </row>
    <row r="12" spans="2:45" s="136" customFormat="1">
      <c r="B12" s="114" t="s">
        <v>233</v>
      </c>
      <c r="C12" s="79"/>
      <c r="D12" s="79"/>
      <c r="E12" s="79"/>
      <c r="F12" s="79"/>
      <c r="G12" s="79"/>
      <c r="H12" s="79"/>
      <c r="I12" s="79"/>
      <c r="J12" s="79"/>
      <c r="K12" s="85">
        <v>4.4442159300685304</v>
      </c>
      <c r="L12" s="79"/>
      <c r="M12" s="79"/>
      <c r="N12" s="97">
        <v>1.3249665780618747E-2</v>
      </c>
      <c r="O12" s="85"/>
      <c r="P12" s="87"/>
      <c r="Q12" s="85">
        <v>200.13670000000002</v>
      </c>
      <c r="R12" s="85">
        <v>67678.021590000018</v>
      </c>
      <c r="S12" s="79"/>
      <c r="T12" s="86">
        <v>1</v>
      </c>
      <c r="U12" s="86">
        <f>R12/'סכום נכסי הקרן'!$C$42</f>
        <v>0.16999686429608152</v>
      </c>
      <c r="AO12" s="137"/>
    </row>
    <row r="13" spans="2:45" s="136" customFormat="1" ht="20.25">
      <c r="B13" s="114" t="s">
        <v>32</v>
      </c>
      <c r="C13" s="79"/>
      <c r="D13" s="79"/>
      <c r="E13" s="79"/>
      <c r="F13" s="79"/>
      <c r="G13" s="79"/>
      <c r="H13" s="79"/>
      <c r="I13" s="79"/>
      <c r="J13" s="79"/>
      <c r="K13" s="85">
        <v>4.805735967457883</v>
      </c>
      <c r="L13" s="79"/>
      <c r="M13" s="79"/>
      <c r="N13" s="97">
        <v>1.2515864266706127E-2</v>
      </c>
      <c r="O13" s="85"/>
      <c r="P13" s="87"/>
      <c r="Q13" s="85">
        <f>SUM(Q14:Q77)</f>
        <v>200.13669999999999</v>
      </c>
      <c r="R13" s="85">
        <v>52166.427250000008</v>
      </c>
      <c r="S13" s="79"/>
      <c r="T13" s="86">
        <v>0.77080307645559221</v>
      </c>
      <c r="U13" s="86">
        <f>R13/'סכום נכסי הקרן'!$C$42</f>
        <v>0.13103410598722348</v>
      </c>
      <c r="AO13" s="135"/>
    </row>
    <row r="14" spans="2:45" s="136" customFormat="1">
      <c r="B14" s="113" t="s">
        <v>297</v>
      </c>
      <c r="C14" s="81" t="s">
        <v>298</v>
      </c>
      <c r="D14" s="91" t="s">
        <v>122</v>
      </c>
      <c r="E14" s="91" t="s">
        <v>299</v>
      </c>
      <c r="F14" s="81" t="s">
        <v>300</v>
      </c>
      <c r="G14" s="91" t="s">
        <v>301</v>
      </c>
      <c r="H14" s="81" t="s">
        <v>302</v>
      </c>
      <c r="I14" s="81" t="s">
        <v>162</v>
      </c>
      <c r="J14" s="81"/>
      <c r="K14" s="88">
        <v>2.98</v>
      </c>
      <c r="L14" s="91" t="s">
        <v>166</v>
      </c>
      <c r="M14" s="92">
        <v>5.8999999999999999E-3</v>
      </c>
      <c r="N14" s="92">
        <v>5.5000000000000005E-3</v>
      </c>
      <c r="O14" s="88">
        <v>1482492</v>
      </c>
      <c r="P14" s="90">
        <v>99.8</v>
      </c>
      <c r="Q14" s="81"/>
      <c r="R14" s="88">
        <v>1479.52702</v>
      </c>
      <c r="S14" s="89">
        <v>2.777163853176877E-4</v>
      </c>
      <c r="T14" s="89">
        <v>2.1861262862604307E-2</v>
      </c>
      <c r="U14" s="89">
        <f>R14/'סכום נכסי הקרן'!$C$42</f>
        <v>3.7163461361951113E-3</v>
      </c>
    </row>
    <row r="15" spans="2:45" s="136" customFormat="1">
      <c r="B15" s="113" t="s">
        <v>303</v>
      </c>
      <c r="C15" s="81" t="s">
        <v>304</v>
      </c>
      <c r="D15" s="91" t="s">
        <v>122</v>
      </c>
      <c r="E15" s="91" t="s">
        <v>299</v>
      </c>
      <c r="F15" s="81" t="s">
        <v>305</v>
      </c>
      <c r="G15" s="91" t="s">
        <v>301</v>
      </c>
      <c r="H15" s="81" t="s">
        <v>302</v>
      </c>
      <c r="I15" s="81" t="s">
        <v>164</v>
      </c>
      <c r="J15" s="81"/>
      <c r="K15" s="88">
        <v>3.7499999999999996</v>
      </c>
      <c r="L15" s="91" t="s">
        <v>166</v>
      </c>
      <c r="M15" s="92">
        <v>0.04</v>
      </c>
      <c r="N15" s="92">
        <v>6.7999999999999996E-3</v>
      </c>
      <c r="O15" s="88">
        <v>2157557</v>
      </c>
      <c r="P15" s="90">
        <v>118.17</v>
      </c>
      <c r="Q15" s="81"/>
      <c r="R15" s="88">
        <v>2549.5850599999999</v>
      </c>
      <c r="S15" s="89">
        <v>1.0414447872660853E-3</v>
      </c>
      <c r="T15" s="89">
        <v>3.7672275283778714E-2</v>
      </c>
      <c r="U15" s="89">
        <f>R15/'סכום נכסי הקרן'!$C$42</f>
        <v>6.4041686691411566E-3</v>
      </c>
    </row>
    <row r="16" spans="2:45" s="136" customFormat="1">
      <c r="B16" s="113" t="s">
        <v>306</v>
      </c>
      <c r="C16" s="81" t="s">
        <v>307</v>
      </c>
      <c r="D16" s="91" t="s">
        <v>122</v>
      </c>
      <c r="E16" s="91" t="s">
        <v>299</v>
      </c>
      <c r="F16" s="81" t="s">
        <v>305</v>
      </c>
      <c r="G16" s="91" t="s">
        <v>301</v>
      </c>
      <c r="H16" s="81" t="s">
        <v>302</v>
      </c>
      <c r="I16" s="81" t="s">
        <v>164</v>
      </c>
      <c r="J16" s="81"/>
      <c r="K16" s="88">
        <v>5.1000000000000005</v>
      </c>
      <c r="L16" s="91" t="s">
        <v>166</v>
      </c>
      <c r="M16" s="92">
        <v>9.8999999999999991E-3</v>
      </c>
      <c r="N16" s="92">
        <v>8.0000000000000019E-3</v>
      </c>
      <c r="O16" s="88">
        <v>2734494</v>
      </c>
      <c r="P16" s="90">
        <v>102.13</v>
      </c>
      <c r="Q16" s="81"/>
      <c r="R16" s="88">
        <v>2792.7386699999997</v>
      </c>
      <c r="S16" s="89">
        <v>9.0730203054274999E-4</v>
      </c>
      <c r="T16" s="89">
        <v>4.1265075491105217E-2</v>
      </c>
      <c r="U16" s="89">
        <f>R16/'סכום נכסי הקרן'!$C$42</f>
        <v>7.0149334384289738E-3</v>
      </c>
    </row>
    <row r="17" spans="2:40" s="136" customFormat="1" ht="20.25">
      <c r="B17" s="113" t="s">
        <v>308</v>
      </c>
      <c r="C17" s="81" t="s">
        <v>309</v>
      </c>
      <c r="D17" s="91" t="s">
        <v>122</v>
      </c>
      <c r="E17" s="91" t="s">
        <v>299</v>
      </c>
      <c r="F17" s="81" t="s">
        <v>305</v>
      </c>
      <c r="G17" s="91" t="s">
        <v>301</v>
      </c>
      <c r="H17" s="81" t="s">
        <v>302</v>
      </c>
      <c r="I17" s="81" t="s">
        <v>164</v>
      </c>
      <c r="J17" s="81"/>
      <c r="K17" s="88">
        <v>12.3</v>
      </c>
      <c r="L17" s="91" t="s">
        <v>166</v>
      </c>
      <c r="M17" s="92">
        <v>1.1699999999999999E-2</v>
      </c>
      <c r="N17" s="92">
        <v>9.7999999999999997E-3</v>
      </c>
      <c r="O17" s="88">
        <v>408856</v>
      </c>
      <c r="P17" s="90">
        <v>100.51</v>
      </c>
      <c r="Q17" s="81"/>
      <c r="R17" s="88">
        <v>410.94115999999997</v>
      </c>
      <c r="S17" s="89">
        <v>8.591036120274842E-4</v>
      </c>
      <c r="T17" s="89">
        <v>6.0720031458590968E-3</v>
      </c>
      <c r="U17" s="89">
        <f>R17/'סכום נכסי הקרן'!$C$42</f>
        <v>1.0322214947919889E-3</v>
      </c>
      <c r="AN17" s="135"/>
    </row>
    <row r="18" spans="2:40" s="136" customFormat="1">
      <c r="B18" s="113" t="s">
        <v>310</v>
      </c>
      <c r="C18" s="81" t="s">
        <v>311</v>
      </c>
      <c r="D18" s="91" t="s">
        <v>122</v>
      </c>
      <c r="E18" s="91" t="s">
        <v>299</v>
      </c>
      <c r="F18" s="81" t="s">
        <v>305</v>
      </c>
      <c r="G18" s="91" t="s">
        <v>301</v>
      </c>
      <c r="H18" s="81" t="s">
        <v>302</v>
      </c>
      <c r="I18" s="81" t="s">
        <v>164</v>
      </c>
      <c r="J18" s="81"/>
      <c r="K18" s="88">
        <v>1.54</v>
      </c>
      <c r="L18" s="91" t="s">
        <v>166</v>
      </c>
      <c r="M18" s="92">
        <v>2.58E-2</v>
      </c>
      <c r="N18" s="92">
        <v>5.8000000000000005E-3</v>
      </c>
      <c r="O18" s="88">
        <v>204747</v>
      </c>
      <c r="P18" s="90">
        <v>107.1</v>
      </c>
      <c r="Q18" s="81"/>
      <c r="R18" s="88">
        <v>219.28402</v>
      </c>
      <c r="S18" s="89">
        <v>7.5175439466086837E-5</v>
      </c>
      <c r="T18" s="89">
        <v>3.2401068300791022E-3</v>
      </c>
      <c r="U18" s="89">
        <f>R18/'סכום נכסי הקרן'!$C$42</f>
        <v>5.5080800109776399E-4</v>
      </c>
    </row>
    <row r="19" spans="2:40" s="136" customFormat="1">
      <c r="B19" s="113" t="s">
        <v>312</v>
      </c>
      <c r="C19" s="81" t="s">
        <v>313</v>
      </c>
      <c r="D19" s="91" t="s">
        <v>122</v>
      </c>
      <c r="E19" s="91" t="s">
        <v>299</v>
      </c>
      <c r="F19" s="81" t="s">
        <v>305</v>
      </c>
      <c r="G19" s="91" t="s">
        <v>301</v>
      </c>
      <c r="H19" s="81" t="s">
        <v>302</v>
      </c>
      <c r="I19" s="81" t="s">
        <v>164</v>
      </c>
      <c r="J19" s="81"/>
      <c r="K19" s="88">
        <v>2.5799999999999996</v>
      </c>
      <c r="L19" s="91" t="s">
        <v>166</v>
      </c>
      <c r="M19" s="92">
        <v>6.4000000000000003E-3</v>
      </c>
      <c r="N19" s="92">
        <v>4.8999999999999998E-3</v>
      </c>
      <c r="O19" s="88">
        <v>1730083</v>
      </c>
      <c r="P19" s="90">
        <v>100.14</v>
      </c>
      <c r="Q19" s="81"/>
      <c r="R19" s="88">
        <v>1732.5051100000001</v>
      </c>
      <c r="S19" s="89">
        <v>5.4921613475149159E-4</v>
      </c>
      <c r="T19" s="89">
        <v>2.5599228069870056E-2</v>
      </c>
      <c r="U19" s="89">
        <f>R19/'סכום נכסי הקרן'!$C$42</f>
        <v>4.3517885002781406E-3</v>
      </c>
      <c r="AN19" s="137"/>
    </row>
    <row r="20" spans="2:40" s="136" customFormat="1">
      <c r="B20" s="113" t="s">
        <v>314</v>
      </c>
      <c r="C20" s="81" t="s">
        <v>315</v>
      </c>
      <c r="D20" s="91" t="s">
        <v>122</v>
      </c>
      <c r="E20" s="91" t="s">
        <v>299</v>
      </c>
      <c r="F20" s="81" t="s">
        <v>316</v>
      </c>
      <c r="G20" s="91" t="s">
        <v>301</v>
      </c>
      <c r="H20" s="81" t="s">
        <v>302</v>
      </c>
      <c r="I20" s="81" t="s">
        <v>162</v>
      </c>
      <c r="J20" s="81"/>
      <c r="K20" s="88">
        <v>4.57</v>
      </c>
      <c r="L20" s="91" t="s">
        <v>166</v>
      </c>
      <c r="M20" s="92">
        <v>0.05</v>
      </c>
      <c r="N20" s="92">
        <v>7.7000000000000002E-3</v>
      </c>
      <c r="O20" s="88">
        <v>326078</v>
      </c>
      <c r="P20" s="90">
        <v>126.52</v>
      </c>
      <c r="Q20" s="81"/>
      <c r="R20" s="88">
        <v>412.5539</v>
      </c>
      <c r="S20" s="89">
        <v>1.0346404231238222E-4</v>
      </c>
      <c r="T20" s="89">
        <v>6.0958327431509642E-3</v>
      </c>
      <c r="U20" s="89">
        <f>R20/'סכום נכסי הקרן'!$C$42</f>
        <v>1.0362724516090448E-3</v>
      </c>
    </row>
    <row r="21" spans="2:40" s="136" customFormat="1">
      <c r="B21" s="113" t="s">
        <v>317</v>
      </c>
      <c r="C21" s="81" t="s">
        <v>318</v>
      </c>
      <c r="D21" s="91" t="s">
        <v>122</v>
      </c>
      <c r="E21" s="91" t="s">
        <v>299</v>
      </c>
      <c r="F21" s="81" t="s">
        <v>316</v>
      </c>
      <c r="G21" s="91" t="s">
        <v>301</v>
      </c>
      <c r="H21" s="81" t="s">
        <v>302</v>
      </c>
      <c r="I21" s="81" t="s">
        <v>162</v>
      </c>
      <c r="J21" s="81"/>
      <c r="K21" s="88">
        <v>3.2</v>
      </c>
      <c r="L21" s="91" t="s">
        <v>166</v>
      </c>
      <c r="M21" s="92">
        <v>6.9999999999999993E-3</v>
      </c>
      <c r="N21" s="92">
        <v>5.7999999999999996E-3</v>
      </c>
      <c r="O21" s="88">
        <v>1933125.62</v>
      </c>
      <c r="P21" s="90">
        <v>101.69</v>
      </c>
      <c r="Q21" s="81"/>
      <c r="R21" s="88">
        <v>1965.79546</v>
      </c>
      <c r="S21" s="89">
        <v>4.5316595575018435E-4</v>
      </c>
      <c r="T21" s="89">
        <v>2.9046290269963543E-2</v>
      </c>
      <c r="U21" s="89">
        <f>R21/'סכום נכסי הקרן'!$C$42</f>
        <v>4.9377782653275857E-3</v>
      </c>
    </row>
    <row r="22" spans="2:40" s="136" customFormat="1">
      <c r="B22" s="113" t="s">
        <v>319</v>
      </c>
      <c r="C22" s="81" t="s">
        <v>320</v>
      </c>
      <c r="D22" s="91" t="s">
        <v>122</v>
      </c>
      <c r="E22" s="91" t="s">
        <v>299</v>
      </c>
      <c r="F22" s="81" t="s">
        <v>321</v>
      </c>
      <c r="G22" s="91" t="s">
        <v>301</v>
      </c>
      <c r="H22" s="81" t="s">
        <v>322</v>
      </c>
      <c r="I22" s="81" t="s">
        <v>162</v>
      </c>
      <c r="J22" s="81"/>
      <c r="K22" s="88">
        <v>2.73</v>
      </c>
      <c r="L22" s="91" t="s">
        <v>166</v>
      </c>
      <c r="M22" s="92">
        <v>8.0000000000000002E-3</v>
      </c>
      <c r="N22" s="92">
        <v>5.1999999999999989E-3</v>
      </c>
      <c r="O22" s="88">
        <v>3054338</v>
      </c>
      <c r="P22" s="90">
        <v>102.07</v>
      </c>
      <c r="Q22" s="81"/>
      <c r="R22" s="88">
        <v>3117.5629300000001</v>
      </c>
      <c r="S22" s="89">
        <v>4.7387873522201883E-3</v>
      </c>
      <c r="T22" s="89">
        <v>4.6064628615867305E-2</v>
      </c>
      <c r="U22" s="89">
        <f>R22/'סכום נכסי הקרן'!$C$42</f>
        <v>7.8308424196609876E-3</v>
      </c>
    </row>
    <row r="23" spans="2:40" s="136" customFormat="1">
      <c r="B23" s="113" t="s">
        <v>323</v>
      </c>
      <c r="C23" s="81" t="s">
        <v>324</v>
      </c>
      <c r="D23" s="91" t="s">
        <v>122</v>
      </c>
      <c r="E23" s="91" t="s">
        <v>299</v>
      </c>
      <c r="F23" s="81" t="s">
        <v>300</v>
      </c>
      <c r="G23" s="91" t="s">
        <v>301</v>
      </c>
      <c r="H23" s="81" t="s">
        <v>322</v>
      </c>
      <c r="I23" s="81" t="s">
        <v>162</v>
      </c>
      <c r="J23" s="81"/>
      <c r="K23" s="88">
        <v>3.19</v>
      </c>
      <c r="L23" s="91" t="s">
        <v>166</v>
      </c>
      <c r="M23" s="92">
        <v>3.4000000000000002E-2</v>
      </c>
      <c r="N23" s="92">
        <v>5.8999999999999999E-3</v>
      </c>
      <c r="O23" s="88">
        <v>2130093</v>
      </c>
      <c r="P23" s="90">
        <v>114.56</v>
      </c>
      <c r="Q23" s="81"/>
      <c r="R23" s="88">
        <v>2440.2343700000001</v>
      </c>
      <c r="S23" s="89">
        <v>1.1386335390446052E-3</v>
      </c>
      <c r="T23" s="89">
        <v>3.6056526368090001E-2</v>
      </c>
      <c r="U23" s="89">
        <f>R23/'סכום נכסי הקרן'!$C$42</f>
        <v>6.1294964199842816E-3</v>
      </c>
    </row>
    <row r="24" spans="2:40" s="136" customFormat="1">
      <c r="B24" s="113" t="s">
        <v>325</v>
      </c>
      <c r="C24" s="81" t="s">
        <v>326</v>
      </c>
      <c r="D24" s="91" t="s">
        <v>122</v>
      </c>
      <c r="E24" s="91" t="s">
        <v>299</v>
      </c>
      <c r="F24" s="81" t="s">
        <v>327</v>
      </c>
      <c r="G24" s="91" t="s">
        <v>328</v>
      </c>
      <c r="H24" s="81" t="s">
        <v>322</v>
      </c>
      <c r="I24" s="81" t="s">
        <v>162</v>
      </c>
      <c r="J24" s="81"/>
      <c r="K24" s="88">
        <v>6.61</v>
      </c>
      <c r="L24" s="91" t="s">
        <v>166</v>
      </c>
      <c r="M24" s="92">
        <v>1.34E-2</v>
      </c>
      <c r="N24" s="92">
        <v>1.61E-2</v>
      </c>
      <c r="O24" s="88">
        <v>4161477</v>
      </c>
      <c r="P24" s="90">
        <v>99.05</v>
      </c>
      <c r="Q24" s="88">
        <v>28.10548</v>
      </c>
      <c r="R24" s="88">
        <v>4150.0484999999999</v>
      </c>
      <c r="S24" s="89">
        <v>1.3095725039548585E-3</v>
      </c>
      <c r="T24" s="89">
        <v>6.132047602013832E-2</v>
      </c>
      <c r="U24" s="89">
        <f>R24/'סכום נכסי הקרן'!$C$42</f>
        <v>1.0424288640566576E-2</v>
      </c>
    </row>
    <row r="25" spans="2:40" s="136" customFormat="1">
      <c r="B25" s="113" t="s">
        <v>329</v>
      </c>
      <c r="C25" s="81" t="s">
        <v>330</v>
      </c>
      <c r="D25" s="91" t="s">
        <v>122</v>
      </c>
      <c r="E25" s="91" t="s">
        <v>299</v>
      </c>
      <c r="F25" s="81" t="s">
        <v>316</v>
      </c>
      <c r="G25" s="91" t="s">
        <v>301</v>
      </c>
      <c r="H25" s="81" t="s">
        <v>322</v>
      </c>
      <c r="I25" s="81" t="s">
        <v>162</v>
      </c>
      <c r="J25" s="81"/>
      <c r="K25" s="88">
        <v>2.19</v>
      </c>
      <c r="L25" s="91" t="s">
        <v>166</v>
      </c>
      <c r="M25" s="92">
        <v>4.0999999999999995E-2</v>
      </c>
      <c r="N25" s="92">
        <v>6.3000000000000009E-3</v>
      </c>
      <c r="O25" s="88">
        <v>1350049.6</v>
      </c>
      <c r="P25" s="90">
        <v>131.30000000000001</v>
      </c>
      <c r="Q25" s="81"/>
      <c r="R25" s="88">
        <v>1772.6151399999999</v>
      </c>
      <c r="S25" s="89">
        <v>4.332017218590307E-4</v>
      </c>
      <c r="T25" s="89">
        <v>2.6191887681626884E-2</v>
      </c>
      <c r="U25" s="89">
        <f>R25/'סכום נכסי הקרן'!$C$42</f>
        <v>4.4525387758717356E-3</v>
      </c>
    </row>
    <row r="26" spans="2:40" s="136" customFormat="1">
      <c r="B26" s="113" t="s">
        <v>331</v>
      </c>
      <c r="C26" s="81" t="s">
        <v>332</v>
      </c>
      <c r="D26" s="91" t="s">
        <v>122</v>
      </c>
      <c r="E26" s="91" t="s">
        <v>299</v>
      </c>
      <c r="F26" s="81" t="s">
        <v>316</v>
      </c>
      <c r="G26" s="91" t="s">
        <v>301</v>
      </c>
      <c r="H26" s="81" t="s">
        <v>322</v>
      </c>
      <c r="I26" s="81" t="s">
        <v>162</v>
      </c>
      <c r="J26" s="81"/>
      <c r="K26" s="88">
        <v>3.71</v>
      </c>
      <c r="L26" s="91" t="s">
        <v>166</v>
      </c>
      <c r="M26" s="92">
        <v>0.04</v>
      </c>
      <c r="N26" s="92">
        <v>7.1000000000000004E-3</v>
      </c>
      <c r="O26" s="88">
        <v>1600000</v>
      </c>
      <c r="P26" s="90">
        <v>119.19</v>
      </c>
      <c r="Q26" s="81"/>
      <c r="R26" s="88">
        <v>1907.0399199999999</v>
      </c>
      <c r="S26" s="89">
        <v>5.5083804844964913E-4</v>
      </c>
      <c r="T26" s="89">
        <v>2.8178127480632215E-2</v>
      </c>
      <c r="U26" s="89">
        <f>R26/'סכום נכסי הקרן'!$C$42</f>
        <v>4.7901933134427204E-3</v>
      </c>
    </row>
    <row r="27" spans="2:40" s="136" customFormat="1">
      <c r="B27" s="113" t="s">
        <v>333</v>
      </c>
      <c r="C27" s="81" t="s">
        <v>334</v>
      </c>
      <c r="D27" s="91" t="s">
        <v>122</v>
      </c>
      <c r="E27" s="91" t="s">
        <v>299</v>
      </c>
      <c r="F27" s="81" t="s">
        <v>335</v>
      </c>
      <c r="G27" s="91" t="s">
        <v>328</v>
      </c>
      <c r="H27" s="81" t="s">
        <v>336</v>
      </c>
      <c r="I27" s="81" t="s">
        <v>164</v>
      </c>
      <c r="J27" s="81"/>
      <c r="K27" s="88">
        <v>6.5300000000000011</v>
      </c>
      <c r="L27" s="91" t="s">
        <v>166</v>
      </c>
      <c r="M27" s="92">
        <v>2.3399999999999997E-2</v>
      </c>
      <c r="N27" s="92">
        <v>1.6900000000000002E-2</v>
      </c>
      <c r="O27" s="88">
        <v>1616948.51</v>
      </c>
      <c r="P27" s="90">
        <v>104.32</v>
      </c>
      <c r="Q27" s="81"/>
      <c r="R27" s="88">
        <v>1686.8006599999999</v>
      </c>
      <c r="S27" s="89">
        <v>9.4049448755690386E-4</v>
      </c>
      <c r="T27" s="89">
        <v>2.492390617176727E-2</v>
      </c>
      <c r="U27" s="89">
        <f>R27/'סכום נכסי הקרן'!$C$42</f>
        <v>4.2369858952101894E-3</v>
      </c>
    </row>
    <row r="28" spans="2:40" s="136" customFormat="1">
      <c r="B28" s="113" t="s">
        <v>337</v>
      </c>
      <c r="C28" s="81" t="s">
        <v>338</v>
      </c>
      <c r="D28" s="91" t="s">
        <v>122</v>
      </c>
      <c r="E28" s="91" t="s">
        <v>299</v>
      </c>
      <c r="F28" s="81" t="s">
        <v>339</v>
      </c>
      <c r="G28" s="91" t="s">
        <v>340</v>
      </c>
      <c r="H28" s="81" t="s">
        <v>336</v>
      </c>
      <c r="I28" s="81" t="s">
        <v>162</v>
      </c>
      <c r="J28" s="81"/>
      <c r="K28" s="88">
        <v>3.26</v>
      </c>
      <c r="L28" s="91" t="s">
        <v>166</v>
      </c>
      <c r="M28" s="92">
        <v>3.7000000000000005E-2</v>
      </c>
      <c r="N28" s="92">
        <v>0.01</v>
      </c>
      <c r="O28" s="88">
        <v>300000</v>
      </c>
      <c r="P28" s="90">
        <v>112.78</v>
      </c>
      <c r="Q28" s="81"/>
      <c r="R28" s="88">
        <v>338.34003000000001</v>
      </c>
      <c r="S28" s="89">
        <v>1.0000061303709146E-4</v>
      </c>
      <c r="T28" s="89">
        <v>4.9992600559410046E-3</v>
      </c>
      <c r="U28" s="89">
        <f>R28/'סכום נכסי הקרן'!$C$42</f>
        <v>8.4985853331062395E-4</v>
      </c>
    </row>
    <row r="29" spans="2:40" s="136" customFormat="1">
      <c r="B29" s="113" t="s">
        <v>341</v>
      </c>
      <c r="C29" s="81" t="s">
        <v>342</v>
      </c>
      <c r="D29" s="91" t="s">
        <v>122</v>
      </c>
      <c r="E29" s="91" t="s">
        <v>299</v>
      </c>
      <c r="F29" s="81" t="s">
        <v>321</v>
      </c>
      <c r="G29" s="91" t="s">
        <v>301</v>
      </c>
      <c r="H29" s="81" t="s">
        <v>336</v>
      </c>
      <c r="I29" s="81" t="s">
        <v>162</v>
      </c>
      <c r="J29" s="81"/>
      <c r="K29" s="88">
        <v>2.04</v>
      </c>
      <c r="L29" s="91" t="s">
        <v>166</v>
      </c>
      <c r="M29" s="92">
        <v>3.1E-2</v>
      </c>
      <c r="N29" s="92">
        <v>5.7999999999999996E-3</v>
      </c>
      <c r="O29" s="88">
        <v>709119.2</v>
      </c>
      <c r="P29" s="90">
        <v>112.2</v>
      </c>
      <c r="Q29" s="81"/>
      <c r="R29" s="88">
        <v>795.63174000000004</v>
      </c>
      <c r="S29" s="89">
        <v>1.0305922540394168E-3</v>
      </c>
      <c r="T29" s="89">
        <v>1.1756131773768651E-2</v>
      </c>
      <c r="U29" s="89">
        <f>R29/'סכום נכסי הקרן'!$C$42</f>
        <v>1.9985055377922016E-3</v>
      </c>
    </row>
    <row r="30" spans="2:40" s="136" customFormat="1">
      <c r="B30" s="113" t="s">
        <v>343</v>
      </c>
      <c r="C30" s="81" t="s">
        <v>344</v>
      </c>
      <c r="D30" s="91" t="s">
        <v>122</v>
      </c>
      <c r="E30" s="91" t="s">
        <v>299</v>
      </c>
      <c r="F30" s="81" t="s">
        <v>321</v>
      </c>
      <c r="G30" s="91" t="s">
        <v>301</v>
      </c>
      <c r="H30" s="81" t="s">
        <v>336</v>
      </c>
      <c r="I30" s="81" t="s">
        <v>162</v>
      </c>
      <c r="J30" s="81"/>
      <c r="K30" s="88">
        <v>2</v>
      </c>
      <c r="L30" s="91" t="s">
        <v>166</v>
      </c>
      <c r="M30" s="92">
        <v>2.7999999999999997E-2</v>
      </c>
      <c r="N30" s="92">
        <v>6.9000000000000008E-3</v>
      </c>
      <c r="O30" s="88">
        <v>2696300</v>
      </c>
      <c r="P30" s="90">
        <v>105.71</v>
      </c>
      <c r="Q30" s="88">
        <v>76.619529999999997</v>
      </c>
      <c r="R30" s="88">
        <v>2926.8782799999999</v>
      </c>
      <c r="S30" s="89">
        <v>2.7414433476050117E-3</v>
      </c>
      <c r="T30" s="89">
        <v>4.324710166221038E-2</v>
      </c>
      <c r="U30" s="89">
        <f>R30/'סכום נכסי הקרן'!$C$42</f>
        <v>7.3518716724696202E-3</v>
      </c>
    </row>
    <row r="31" spans="2:40" s="136" customFormat="1">
      <c r="B31" s="113" t="s">
        <v>345</v>
      </c>
      <c r="C31" s="81" t="s">
        <v>346</v>
      </c>
      <c r="D31" s="91" t="s">
        <v>122</v>
      </c>
      <c r="E31" s="91" t="s">
        <v>299</v>
      </c>
      <c r="F31" s="81" t="s">
        <v>347</v>
      </c>
      <c r="G31" s="91" t="s">
        <v>301</v>
      </c>
      <c r="H31" s="81" t="s">
        <v>336</v>
      </c>
      <c r="I31" s="81" t="s">
        <v>164</v>
      </c>
      <c r="J31" s="81"/>
      <c r="K31" s="88">
        <v>3.28</v>
      </c>
      <c r="L31" s="91" t="s">
        <v>166</v>
      </c>
      <c r="M31" s="92">
        <v>3.85E-2</v>
      </c>
      <c r="N31" s="92">
        <v>6.5000000000000006E-3</v>
      </c>
      <c r="O31" s="88">
        <v>413510</v>
      </c>
      <c r="P31" s="90">
        <v>119.28</v>
      </c>
      <c r="Q31" s="81"/>
      <c r="R31" s="88">
        <v>493.23472999999996</v>
      </c>
      <c r="S31" s="89">
        <v>9.7083344094024172E-4</v>
      </c>
      <c r="T31" s="89">
        <v>7.2879602330585772E-3</v>
      </c>
      <c r="U31" s="89">
        <f>R31/'סכום נכסי הקרן'!$C$42</f>
        <v>1.2389303867344978E-3</v>
      </c>
    </row>
    <row r="32" spans="2:40" s="136" customFormat="1">
      <c r="B32" s="113" t="s">
        <v>348</v>
      </c>
      <c r="C32" s="81" t="s">
        <v>349</v>
      </c>
      <c r="D32" s="91" t="s">
        <v>122</v>
      </c>
      <c r="E32" s="91" t="s">
        <v>299</v>
      </c>
      <c r="F32" s="81" t="s">
        <v>350</v>
      </c>
      <c r="G32" s="91" t="s">
        <v>351</v>
      </c>
      <c r="H32" s="81" t="s">
        <v>336</v>
      </c>
      <c r="I32" s="81" t="s">
        <v>162</v>
      </c>
      <c r="J32" s="81"/>
      <c r="K32" s="88">
        <v>8.75</v>
      </c>
      <c r="L32" s="91" t="s">
        <v>166</v>
      </c>
      <c r="M32" s="92">
        <v>3.85E-2</v>
      </c>
      <c r="N32" s="92">
        <v>2.1499999999999998E-2</v>
      </c>
      <c r="O32" s="88">
        <v>749967.57</v>
      </c>
      <c r="P32" s="90">
        <v>116.86</v>
      </c>
      <c r="Q32" s="81"/>
      <c r="R32" s="88">
        <v>876.41214000000002</v>
      </c>
      <c r="S32" s="89">
        <v>2.7278960239076157E-4</v>
      </c>
      <c r="T32" s="89">
        <v>1.2949730494626294E-2</v>
      </c>
      <c r="U32" s="89">
        <f>R32/'סכום נכסי הקרן'!$C$42</f>
        <v>2.2014135775658152E-3</v>
      </c>
    </row>
    <row r="33" spans="2:21" s="136" customFormat="1">
      <c r="B33" s="113" t="s">
        <v>352</v>
      </c>
      <c r="C33" s="81" t="s">
        <v>353</v>
      </c>
      <c r="D33" s="91" t="s">
        <v>122</v>
      </c>
      <c r="E33" s="91" t="s">
        <v>299</v>
      </c>
      <c r="F33" s="81" t="s">
        <v>350</v>
      </c>
      <c r="G33" s="91" t="s">
        <v>351</v>
      </c>
      <c r="H33" s="81" t="s">
        <v>336</v>
      </c>
      <c r="I33" s="81" t="s">
        <v>162</v>
      </c>
      <c r="J33" s="81"/>
      <c r="K33" s="88">
        <v>7</v>
      </c>
      <c r="L33" s="91" t="s">
        <v>166</v>
      </c>
      <c r="M33" s="92">
        <v>4.4999999999999998E-2</v>
      </c>
      <c r="N33" s="92">
        <v>1.78E-2</v>
      </c>
      <c r="O33" s="88">
        <v>1573000</v>
      </c>
      <c r="P33" s="90">
        <v>122.88</v>
      </c>
      <c r="Q33" s="81"/>
      <c r="R33" s="88">
        <v>1932.90245</v>
      </c>
      <c r="S33" s="89">
        <v>1.721942894549881E-3</v>
      </c>
      <c r="T33" s="89">
        <v>2.8560268231682503E-2</v>
      </c>
      <c r="U33" s="89">
        <f>R33/'סכום נכסי הקרן'!$C$42</f>
        <v>4.8551560428410192E-3</v>
      </c>
    </row>
    <row r="34" spans="2:21" s="136" customFormat="1">
      <c r="B34" s="113" t="s">
        <v>354</v>
      </c>
      <c r="C34" s="81" t="s">
        <v>355</v>
      </c>
      <c r="D34" s="91" t="s">
        <v>122</v>
      </c>
      <c r="E34" s="91" t="s">
        <v>299</v>
      </c>
      <c r="F34" s="81" t="s">
        <v>300</v>
      </c>
      <c r="G34" s="91" t="s">
        <v>301</v>
      </c>
      <c r="H34" s="81" t="s">
        <v>336</v>
      </c>
      <c r="I34" s="81" t="s">
        <v>162</v>
      </c>
      <c r="J34" s="81"/>
      <c r="K34" s="88">
        <v>2.9</v>
      </c>
      <c r="L34" s="91" t="s">
        <v>166</v>
      </c>
      <c r="M34" s="92">
        <v>0.05</v>
      </c>
      <c r="N34" s="92">
        <v>8.0999999999999996E-3</v>
      </c>
      <c r="O34" s="88">
        <v>63617</v>
      </c>
      <c r="P34" s="90">
        <v>124.51</v>
      </c>
      <c r="Q34" s="81"/>
      <c r="R34" s="88">
        <v>79.209519999999998</v>
      </c>
      <c r="S34" s="89">
        <v>6.3617063617063614E-5</v>
      </c>
      <c r="T34" s="89">
        <v>1.1703876404641216E-3</v>
      </c>
      <c r="U34" s="89">
        <f>R34/'סכום נכסי הקרן'!$C$42</f>
        <v>1.9896222888979032E-4</v>
      </c>
    </row>
    <row r="35" spans="2:21" s="136" customFormat="1">
      <c r="B35" s="113" t="s">
        <v>356</v>
      </c>
      <c r="C35" s="81" t="s">
        <v>357</v>
      </c>
      <c r="D35" s="91" t="s">
        <v>122</v>
      </c>
      <c r="E35" s="91" t="s">
        <v>299</v>
      </c>
      <c r="F35" s="81" t="s">
        <v>316</v>
      </c>
      <c r="G35" s="91" t="s">
        <v>301</v>
      </c>
      <c r="H35" s="81" t="s">
        <v>336</v>
      </c>
      <c r="I35" s="81" t="s">
        <v>164</v>
      </c>
      <c r="J35" s="81"/>
      <c r="K35" s="88">
        <v>2.78</v>
      </c>
      <c r="L35" s="91" t="s">
        <v>166</v>
      </c>
      <c r="M35" s="92">
        <v>6.5000000000000002E-2</v>
      </c>
      <c r="N35" s="92">
        <v>7.7999999999999988E-3</v>
      </c>
      <c r="O35" s="88">
        <v>130000</v>
      </c>
      <c r="P35" s="90">
        <v>129.38</v>
      </c>
      <c r="Q35" s="88">
        <v>2.33684</v>
      </c>
      <c r="R35" s="88">
        <v>170.53085000000002</v>
      </c>
      <c r="S35" s="89">
        <v>8.2539682539682546E-5</v>
      </c>
      <c r="T35" s="89">
        <v>2.5197375158672983E-3</v>
      </c>
      <c r="U35" s="89">
        <f>R35/'סכום נכסי הקרן'!$C$42</f>
        <v>4.2834747654663867E-4</v>
      </c>
    </row>
    <row r="36" spans="2:21" s="136" customFormat="1">
      <c r="B36" s="113" t="s">
        <v>358</v>
      </c>
      <c r="C36" s="81" t="s">
        <v>359</v>
      </c>
      <c r="D36" s="91" t="s">
        <v>122</v>
      </c>
      <c r="E36" s="91" t="s">
        <v>299</v>
      </c>
      <c r="F36" s="81" t="s">
        <v>360</v>
      </c>
      <c r="G36" s="91" t="s">
        <v>361</v>
      </c>
      <c r="H36" s="81" t="s">
        <v>362</v>
      </c>
      <c r="I36" s="81" t="s">
        <v>164</v>
      </c>
      <c r="J36" s="81"/>
      <c r="K36" s="88">
        <v>8.85</v>
      </c>
      <c r="L36" s="91" t="s">
        <v>166</v>
      </c>
      <c r="M36" s="92">
        <v>5.1500000000000004E-2</v>
      </c>
      <c r="N36" s="92">
        <v>3.4099999999999998E-2</v>
      </c>
      <c r="O36" s="88">
        <v>2001696</v>
      </c>
      <c r="P36" s="90">
        <v>139.80000000000001</v>
      </c>
      <c r="Q36" s="81"/>
      <c r="R36" s="88">
        <v>2798.3708500000002</v>
      </c>
      <c r="S36" s="89">
        <v>5.6369574730880296E-4</v>
      </c>
      <c r="T36" s="89">
        <v>4.1348295713382416E-2</v>
      </c>
      <c r="U36" s="89">
        <f>R36/'סכום נכסי הקרן'!$C$42</f>
        <v>7.0290806152621199E-3</v>
      </c>
    </row>
    <row r="37" spans="2:21" s="136" customFormat="1">
      <c r="B37" s="113" t="s">
        <v>363</v>
      </c>
      <c r="C37" s="81" t="s">
        <v>364</v>
      </c>
      <c r="D37" s="91" t="s">
        <v>122</v>
      </c>
      <c r="E37" s="91" t="s">
        <v>299</v>
      </c>
      <c r="F37" s="81" t="s">
        <v>365</v>
      </c>
      <c r="G37" s="91" t="s">
        <v>328</v>
      </c>
      <c r="H37" s="81" t="s">
        <v>362</v>
      </c>
      <c r="I37" s="81" t="s">
        <v>162</v>
      </c>
      <c r="J37" s="81"/>
      <c r="K37" s="88">
        <v>3.6</v>
      </c>
      <c r="L37" s="91" t="s">
        <v>166</v>
      </c>
      <c r="M37" s="92">
        <v>4.8000000000000001E-2</v>
      </c>
      <c r="N37" s="92">
        <v>1.01E-2</v>
      </c>
      <c r="O37" s="88">
        <v>317142</v>
      </c>
      <c r="P37" s="90">
        <v>115.71</v>
      </c>
      <c r="Q37" s="88">
        <v>15.44928</v>
      </c>
      <c r="R37" s="88">
        <v>382.41429999999997</v>
      </c>
      <c r="S37" s="89">
        <v>2.332705182465323E-4</v>
      </c>
      <c r="T37" s="89">
        <v>5.6504946660040191E-3</v>
      </c>
      <c r="U37" s="89">
        <f>R37/'סכום נכסי הקרן'!$C$42</f>
        <v>9.6056637494241787E-4</v>
      </c>
    </row>
    <row r="38" spans="2:21" s="136" customFormat="1">
      <c r="B38" s="113" t="s">
        <v>366</v>
      </c>
      <c r="C38" s="81" t="s">
        <v>367</v>
      </c>
      <c r="D38" s="91" t="s">
        <v>122</v>
      </c>
      <c r="E38" s="91" t="s">
        <v>299</v>
      </c>
      <c r="F38" s="81" t="s">
        <v>365</v>
      </c>
      <c r="G38" s="91" t="s">
        <v>328</v>
      </c>
      <c r="H38" s="81" t="s">
        <v>362</v>
      </c>
      <c r="I38" s="81" t="s">
        <v>162</v>
      </c>
      <c r="J38" s="81"/>
      <c r="K38" s="88">
        <v>7.47</v>
      </c>
      <c r="L38" s="91" t="s">
        <v>166</v>
      </c>
      <c r="M38" s="92">
        <v>3.2000000000000001E-2</v>
      </c>
      <c r="N38" s="92">
        <v>1.89E-2</v>
      </c>
      <c r="O38" s="88">
        <v>1921454</v>
      </c>
      <c r="P38" s="90">
        <v>109.18</v>
      </c>
      <c r="Q38" s="88">
        <v>61.486530000000002</v>
      </c>
      <c r="R38" s="88">
        <v>2159.3300600000002</v>
      </c>
      <c r="S38" s="89">
        <v>4.2346653619662186E-3</v>
      </c>
      <c r="T38" s="89">
        <v>3.1905927644892314E-2</v>
      </c>
      <c r="U38" s="89">
        <f>R38/'סכום נכסי הקרן'!$C$42</f>
        <v>5.4239076520893542E-3</v>
      </c>
    </row>
    <row r="39" spans="2:21" s="136" customFormat="1">
      <c r="B39" s="113" t="s">
        <v>368</v>
      </c>
      <c r="C39" s="81" t="s">
        <v>369</v>
      </c>
      <c r="D39" s="91" t="s">
        <v>122</v>
      </c>
      <c r="E39" s="91" t="s">
        <v>299</v>
      </c>
      <c r="F39" s="81" t="s">
        <v>365</v>
      </c>
      <c r="G39" s="91" t="s">
        <v>328</v>
      </c>
      <c r="H39" s="81" t="s">
        <v>362</v>
      </c>
      <c r="I39" s="81" t="s">
        <v>162</v>
      </c>
      <c r="J39" s="81"/>
      <c r="K39" s="88">
        <v>1.9400000000000002</v>
      </c>
      <c r="L39" s="91" t="s">
        <v>166</v>
      </c>
      <c r="M39" s="92">
        <v>4.9000000000000002E-2</v>
      </c>
      <c r="N39" s="92">
        <v>8.1000000000000013E-3</v>
      </c>
      <c r="O39" s="88">
        <v>261817</v>
      </c>
      <c r="P39" s="90">
        <v>119.11</v>
      </c>
      <c r="Q39" s="81"/>
      <c r="R39" s="88">
        <v>311.85021999999998</v>
      </c>
      <c r="S39" s="89">
        <v>6.6080784050646837E-4</v>
      </c>
      <c r="T39" s="89">
        <v>4.607850712439833E-3</v>
      </c>
      <c r="U39" s="89">
        <f>R39/'סכום נכסי הקרן'!$C$42</f>
        <v>7.8332017225923693E-4</v>
      </c>
    </row>
    <row r="40" spans="2:21" s="136" customFormat="1">
      <c r="B40" s="113" t="s">
        <v>370</v>
      </c>
      <c r="C40" s="81" t="s">
        <v>371</v>
      </c>
      <c r="D40" s="91" t="s">
        <v>122</v>
      </c>
      <c r="E40" s="91" t="s">
        <v>299</v>
      </c>
      <c r="F40" s="81" t="s">
        <v>372</v>
      </c>
      <c r="G40" s="91" t="s">
        <v>328</v>
      </c>
      <c r="H40" s="81" t="s">
        <v>362</v>
      </c>
      <c r="I40" s="81" t="s">
        <v>162</v>
      </c>
      <c r="J40" s="81"/>
      <c r="K40" s="88">
        <v>0.74</v>
      </c>
      <c r="L40" s="91" t="s">
        <v>166</v>
      </c>
      <c r="M40" s="92">
        <v>4.5499999999999999E-2</v>
      </c>
      <c r="N40" s="92">
        <v>1.0399999999999998E-2</v>
      </c>
      <c r="O40" s="88">
        <v>287622.5</v>
      </c>
      <c r="P40" s="90">
        <v>125.27</v>
      </c>
      <c r="Q40" s="81"/>
      <c r="R40" s="88">
        <v>360.30470000000003</v>
      </c>
      <c r="S40" s="89">
        <v>2.0337889437286984E-3</v>
      </c>
      <c r="T40" s="89">
        <v>5.3238066293184606E-3</v>
      </c>
      <c r="U40" s="89">
        <f>R40/'סכום נכסי הקרן'!$C$42</f>
        <v>9.0503043310282967E-4</v>
      </c>
    </row>
    <row r="41" spans="2:21" s="136" customFormat="1">
      <c r="B41" s="113" t="s">
        <v>373</v>
      </c>
      <c r="C41" s="81" t="s">
        <v>374</v>
      </c>
      <c r="D41" s="91" t="s">
        <v>122</v>
      </c>
      <c r="E41" s="91" t="s">
        <v>299</v>
      </c>
      <c r="F41" s="81" t="s">
        <v>372</v>
      </c>
      <c r="G41" s="91" t="s">
        <v>328</v>
      </c>
      <c r="H41" s="81" t="s">
        <v>362</v>
      </c>
      <c r="I41" s="81" t="s">
        <v>162</v>
      </c>
      <c r="J41" s="81"/>
      <c r="K41" s="88">
        <v>5.5299999999999994</v>
      </c>
      <c r="L41" s="91" t="s">
        <v>166</v>
      </c>
      <c r="M41" s="92">
        <v>4.7500000000000001E-2</v>
      </c>
      <c r="N41" s="92">
        <v>1.5600000000000001E-2</v>
      </c>
      <c r="O41" s="88">
        <v>1282427</v>
      </c>
      <c r="P41" s="90">
        <v>144.94999999999999</v>
      </c>
      <c r="Q41" s="81"/>
      <c r="R41" s="88">
        <v>1858.8779399999999</v>
      </c>
      <c r="S41" s="89">
        <v>6.7950352355216443E-4</v>
      </c>
      <c r="T41" s="89">
        <v>2.7466493498602276E-2</v>
      </c>
      <c r="U41" s="89">
        <f>R41/'סכום נכסי הקרן'!$C$42</f>
        <v>4.6692177679710963E-3</v>
      </c>
    </row>
    <row r="42" spans="2:21" s="136" customFormat="1">
      <c r="B42" s="113" t="s">
        <v>375</v>
      </c>
      <c r="C42" s="81" t="s">
        <v>376</v>
      </c>
      <c r="D42" s="91" t="s">
        <v>122</v>
      </c>
      <c r="E42" s="91" t="s">
        <v>299</v>
      </c>
      <c r="F42" s="81" t="s">
        <v>377</v>
      </c>
      <c r="G42" s="91" t="s">
        <v>328</v>
      </c>
      <c r="H42" s="81" t="s">
        <v>362</v>
      </c>
      <c r="I42" s="81" t="s">
        <v>162</v>
      </c>
      <c r="J42" s="81"/>
      <c r="K42" s="88">
        <v>0.9900000000000001</v>
      </c>
      <c r="L42" s="91" t="s">
        <v>166</v>
      </c>
      <c r="M42" s="92">
        <v>5.2999999999999999E-2</v>
      </c>
      <c r="N42" s="92">
        <v>1.06E-2</v>
      </c>
      <c r="O42" s="88">
        <v>4164</v>
      </c>
      <c r="P42" s="90">
        <v>121.87</v>
      </c>
      <c r="Q42" s="81"/>
      <c r="R42" s="88">
        <v>5.0746499999999992</v>
      </c>
      <c r="S42" s="89">
        <v>8.7208051752709373E-6</v>
      </c>
      <c r="T42" s="89">
        <v>7.4982245059448084E-5</v>
      </c>
      <c r="U42" s="89">
        <f>R42/'סכום נכסי הקרן'!$C$42</f>
        <v>1.2746746537986524E-5</v>
      </c>
    </row>
    <row r="43" spans="2:21" s="136" customFormat="1">
      <c r="B43" s="113" t="s">
        <v>378</v>
      </c>
      <c r="C43" s="81" t="s">
        <v>379</v>
      </c>
      <c r="D43" s="91" t="s">
        <v>122</v>
      </c>
      <c r="E43" s="91" t="s">
        <v>299</v>
      </c>
      <c r="F43" s="81" t="s">
        <v>380</v>
      </c>
      <c r="G43" s="91" t="s">
        <v>301</v>
      </c>
      <c r="H43" s="81" t="s">
        <v>362</v>
      </c>
      <c r="I43" s="81" t="s">
        <v>164</v>
      </c>
      <c r="J43" s="81"/>
      <c r="K43" s="88">
        <v>2.94</v>
      </c>
      <c r="L43" s="91" t="s">
        <v>166</v>
      </c>
      <c r="M43" s="92">
        <v>3.5499999999999997E-2</v>
      </c>
      <c r="N43" s="92">
        <v>7.1999999999999998E-3</v>
      </c>
      <c r="O43" s="88">
        <v>40288.5</v>
      </c>
      <c r="P43" s="90">
        <v>120.06</v>
      </c>
      <c r="Q43" s="81"/>
      <c r="R43" s="88">
        <v>48.370370000000001</v>
      </c>
      <c r="S43" s="89">
        <v>8.0752454896376103E-5</v>
      </c>
      <c r="T43" s="89">
        <v>7.1471312050213828E-4</v>
      </c>
      <c r="U43" s="89">
        <f>R43/'סכום נכסי הקרן'!$C$42</f>
        <v>1.2149898935663097E-4</v>
      </c>
    </row>
    <row r="44" spans="2:21" s="136" customFormat="1">
      <c r="B44" s="113" t="s">
        <v>381</v>
      </c>
      <c r="C44" s="81" t="s">
        <v>382</v>
      </c>
      <c r="D44" s="91" t="s">
        <v>122</v>
      </c>
      <c r="E44" s="91" t="s">
        <v>299</v>
      </c>
      <c r="F44" s="81" t="s">
        <v>380</v>
      </c>
      <c r="G44" s="91" t="s">
        <v>301</v>
      </c>
      <c r="H44" s="81" t="s">
        <v>362</v>
      </c>
      <c r="I44" s="81" t="s">
        <v>164</v>
      </c>
      <c r="J44" s="81"/>
      <c r="K44" s="88">
        <v>6.2500000000000009</v>
      </c>
      <c r="L44" s="91" t="s">
        <v>166</v>
      </c>
      <c r="M44" s="92">
        <v>1.4999999999999999E-2</v>
      </c>
      <c r="N44" s="92">
        <v>1.1299999999999999E-2</v>
      </c>
      <c r="O44" s="88">
        <v>90833.99</v>
      </c>
      <c r="P44" s="90">
        <v>102.39</v>
      </c>
      <c r="Q44" s="81"/>
      <c r="R44" s="88">
        <v>93.004929999999987</v>
      </c>
      <c r="S44" s="89">
        <v>1.5038974763867757E-4</v>
      </c>
      <c r="T44" s="89">
        <v>1.3742264891168482E-3</v>
      </c>
      <c r="U44" s="89">
        <f>R44/'סכום נכסי הקרן'!$C$42</f>
        <v>2.3361419398247742E-4</v>
      </c>
    </row>
    <row r="45" spans="2:21" s="136" customFormat="1">
      <c r="B45" s="113" t="s">
        <v>383</v>
      </c>
      <c r="C45" s="81" t="s">
        <v>384</v>
      </c>
      <c r="D45" s="91" t="s">
        <v>122</v>
      </c>
      <c r="E45" s="91" t="s">
        <v>299</v>
      </c>
      <c r="F45" s="81" t="s">
        <v>385</v>
      </c>
      <c r="G45" s="91" t="s">
        <v>386</v>
      </c>
      <c r="H45" s="81" t="s">
        <v>362</v>
      </c>
      <c r="I45" s="81" t="s">
        <v>164</v>
      </c>
      <c r="J45" s="81"/>
      <c r="K45" s="88">
        <v>5.38</v>
      </c>
      <c r="L45" s="91" t="s">
        <v>166</v>
      </c>
      <c r="M45" s="92">
        <v>3.85E-2</v>
      </c>
      <c r="N45" s="92">
        <v>1.3300000000000001E-2</v>
      </c>
      <c r="O45" s="88">
        <v>32675</v>
      </c>
      <c r="P45" s="90">
        <v>117.82</v>
      </c>
      <c r="Q45" s="81"/>
      <c r="R45" s="88">
        <v>38.497680000000003</v>
      </c>
      <c r="S45" s="89">
        <v>1.364033628824554E-4</v>
      </c>
      <c r="T45" s="89">
        <v>5.6883577704476443E-4</v>
      </c>
      <c r="U45" s="89">
        <f>R45/'סכום נכסי הקרן'!$C$42</f>
        <v>9.6700298397034911E-5</v>
      </c>
    </row>
    <row r="46" spans="2:21" s="136" customFormat="1">
      <c r="B46" s="113" t="s">
        <v>387</v>
      </c>
      <c r="C46" s="81" t="s">
        <v>388</v>
      </c>
      <c r="D46" s="91" t="s">
        <v>122</v>
      </c>
      <c r="E46" s="91" t="s">
        <v>299</v>
      </c>
      <c r="F46" s="81" t="s">
        <v>385</v>
      </c>
      <c r="G46" s="91" t="s">
        <v>386</v>
      </c>
      <c r="H46" s="81" t="s">
        <v>362</v>
      </c>
      <c r="I46" s="81" t="s">
        <v>164</v>
      </c>
      <c r="J46" s="81"/>
      <c r="K46" s="88">
        <v>3.6800000000000006</v>
      </c>
      <c r="L46" s="91" t="s">
        <v>166</v>
      </c>
      <c r="M46" s="92">
        <v>3.9E-2</v>
      </c>
      <c r="N46" s="92">
        <v>9.4000000000000004E-3</v>
      </c>
      <c r="O46" s="88">
        <v>30044</v>
      </c>
      <c r="P46" s="90">
        <v>120.37</v>
      </c>
      <c r="Q46" s="81"/>
      <c r="R46" s="88">
        <v>36.16395</v>
      </c>
      <c r="S46" s="89">
        <v>7.5292112797829748E-5</v>
      </c>
      <c r="T46" s="89">
        <v>5.343529428074109E-4</v>
      </c>
      <c r="U46" s="89">
        <f>R46/'סכום נכסי הקרן'!$C$42</f>
        <v>9.0838324704643246E-5</v>
      </c>
    </row>
    <row r="47" spans="2:21" s="136" customFormat="1">
      <c r="B47" s="113" t="s">
        <v>389</v>
      </c>
      <c r="C47" s="81" t="s">
        <v>390</v>
      </c>
      <c r="D47" s="91" t="s">
        <v>122</v>
      </c>
      <c r="E47" s="91" t="s">
        <v>299</v>
      </c>
      <c r="F47" s="81" t="s">
        <v>385</v>
      </c>
      <c r="G47" s="91" t="s">
        <v>386</v>
      </c>
      <c r="H47" s="81" t="s">
        <v>362</v>
      </c>
      <c r="I47" s="81" t="s">
        <v>164</v>
      </c>
      <c r="J47" s="81"/>
      <c r="K47" s="88">
        <v>6.19</v>
      </c>
      <c r="L47" s="91" t="s">
        <v>166</v>
      </c>
      <c r="M47" s="92">
        <v>3.85E-2</v>
      </c>
      <c r="N47" s="92">
        <v>1.5699999999999999E-2</v>
      </c>
      <c r="O47" s="88">
        <v>21991</v>
      </c>
      <c r="P47" s="90">
        <v>118.43</v>
      </c>
      <c r="Q47" s="81"/>
      <c r="R47" s="88">
        <v>26.04393</v>
      </c>
      <c r="S47" s="89">
        <v>8.7964E-5</v>
      </c>
      <c r="T47" s="89">
        <v>3.8482108944875248E-4</v>
      </c>
      <c r="U47" s="89">
        <f>R47/'סכום נכסי הקרן'!$C$42</f>
        <v>6.5418378521289836E-5</v>
      </c>
    </row>
    <row r="48" spans="2:21" s="136" customFormat="1">
      <c r="B48" s="113" t="s">
        <v>391</v>
      </c>
      <c r="C48" s="81" t="s">
        <v>392</v>
      </c>
      <c r="D48" s="91" t="s">
        <v>122</v>
      </c>
      <c r="E48" s="91" t="s">
        <v>299</v>
      </c>
      <c r="F48" s="81" t="s">
        <v>393</v>
      </c>
      <c r="G48" s="91" t="s">
        <v>386</v>
      </c>
      <c r="H48" s="81" t="s">
        <v>362</v>
      </c>
      <c r="I48" s="81" t="s">
        <v>162</v>
      </c>
      <c r="J48" s="81"/>
      <c r="K48" s="88">
        <v>3.79</v>
      </c>
      <c r="L48" s="91" t="s">
        <v>166</v>
      </c>
      <c r="M48" s="92">
        <v>3.7499999999999999E-2</v>
      </c>
      <c r="N48" s="92">
        <v>1.1600000000000001E-2</v>
      </c>
      <c r="O48" s="88">
        <v>236039</v>
      </c>
      <c r="P48" s="90">
        <v>119.79</v>
      </c>
      <c r="Q48" s="81"/>
      <c r="R48" s="88">
        <v>282.75112000000001</v>
      </c>
      <c r="S48" s="89">
        <v>3.0468388071193452E-4</v>
      </c>
      <c r="T48" s="89">
        <v>4.1778869026777047E-3</v>
      </c>
      <c r="U48" s="89">
        <f>R48/'סכום נכסי הקרן'!$C$42</f>
        <v>7.1022767283887816E-4</v>
      </c>
    </row>
    <row r="49" spans="2:21" s="136" customFormat="1">
      <c r="B49" s="113" t="s">
        <v>394</v>
      </c>
      <c r="C49" s="81" t="s">
        <v>395</v>
      </c>
      <c r="D49" s="91" t="s">
        <v>122</v>
      </c>
      <c r="E49" s="91" t="s">
        <v>299</v>
      </c>
      <c r="F49" s="81" t="s">
        <v>393</v>
      </c>
      <c r="G49" s="91" t="s">
        <v>386</v>
      </c>
      <c r="H49" s="81" t="s">
        <v>362</v>
      </c>
      <c r="I49" s="81" t="s">
        <v>162</v>
      </c>
      <c r="J49" s="81"/>
      <c r="K49" s="88">
        <v>7.3299999999999992</v>
      </c>
      <c r="L49" s="91" t="s">
        <v>166</v>
      </c>
      <c r="M49" s="92">
        <v>2.4799999999999999E-2</v>
      </c>
      <c r="N49" s="92">
        <v>1.7599999999999998E-2</v>
      </c>
      <c r="O49" s="88">
        <v>31669</v>
      </c>
      <c r="P49" s="90">
        <v>106.15</v>
      </c>
      <c r="Q49" s="81"/>
      <c r="R49" s="88">
        <v>33.61665</v>
      </c>
      <c r="S49" s="89">
        <v>7.4781655641675663E-5</v>
      </c>
      <c r="T49" s="89">
        <v>4.9671443121746244E-4</v>
      </c>
      <c r="U49" s="89">
        <f>R49/'סכום נכסי הקרן'!$C$42</f>
        <v>8.4439895757580275E-5</v>
      </c>
    </row>
    <row r="50" spans="2:21" s="136" customFormat="1">
      <c r="B50" s="113" t="s">
        <v>396</v>
      </c>
      <c r="C50" s="81" t="s">
        <v>397</v>
      </c>
      <c r="D50" s="91" t="s">
        <v>122</v>
      </c>
      <c r="E50" s="91" t="s">
        <v>299</v>
      </c>
      <c r="F50" s="81" t="s">
        <v>398</v>
      </c>
      <c r="G50" s="91" t="s">
        <v>328</v>
      </c>
      <c r="H50" s="81" t="s">
        <v>362</v>
      </c>
      <c r="I50" s="81" t="s">
        <v>164</v>
      </c>
      <c r="J50" s="81"/>
      <c r="K50" s="88">
        <v>7.9099999999999993</v>
      </c>
      <c r="L50" s="91" t="s">
        <v>166</v>
      </c>
      <c r="M50" s="92">
        <v>2.35E-2</v>
      </c>
      <c r="N50" s="92">
        <v>2.23E-2</v>
      </c>
      <c r="O50" s="88">
        <v>259380</v>
      </c>
      <c r="P50" s="90">
        <v>102.3</v>
      </c>
      <c r="Q50" s="81"/>
      <c r="R50" s="88">
        <v>265.34575000000001</v>
      </c>
      <c r="S50" s="89">
        <v>1.0235774422284296E-3</v>
      </c>
      <c r="T50" s="89">
        <v>3.9207078423109075E-3</v>
      </c>
      <c r="U50" s="89">
        <f>R50/'סכום נכסי הקרן'!$C$42</f>
        <v>6.6650803901391006E-4</v>
      </c>
    </row>
    <row r="51" spans="2:21" s="136" customFormat="1">
      <c r="B51" s="113" t="s">
        <v>399</v>
      </c>
      <c r="C51" s="81" t="s">
        <v>400</v>
      </c>
      <c r="D51" s="91" t="s">
        <v>122</v>
      </c>
      <c r="E51" s="91" t="s">
        <v>299</v>
      </c>
      <c r="F51" s="81" t="s">
        <v>398</v>
      </c>
      <c r="G51" s="91" t="s">
        <v>328</v>
      </c>
      <c r="H51" s="81" t="s">
        <v>362</v>
      </c>
      <c r="I51" s="81" t="s">
        <v>164</v>
      </c>
      <c r="J51" s="81"/>
      <c r="K51" s="88">
        <v>6.830000000000001</v>
      </c>
      <c r="L51" s="91" t="s">
        <v>166</v>
      </c>
      <c r="M51" s="92">
        <v>2.3E-2</v>
      </c>
      <c r="N51" s="92">
        <v>2.3E-2</v>
      </c>
      <c r="O51" s="88">
        <v>194.56</v>
      </c>
      <c r="P51" s="90">
        <v>101.15</v>
      </c>
      <c r="Q51" s="88">
        <v>4.3400000000000001E-3</v>
      </c>
      <c r="R51" s="88">
        <v>0.20113</v>
      </c>
      <c r="S51" s="89">
        <v>1.3648490842025103E-7</v>
      </c>
      <c r="T51" s="89">
        <v>2.9718658328765127E-6</v>
      </c>
      <c r="U51" s="89">
        <f>R51/'סכום נכסי הקרן'!$C$42</f>
        <v>5.0520787269766982E-7</v>
      </c>
    </row>
    <row r="52" spans="2:21" s="136" customFormat="1">
      <c r="B52" s="113" t="s">
        <v>401</v>
      </c>
      <c r="C52" s="81" t="s">
        <v>402</v>
      </c>
      <c r="D52" s="91" t="s">
        <v>122</v>
      </c>
      <c r="E52" s="91" t="s">
        <v>299</v>
      </c>
      <c r="F52" s="81" t="s">
        <v>398</v>
      </c>
      <c r="G52" s="91" t="s">
        <v>328</v>
      </c>
      <c r="H52" s="81" t="s">
        <v>362</v>
      </c>
      <c r="I52" s="81" t="s">
        <v>164</v>
      </c>
      <c r="J52" s="81"/>
      <c r="K52" s="88">
        <v>2.99</v>
      </c>
      <c r="L52" s="91" t="s">
        <v>166</v>
      </c>
      <c r="M52" s="92">
        <v>5.8499999999999996E-2</v>
      </c>
      <c r="N52" s="92">
        <v>1.2E-2</v>
      </c>
      <c r="O52" s="88">
        <v>471035.41</v>
      </c>
      <c r="P52" s="90">
        <v>123.77</v>
      </c>
      <c r="Q52" s="81"/>
      <c r="R52" s="88">
        <v>583.00049999999999</v>
      </c>
      <c r="S52" s="89">
        <v>3.3336289825278077E-4</v>
      </c>
      <c r="T52" s="89">
        <v>8.6143253940233842E-3</v>
      </c>
      <c r="U52" s="89">
        <f>R52/'סכום נכסי הקרן'!$C$42</f>
        <v>1.4644083050100822E-3</v>
      </c>
    </row>
    <row r="53" spans="2:21" s="136" customFormat="1">
      <c r="B53" s="113" t="s">
        <v>403</v>
      </c>
      <c r="C53" s="81" t="s">
        <v>404</v>
      </c>
      <c r="D53" s="91" t="s">
        <v>122</v>
      </c>
      <c r="E53" s="91" t="s">
        <v>299</v>
      </c>
      <c r="F53" s="81" t="s">
        <v>398</v>
      </c>
      <c r="G53" s="91" t="s">
        <v>328</v>
      </c>
      <c r="H53" s="81" t="s">
        <v>362</v>
      </c>
      <c r="I53" s="81" t="s">
        <v>164</v>
      </c>
      <c r="J53" s="81"/>
      <c r="K53" s="88">
        <v>7.379999999999999</v>
      </c>
      <c r="L53" s="91" t="s">
        <v>166</v>
      </c>
      <c r="M53" s="92">
        <v>2.1499999999999998E-2</v>
      </c>
      <c r="N53" s="92">
        <v>2.0899999999999998E-2</v>
      </c>
      <c r="O53" s="88">
        <v>594840.4</v>
      </c>
      <c r="P53" s="90">
        <v>102.2</v>
      </c>
      <c r="Q53" s="81"/>
      <c r="R53" s="88">
        <v>607.92693000000008</v>
      </c>
      <c r="S53" s="89">
        <v>1.1145407371635381E-3</v>
      </c>
      <c r="T53" s="89">
        <v>8.9826344759733091E-3</v>
      </c>
      <c r="U53" s="89">
        <f>R53/'סכום נכסי הקרן'!$C$42</f>
        <v>1.5270196940333381E-3</v>
      </c>
    </row>
    <row r="54" spans="2:21" s="136" customFormat="1">
      <c r="B54" s="113" t="s">
        <v>405</v>
      </c>
      <c r="C54" s="81" t="s">
        <v>406</v>
      </c>
      <c r="D54" s="91" t="s">
        <v>122</v>
      </c>
      <c r="E54" s="91" t="s">
        <v>299</v>
      </c>
      <c r="F54" s="81" t="s">
        <v>407</v>
      </c>
      <c r="G54" s="91" t="s">
        <v>408</v>
      </c>
      <c r="H54" s="81" t="s">
        <v>362</v>
      </c>
      <c r="I54" s="81" t="s">
        <v>164</v>
      </c>
      <c r="J54" s="81"/>
      <c r="K54" s="88">
        <v>5.5900000000000007</v>
      </c>
      <c r="L54" s="91" t="s">
        <v>166</v>
      </c>
      <c r="M54" s="92">
        <v>1.9400000000000001E-2</v>
      </c>
      <c r="N54" s="92">
        <v>1.3300000000000003E-2</v>
      </c>
      <c r="O54" s="88">
        <v>345569</v>
      </c>
      <c r="P54" s="90">
        <v>103.89</v>
      </c>
      <c r="Q54" s="81"/>
      <c r="R54" s="88">
        <v>359.01159999999999</v>
      </c>
      <c r="S54" s="89">
        <v>4.7822735550868804E-4</v>
      </c>
      <c r="T54" s="89">
        <v>5.3046999833258552E-3</v>
      </c>
      <c r="U54" s="89">
        <f>R54/'סכום נכסי הקרן'!$C$42</f>
        <v>9.017823631968714E-4</v>
      </c>
    </row>
    <row r="55" spans="2:21" s="136" customFormat="1">
      <c r="B55" s="113" t="s">
        <v>409</v>
      </c>
      <c r="C55" s="81" t="s">
        <v>410</v>
      </c>
      <c r="D55" s="91" t="s">
        <v>122</v>
      </c>
      <c r="E55" s="91" t="s">
        <v>299</v>
      </c>
      <c r="F55" s="81" t="s">
        <v>411</v>
      </c>
      <c r="G55" s="91" t="s">
        <v>386</v>
      </c>
      <c r="H55" s="81" t="s">
        <v>362</v>
      </c>
      <c r="I55" s="81" t="s">
        <v>162</v>
      </c>
      <c r="J55" s="81"/>
      <c r="K55" s="88">
        <v>2.17</v>
      </c>
      <c r="L55" s="91" t="s">
        <v>166</v>
      </c>
      <c r="M55" s="92">
        <v>3.6000000000000004E-2</v>
      </c>
      <c r="N55" s="92">
        <v>7.6E-3</v>
      </c>
      <c r="O55" s="88">
        <v>152472</v>
      </c>
      <c r="P55" s="90">
        <v>113.73</v>
      </c>
      <c r="Q55" s="81"/>
      <c r="R55" s="88">
        <v>173.40640999999999</v>
      </c>
      <c r="S55" s="89">
        <v>3.6854623506207216E-4</v>
      </c>
      <c r="T55" s="89">
        <v>2.5622263465458956E-3</v>
      </c>
      <c r="U55" s="89">
        <f>R55/'סכום נכסי הקרן'!$C$42</f>
        <v>4.3557044452960738E-4</v>
      </c>
    </row>
    <row r="56" spans="2:21" s="136" customFormat="1">
      <c r="B56" s="113" t="s">
        <v>412</v>
      </c>
      <c r="C56" s="81" t="s">
        <v>413</v>
      </c>
      <c r="D56" s="91" t="s">
        <v>122</v>
      </c>
      <c r="E56" s="91" t="s">
        <v>299</v>
      </c>
      <c r="F56" s="81" t="s">
        <v>411</v>
      </c>
      <c r="G56" s="91" t="s">
        <v>386</v>
      </c>
      <c r="H56" s="81" t="s">
        <v>362</v>
      </c>
      <c r="I56" s="81" t="s">
        <v>162</v>
      </c>
      <c r="J56" s="81"/>
      <c r="K56" s="88">
        <v>8.4600000000000009</v>
      </c>
      <c r="L56" s="91" t="s">
        <v>166</v>
      </c>
      <c r="M56" s="92">
        <v>2.2499999999999999E-2</v>
      </c>
      <c r="N56" s="92">
        <v>1.9499999999999997E-2</v>
      </c>
      <c r="O56" s="88">
        <v>167408</v>
      </c>
      <c r="P56" s="90">
        <v>103.82</v>
      </c>
      <c r="Q56" s="81"/>
      <c r="R56" s="88">
        <v>173.80298000000002</v>
      </c>
      <c r="S56" s="89">
        <v>4.0919432326960167E-4</v>
      </c>
      <c r="T56" s="89">
        <v>2.5680860036499773E-3</v>
      </c>
      <c r="U56" s="89">
        <f>R56/'סכום נכסי הקרן'!$C$42</f>
        <v>4.3656656786315152E-4</v>
      </c>
    </row>
    <row r="57" spans="2:21" s="136" customFormat="1">
      <c r="B57" s="113" t="s">
        <v>414</v>
      </c>
      <c r="C57" s="81" t="s">
        <v>415</v>
      </c>
      <c r="D57" s="91" t="s">
        <v>122</v>
      </c>
      <c r="E57" s="91" t="s">
        <v>299</v>
      </c>
      <c r="F57" s="81" t="s">
        <v>416</v>
      </c>
      <c r="G57" s="91" t="s">
        <v>328</v>
      </c>
      <c r="H57" s="81" t="s">
        <v>362</v>
      </c>
      <c r="I57" s="81" t="s">
        <v>164</v>
      </c>
      <c r="J57" s="81"/>
      <c r="K57" s="88">
        <v>8.59</v>
      </c>
      <c r="L57" s="91" t="s">
        <v>166</v>
      </c>
      <c r="M57" s="92">
        <v>3.5000000000000003E-2</v>
      </c>
      <c r="N57" s="92">
        <v>2.1400000000000002E-2</v>
      </c>
      <c r="O57" s="88">
        <v>543404.75</v>
      </c>
      <c r="P57" s="90">
        <v>114.46</v>
      </c>
      <c r="Q57" s="81"/>
      <c r="R57" s="88">
        <v>621.98108999999999</v>
      </c>
      <c r="S57" s="89">
        <v>3.0523701019760188E-3</v>
      </c>
      <c r="T57" s="89">
        <v>9.1902965746844881E-3</v>
      </c>
      <c r="U57" s="89">
        <f>R57/'סכום נכסי הקרן'!$C$42</f>
        <v>1.5623215996473819E-3</v>
      </c>
    </row>
    <row r="58" spans="2:21" s="136" customFormat="1">
      <c r="B58" s="113" t="s">
        <v>417</v>
      </c>
      <c r="C58" s="81" t="s">
        <v>418</v>
      </c>
      <c r="D58" s="91" t="s">
        <v>122</v>
      </c>
      <c r="E58" s="91" t="s">
        <v>299</v>
      </c>
      <c r="F58" s="81" t="s">
        <v>416</v>
      </c>
      <c r="G58" s="91" t="s">
        <v>328</v>
      </c>
      <c r="H58" s="81" t="s">
        <v>362</v>
      </c>
      <c r="I58" s="81" t="s">
        <v>164</v>
      </c>
      <c r="J58" s="81"/>
      <c r="K58" s="88">
        <v>7.2400000000000011</v>
      </c>
      <c r="L58" s="91" t="s">
        <v>166</v>
      </c>
      <c r="M58" s="92">
        <v>0.04</v>
      </c>
      <c r="N58" s="92">
        <v>1.7200000000000003E-2</v>
      </c>
      <c r="O58" s="88">
        <v>76652.17</v>
      </c>
      <c r="P58" s="90">
        <v>118.75</v>
      </c>
      <c r="Q58" s="81"/>
      <c r="R58" s="88">
        <v>91.024450000000002</v>
      </c>
      <c r="S58" s="89">
        <v>3.894929435277033E-4</v>
      </c>
      <c r="T58" s="89">
        <v>1.3449632223506015E-3</v>
      </c>
      <c r="U58" s="89">
        <f>R58/'סכום נכסי הקרן'!$C$42</f>
        <v>2.2863953039315574E-4</v>
      </c>
    </row>
    <row r="59" spans="2:21" s="136" customFormat="1">
      <c r="B59" s="113" t="s">
        <v>419</v>
      </c>
      <c r="C59" s="81" t="s">
        <v>420</v>
      </c>
      <c r="D59" s="91" t="s">
        <v>122</v>
      </c>
      <c r="E59" s="91" t="s">
        <v>299</v>
      </c>
      <c r="F59" s="81" t="s">
        <v>421</v>
      </c>
      <c r="G59" s="91" t="s">
        <v>328</v>
      </c>
      <c r="H59" s="81" t="s">
        <v>422</v>
      </c>
      <c r="I59" s="81" t="s">
        <v>162</v>
      </c>
      <c r="J59" s="81"/>
      <c r="K59" s="88">
        <v>1.2200000000000002</v>
      </c>
      <c r="L59" s="91" t="s">
        <v>166</v>
      </c>
      <c r="M59" s="92">
        <v>4.8499999999999995E-2</v>
      </c>
      <c r="N59" s="92">
        <v>1.0700000000000001E-2</v>
      </c>
      <c r="O59" s="88">
        <v>8226.67</v>
      </c>
      <c r="P59" s="90">
        <v>127.85</v>
      </c>
      <c r="Q59" s="81"/>
      <c r="R59" s="88">
        <v>10.517809999999999</v>
      </c>
      <c r="S59" s="89">
        <v>3.2845549702244967E-5</v>
      </c>
      <c r="T59" s="89">
        <v>1.554095369944161E-4</v>
      </c>
      <c r="U59" s="89">
        <f>R59/'סכום נכסי הקרן'!$C$42</f>
        <v>2.6419133970756617E-5</v>
      </c>
    </row>
    <row r="60" spans="2:21" s="136" customFormat="1">
      <c r="B60" s="113" t="s">
        <v>423</v>
      </c>
      <c r="C60" s="81" t="s">
        <v>424</v>
      </c>
      <c r="D60" s="91" t="s">
        <v>122</v>
      </c>
      <c r="E60" s="91" t="s">
        <v>299</v>
      </c>
      <c r="F60" s="81" t="s">
        <v>421</v>
      </c>
      <c r="G60" s="91" t="s">
        <v>328</v>
      </c>
      <c r="H60" s="81" t="s">
        <v>422</v>
      </c>
      <c r="I60" s="81" t="s">
        <v>162</v>
      </c>
      <c r="J60" s="81"/>
      <c r="K60" s="88">
        <v>5.79</v>
      </c>
      <c r="L60" s="91" t="s">
        <v>166</v>
      </c>
      <c r="M60" s="92">
        <v>2.5000000000000001E-2</v>
      </c>
      <c r="N60" s="92">
        <v>1.7299999999999999E-2</v>
      </c>
      <c r="O60" s="88">
        <v>168697.05</v>
      </c>
      <c r="P60" s="90">
        <v>104.57</v>
      </c>
      <c r="Q60" s="81"/>
      <c r="R60" s="88">
        <v>176.40649999999999</v>
      </c>
      <c r="S60" s="89">
        <v>3.4892409504255425E-4</v>
      </c>
      <c r="T60" s="89">
        <v>2.6065552132816115E-3</v>
      </c>
      <c r="U60" s="89">
        <f>R60/'סכום נכסי הקרן'!$C$42</f>
        <v>4.4310621287247791E-4</v>
      </c>
    </row>
    <row r="61" spans="2:21" s="136" customFormat="1">
      <c r="B61" s="113" t="s">
        <v>425</v>
      </c>
      <c r="C61" s="81" t="s">
        <v>426</v>
      </c>
      <c r="D61" s="91" t="s">
        <v>122</v>
      </c>
      <c r="E61" s="91" t="s">
        <v>299</v>
      </c>
      <c r="F61" s="81" t="s">
        <v>421</v>
      </c>
      <c r="G61" s="91" t="s">
        <v>328</v>
      </c>
      <c r="H61" s="81" t="s">
        <v>422</v>
      </c>
      <c r="I61" s="81" t="s">
        <v>162</v>
      </c>
      <c r="J61" s="81"/>
      <c r="K61" s="88">
        <v>6.52</v>
      </c>
      <c r="L61" s="91" t="s">
        <v>166</v>
      </c>
      <c r="M61" s="92">
        <v>1.34E-2</v>
      </c>
      <c r="N61" s="92">
        <v>1.6E-2</v>
      </c>
      <c r="O61" s="88">
        <v>772193.25</v>
      </c>
      <c r="P61" s="90">
        <v>99.13</v>
      </c>
      <c r="Q61" s="81"/>
      <c r="R61" s="88">
        <v>765.47514000000001</v>
      </c>
      <c r="S61" s="89">
        <v>2.1367621350928618E-3</v>
      </c>
      <c r="T61" s="89">
        <v>1.1310542507245886E-2</v>
      </c>
      <c r="U61" s="89">
        <f>R61/'סכום נכסי הקרן'!$C$42</f>
        <v>1.9227567597193407E-3</v>
      </c>
    </row>
    <row r="62" spans="2:21" s="136" customFormat="1">
      <c r="B62" s="113" t="s">
        <v>427</v>
      </c>
      <c r="C62" s="81" t="s">
        <v>428</v>
      </c>
      <c r="D62" s="91" t="s">
        <v>122</v>
      </c>
      <c r="E62" s="91" t="s">
        <v>299</v>
      </c>
      <c r="F62" s="81" t="s">
        <v>321</v>
      </c>
      <c r="G62" s="91" t="s">
        <v>301</v>
      </c>
      <c r="H62" s="81" t="s">
        <v>422</v>
      </c>
      <c r="I62" s="81" t="s">
        <v>164</v>
      </c>
      <c r="J62" s="81"/>
      <c r="K62" s="88">
        <v>3.8400000000000003</v>
      </c>
      <c r="L62" s="91" t="s">
        <v>166</v>
      </c>
      <c r="M62" s="92">
        <v>2.7999999999999997E-2</v>
      </c>
      <c r="N62" s="92">
        <v>1.6299999999999995E-2</v>
      </c>
      <c r="O62" s="88">
        <f>800000/50000</f>
        <v>16</v>
      </c>
      <c r="P62" s="90">
        <f>105.36*50000</f>
        <v>5268000</v>
      </c>
      <c r="Q62" s="81"/>
      <c r="R62" s="88">
        <v>842.87999000000002</v>
      </c>
      <c r="S62" s="89">
        <f>4523.09605925256%/50000</f>
        <v>9.0461921185051191E-4</v>
      </c>
      <c r="T62" s="89">
        <v>1.2454264622365121E-2</v>
      </c>
      <c r="U62" s="89">
        <f>R62/'סכום נכסי הקרן'!$C$42</f>
        <v>2.1171859329156923E-3</v>
      </c>
    </row>
    <row r="63" spans="2:21" s="136" customFormat="1">
      <c r="B63" s="113" t="s">
        <v>429</v>
      </c>
      <c r="C63" s="81" t="s">
        <v>430</v>
      </c>
      <c r="D63" s="91" t="s">
        <v>122</v>
      </c>
      <c r="E63" s="91" t="s">
        <v>299</v>
      </c>
      <c r="F63" s="81" t="s">
        <v>431</v>
      </c>
      <c r="G63" s="91" t="s">
        <v>301</v>
      </c>
      <c r="H63" s="81" t="s">
        <v>422</v>
      </c>
      <c r="I63" s="81" t="s">
        <v>164</v>
      </c>
      <c r="J63" s="81"/>
      <c r="K63" s="88">
        <v>2.4599999999999995</v>
      </c>
      <c r="L63" s="91" t="s">
        <v>166</v>
      </c>
      <c r="M63" s="92">
        <v>0.02</v>
      </c>
      <c r="N63" s="92">
        <v>7.6999999999999994E-3</v>
      </c>
      <c r="O63" s="88">
        <v>148661</v>
      </c>
      <c r="P63" s="90">
        <v>105.37</v>
      </c>
      <c r="Q63" s="81"/>
      <c r="R63" s="88">
        <v>156.64410000000001</v>
      </c>
      <c r="S63" s="89">
        <v>2.0902046744569595E-4</v>
      </c>
      <c r="T63" s="89">
        <v>2.3145490414741301E-3</v>
      </c>
      <c r="U63" s="89">
        <f>R63/'סכום נכסי הקרן'!$C$42</f>
        <v>3.9346607931010322E-4</v>
      </c>
    </row>
    <row r="64" spans="2:21" s="136" customFormat="1">
      <c r="B64" s="113" t="s">
        <v>432</v>
      </c>
      <c r="C64" s="81" t="s">
        <v>433</v>
      </c>
      <c r="D64" s="91" t="s">
        <v>122</v>
      </c>
      <c r="E64" s="91" t="s">
        <v>299</v>
      </c>
      <c r="F64" s="81" t="s">
        <v>434</v>
      </c>
      <c r="G64" s="91" t="s">
        <v>328</v>
      </c>
      <c r="H64" s="81" t="s">
        <v>422</v>
      </c>
      <c r="I64" s="81" t="s">
        <v>162</v>
      </c>
      <c r="J64" s="81"/>
      <c r="K64" s="88">
        <v>7.01</v>
      </c>
      <c r="L64" s="91" t="s">
        <v>166</v>
      </c>
      <c r="M64" s="92">
        <v>1.5800000000000002E-2</v>
      </c>
      <c r="N64" s="92">
        <v>1.78E-2</v>
      </c>
      <c r="O64" s="88">
        <v>291429.59999999998</v>
      </c>
      <c r="P64" s="90">
        <v>99.36</v>
      </c>
      <c r="Q64" s="81"/>
      <c r="R64" s="88">
        <v>289.56445000000002</v>
      </c>
      <c r="S64" s="89">
        <v>6.8298156558909957E-4</v>
      </c>
      <c r="T64" s="89">
        <v>4.278559615028486E-3</v>
      </c>
      <c r="U64" s="89">
        <f>R64/'סכום נכסי הקרן'!$C$42</f>
        <v>7.2734171825869227E-4</v>
      </c>
    </row>
    <row r="65" spans="2:21" s="136" customFormat="1">
      <c r="B65" s="113" t="s">
        <v>435</v>
      </c>
      <c r="C65" s="81" t="s">
        <v>436</v>
      </c>
      <c r="D65" s="91" t="s">
        <v>122</v>
      </c>
      <c r="E65" s="91" t="s">
        <v>299</v>
      </c>
      <c r="F65" s="81" t="s">
        <v>437</v>
      </c>
      <c r="G65" s="91" t="s">
        <v>328</v>
      </c>
      <c r="H65" s="81" t="s">
        <v>422</v>
      </c>
      <c r="I65" s="81" t="s">
        <v>162</v>
      </c>
      <c r="J65" s="81"/>
      <c r="K65" s="88">
        <v>6.8900000000000006</v>
      </c>
      <c r="L65" s="91" t="s">
        <v>166</v>
      </c>
      <c r="M65" s="92">
        <v>1.9599999999999999E-2</v>
      </c>
      <c r="N65" s="92">
        <v>2.06E-2</v>
      </c>
      <c r="O65" s="88">
        <v>94000</v>
      </c>
      <c r="P65" s="90">
        <v>99.9</v>
      </c>
      <c r="Q65" s="81"/>
      <c r="R65" s="88">
        <v>93.906009999999995</v>
      </c>
      <c r="S65" s="89">
        <v>1.8512828996604668E-4</v>
      </c>
      <c r="T65" s="89">
        <v>1.3875407081030185E-3</v>
      </c>
      <c r="U65" s="89">
        <f>R65/'סכום נכסי הקרן'!$C$42</f>
        <v>2.358775694606777E-4</v>
      </c>
    </row>
    <row r="66" spans="2:21" s="136" customFormat="1">
      <c r="B66" s="113" t="s">
        <v>438</v>
      </c>
      <c r="C66" s="81" t="s">
        <v>439</v>
      </c>
      <c r="D66" s="91" t="s">
        <v>122</v>
      </c>
      <c r="E66" s="91" t="s">
        <v>299</v>
      </c>
      <c r="F66" s="81" t="s">
        <v>437</v>
      </c>
      <c r="G66" s="91" t="s">
        <v>328</v>
      </c>
      <c r="H66" s="81" t="s">
        <v>422</v>
      </c>
      <c r="I66" s="81" t="s">
        <v>162</v>
      </c>
      <c r="J66" s="81"/>
      <c r="K66" s="88">
        <v>4.87</v>
      </c>
      <c r="L66" s="91" t="s">
        <v>166</v>
      </c>
      <c r="M66" s="92">
        <v>2.75E-2</v>
      </c>
      <c r="N66" s="92">
        <v>1.4199999999999999E-2</v>
      </c>
      <c r="O66" s="88">
        <v>101739.13</v>
      </c>
      <c r="P66" s="90">
        <v>107.19</v>
      </c>
      <c r="Q66" s="81"/>
      <c r="R66" s="88">
        <v>109.05417</v>
      </c>
      <c r="S66" s="89">
        <v>2.0413031018373494E-4</v>
      </c>
      <c r="T66" s="89">
        <v>1.6113675819405698E-3</v>
      </c>
      <c r="U66" s="89">
        <f>R66/'סכום נכסי הקרן'!$C$42</f>
        <v>2.7392743615825609E-4</v>
      </c>
    </row>
    <row r="67" spans="2:21" s="136" customFormat="1">
      <c r="B67" s="113" t="s">
        <v>440</v>
      </c>
      <c r="C67" s="81" t="s">
        <v>441</v>
      </c>
      <c r="D67" s="91" t="s">
        <v>122</v>
      </c>
      <c r="E67" s="91" t="s">
        <v>299</v>
      </c>
      <c r="F67" s="81" t="s">
        <v>411</v>
      </c>
      <c r="G67" s="91" t="s">
        <v>386</v>
      </c>
      <c r="H67" s="81" t="s">
        <v>422</v>
      </c>
      <c r="I67" s="81" t="s">
        <v>164</v>
      </c>
      <c r="J67" s="81"/>
      <c r="K67" s="88">
        <v>1.22</v>
      </c>
      <c r="L67" s="91" t="s">
        <v>166</v>
      </c>
      <c r="M67" s="92">
        <v>4.4999999999999998E-2</v>
      </c>
      <c r="N67" s="92">
        <v>1.0800000000000001E-2</v>
      </c>
      <c r="O67" s="88">
        <v>51782</v>
      </c>
      <c r="P67" s="90">
        <v>127.2</v>
      </c>
      <c r="Q67" s="81"/>
      <c r="R67" s="88">
        <v>65.866720000000001</v>
      </c>
      <c r="S67" s="89">
        <v>4.9632458903505481E-4</v>
      </c>
      <c r="T67" s="89">
        <v>9.7323648730494731E-4</v>
      </c>
      <c r="U67" s="89">
        <f>R67/'סכום נכסי הקרן'!$C$42</f>
        <v>1.6544715106037419E-4</v>
      </c>
    </row>
    <row r="68" spans="2:21" s="136" customFormat="1">
      <c r="B68" s="113" t="s">
        <v>442</v>
      </c>
      <c r="C68" s="81" t="s">
        <v>443</v>
      </c>
      <c r="D68" s="91" t="s">
        <v>122</v>
      </c>
      <c r="E68" s="91" t="s">
        <v>299</v>
      </c>
      <c r="F68" s="81" t="s">
        <v>444</v>
      </c>
      <c r="G68" s="91" t="s">
        <v>328</v>
      </c>
      <c r="H68" s="81" t="s">
        <v>422</v>
      </c>
      <c r="I68" s="81" t="s">
        <v>162</v>
      </c>
      <c r="J68" s="81"/>
      <c r="K68" s="88">
        <v>6.46</v>
      </c>
      <c r="L68" s="91" t="s">
        <v>166</v>
      </c>
      <c r="M68" s="92">
        <v>1.6E-2</v>
      </c>
      <c r="N68" s="92">
        <v>1.6399999999999998E-2</v>
      </c>
      <c r="O68" s="88">
        <v>109000</v>
      </c>
      <c r="P68" s="90">
        <v>100.83</v>
      </c>
      <c r="Q68" s="81"/>
      <c r="R68" s="88">
        <v>109.90471000000001</v>
      </c>
      <c r="S68" s="89">
        <v>7.9177714015908184E-4</v>
      </c>
      <c r="T68" s="89">
        <v>1.6239350296882692E-3</v>
      </c>
      <c r="U68" s="89">
        <f>R68/'סכום נכסי הקרן'!$C$42</f>
        <v>2.7606386286756982E-4</v>
      </c>
    </row>
    <row r="69" spans="2:21" s="136" customFormat="1">
      <c r="B69" s="113" t="s">
        <v>445</v>
      </c>
      <c r="C69" s="81" t="s">
        <v>446</v>
      </c>
      <c r="D69" s="91" t="s">
        <v>122</v>
      </c>
      <c r="E69" s="91" t="s">
        <v>299</v>
      </c>
      <c r="F69" s="81" t="s">
        <v>447</v>
      </c>
      <c r="G69" s="91" t="s">
        <v>328</v>
      </c>
      <c r="H69" s="81" t="s">
        <v>448</v>
      </c>
      <c r="I69" s="81" t="s">
        <v>164</v>
      </c>
      <c r="J69" s="81"/>
      <c r="K69" s="88">
        <v>2.79</v>
      </c>
      <c r="L69" s="91" t="s">
        <v>166</v>
      </c>
      <c r="M69" s="92">
        <v>4.5999999999999999E-2</v>
      </c>
      <c r="N69" s="92">
        <v>1.23E-2</v>
      </c>
      <c r="O69" s="88">
        <v>194744.91</v>
      </c>
      <c r="P69" s="90">
        <v>110.85</v>
      </c>
      <c r="Q69" s="81"/>
      <c r="R69" s="88">
        <v>215.87474</v>
      </c>
      <c r="S69" s="89">
        <v>4.5128045805595951E-4</v>
      </c>
      <c r="T69" s="89">
        <v>3.1897318350673724E-3</v>
      </c>
      <c r="U69" s="89">
        <f>R69/'סכום נכסי הקרן'!$C$42</f>
        <v>5.4224440990683926E-4</v>
      </c>
    </row>
    <row r="70" spans="2:21" s="136" customFormat="1">
      <c r="B70" s="113" t="s">
        <v>449</v>
      </c>
      <c r="C70" s="81" t="s">
        <v>450</v>
      </c>
      <c r="D70" s="91" t="s">
        <v>122</v>
      </c>
      <c r="E70" s="91" t="s">
        <v>299</v>
      </c>
      <c r="F70" s="81" t="s">
        <v>447</v>
      </c>
      <c r="G70" s="91" t="s">
        <v>328</v>
      </c>
      <c r="H70" s="81" t="s">
        <v>448</v>
      </c>
      <c r="I70" s="81" t="s">
        <v>164</v>
      </c>
      <c r="J70" s="81"/>
      <c r="K70" s="88">
        <v>6.29</v>
      </c>
      <c r="L70" s="91" t="s">
        <v>166</v>
      </c>
      <c r="M70" s="92">
        <v>3.0600000000000002E-2</v>
      </c>
      <c r="N70" s="92">
        <v>2.3099999999999999E-2</v>
      </c>
      <c r="O70" s="88">
        <v>124000</v>
      </c>
      <c r="P70" s="90">
        <v>105.19</v>
      </c>
      <c r="Q70" s="88">
        <v>1.9047000000000001</v>
      </c>
      <c r="R70" s="88">
        <v>132.34030999999999</v>
      </c>
      <c r="S70" s="89">
        <v>1.0039672900979677E-3</v>
      </c>
      <c r="T70" s="89">
        <v>1.9554399920513389E-3</v>
      </c>
      <c r="U70" s="89">
        <f>R70/'סכום נכסי הקרן'!$C$42</f>
        <v>3.3241866696788225E-4</v>
      </c>
    </row>
    <row r="71" spans="2:21" s="136" customFormat="1">
      <c r="B71" s="113" t="s">
        <v>451</v>
      </c>
      <c r="C71" s="81" t="s">
        <v>452</v>
      </c>
      <c r="D71" s="91" t="s">
        <v>122</v>
      </c>
      <c r="E71" s="91" t="s">
        <v>299</v>
      </c>
      <c r="F71" s="81" t="s">
        <v>347</v>
      </c>
      <c r="G71" s="91" t="s">
        <v>301</v>
      </c>
      <c r="H71" s="81" t="s">
        <v>448</v>
      </c>
      <c r="I71" s="81" t="s">
        <v>164</v>
      </c>
      <c r="J71" s="81"/>
      <c r="K71" s="88">
        <v>4.0999999999999996</v>
      </c>
      <c r="L71" s="91" t="s">
        <v>166</v>
      </c>
      <c r="M71" s="92">
        <v>5.0999999999999997E-2</v>
      </c>
      <c r="N71" s="92">
        <v>1.34E-2</v>
      </c>
      <c r="O71" s="88">
        <v>761875</v>
      </c>
      <c r="P71" s="90">
        <v>139.94</v>
      </c>
      <c r="Q71" s="88">
        <v>11.67712</v>
      </c>
      <c r="R71" s="88">
        <v>1077.845</v>
      </c>
      <c r="S71" s="89">
        <v>6.6409244228161099E-4</v>
      </c>
      <c r="T71" s="89">
        <v>1.5926071340112289E-2</v>
      </c>
      <c r="U71" s="89">
        <f>R71/'סכום נכסי הקרן'!$C$42</f>
        <v>2.7073821883747823E-3</v>
      </c>
    </row>
    <row r="72" spans="2:21" s="136" customFormat="1">
      <c r="B72" s="113" t="s">
        <v>453</v>
      </c>
      <c r="C72" s="81" t="s">
        <v>454</v>
      </c>
      <c r="D72" s="91" t="s">
        <v>122</v>
      </c>
      <c r="E72" s="91" t="s">
        <v>299</v>
      </c>
      <c r="F72" s="81" t="s">
        <v>455</v>
      </c>
      <c r="G72" s="91" t="s">
        <v>328</v>
      </c>
      <c r="H72" s="81" t="s">
        <v>448</v>
      </c>
      <c r="I72" s="81" t="s">
        <v>164</v>
      </c>
      <c r="J72" s="81"/>
      <c r="K72" s="88">
        <v>2.35</v>
      </c>
      <c r="L72" s="91" t="s">
        <v>166</v>
      </c>
      <c r="M72" s="92">
        <v>4.7500000000000001E-2</v>
      </c>
      <c r="N72" s="92">
        <v>8.7000000000000011E-3</v>
      </c>
      <c r="O72" s="88">
        <v>652344.14</v>
      </c>
      <c r="P72" s="90">
        <v>110.21</v>
      </c>
      <c r="Q72" s="81"/>
      <c r="R72" s="88">
        <v>718.94846999999993</v>
      </c>
      <c r="S72" s="89">
        <v>3.6869911654975689E-3</v>
      </c>
      <c r="T72" s="89">
        <v>1.0623071613343828E-2</v>
      </c>
      <c r="U72" s="89">
        <f>R72/'סכום נכסי הקרן'!$C$42</f>
        <v>1.8058888634611666E-3</v>
      </c>
    </row>
    <row r="73" spans="2:21" s="136" customFormat="1">
      <c r="B73" s="113" t="s">
        <v>456</v>
      </c>
      <c r="C73" s="81" t="s">
        <v>457</v>
      </c>
      <c r="D73" s="91" t="s">
        <v>122</v>
      </c>
      <c r="E73" s="91" t="s">
        <v>299</v>
      </c>
      <c r="F73" s="81" t="s">
        <v>458</v>
      </c>
      <c r="G73" s="91" t="s">
        <v>328</v>
      </c>
      <c r="H73" s="81" t="s">
        <v>459</v>
      </c>
      <c r="I73" s="81" t="s">
        <v>162</v>
      </c>
      <c r="J73" s="81"/>
      <c r="K73" s="88">
        <v>1.48</v>
      </c>
      <c r="L73" s="91" t="s">
        <v>166</v>
      </c>
      <c r="M73" s="92">
        <v>5.5999999999999994E-2</v>
      </c>
      <c r="N73" s="92">
        <v>1.14E-2</v>
      </c>
      <c r="O73" s="88">
        <v>86522</v>
      </c>
      <c r="P73" s="90">
        <v>112.32</v>
      </c>
      <c r="Q73" s="88">
        <v>2.55288</v>
      </c>
      <c r="R73" s="88">
        <v>99.734380000000002</v>
      </c>
      <c r="S73" s="89">
        <v>4.5556117183715594E-4</v>
      </c>
      <c r="T73" s="89">
        <v>1.4736598035356367E-3</v>
      </c>
      <c r="U73" s="89">
        <f>R73/'סכום נכסי הקרן'!$C$42</f>
        <v>2.5051754564023781E-4</v>
      </c>
    </row>
    <row r="74" spans="2:21" s="136" customFormat="1">
      <c r="B74" s="113" t="s">
        <v>460</v>
      </c>
      <c r="C74" s="81" t="s">
        <v>461</v>
      </c>
      <c r="D74" s="91" t="s">
        <v>122</v>
      </c>
      <c r="E74" s="91" t="s">
        <v>299</v>
      </c>
      <c r="F74" s="81" t="s">
        <v>431</v>
      </c>
      <c r="G74" s="91" t="s">
        <v>301</v>
      </c>
      <c r="H74" s="81" t="s">
        <v>459</v>
      </c>
      <c r="I74" s="81" t="s">
        <v>164</v>
      </c>
      <c r="J74" s="81"/>
      <c r="K74" s="88">
        <v>2.92</v>
      </c>
      <c r="L74" s="91" t="s">
        <v>166</v>
      </c>
      <c r="M74" s="92">
        <v>2.4E-2</v>
      </c>
      <c r="N74" s="92">
        <v>1.0399999999999998E-2</v>
      </c>
      <c r="O74" s="88">
        <v>17352</v>
      </c>
      <c r="P74" s="90">
        <v>105.35</v>
      </c>
      <c r="Q74" s="81"/>
      <c r="R74" s="88">
        <v>18.280330000000003</v>
      </c>
      <c r="S74" s="89">
        <v>1.3291357400556104E-4</v>
      </c>
      <c r="T74" s="89">
        <v>2.701073342649406E-4</v>
      </c>
      <c r="U74" s="89">
        <f>R74/'סכום נכסי הקרן'!$C$42</f>
        <v>4.5917399848413441E-5</v>
      </c>
    </row>
    <row r="75" spans="2:21" s="136" customFormat="1">
      <c r="B75" s="113" t="s">
        <v>462</v>
      </c>
      <c r="C75" s="81" t="s">
        <v>463</v>
      </c>
      <c r="D75" s="91" t="s">
        <v>122</v>
      </c>
      <c r="E75" s="91" t="s">
        <v>299</v>
      </c>
      <c r="F75" s="81" t="s">
        <v>464</v>
      </c>
      <c r="G75" s="91" t="s">
        <v>328</v>
      </c>
      <c r="H75" s="81" t="s">
        <v>459</v>
      </c>
      <c r="I75" s="81" t="s">
        <v>162</v>
      </c>
      <c r="J75" s="81"/>
      <c r="K75" s="88">
        <v>8.0400000000000009</v>
      </c>
      <c r="L75" s="91" t="s">
        <v>166</v>
      </c>
      <c r="M75" s="92">
        <v>2.6000000000000002E-2</v>
      </c>
      <c r="N75" s="92">
        <v>2.7799999999999998E-2</v>
      </c>
      <c r="O75" s="88">
        <v>410000</v>
      </c>
      <c r="P75" s="90">
        <v>98.76</v>
      </c>
      <c r="Q75" s="81"/>
      <c r="R75" s="88">
        <v>404.916</v>
      </c>
      <c r="S75" s="89">
        <v>6.6904913431569324E-4</v>
      </c>
      <c r="T75" s="89">
        <v>5.9829763117636653E-3</v>
      </c>
      <c r="U75" s="89">
        <f>R75/'סכום נכסי הקרן'!$C$42</f>
        <v>1.0170872121575581E-3</v>
      </c>
    </row>
    <row r="76" spans="2:21" s="136" customFormat="1">
      <c r="B76" s="113" t="s">
        <v>465</v>
      </c>
      <c r="C76" s="81" t="s">
        <v>466</v>
      </c>
      <c r="D76" s="91" t="s">
        <v>122</v>
      </c>
      <c r="E76" s="91" t="s">
        <v>299</v>
      </c>
      <c r="F76" s="81" t="s">
        <v>467</v>
      </c>
      <c r="G76" s="91" t="s">
        <v>328</v>
      </c>
      <c r="H76" s="81" t="s">
        <v>459</v>
      </c>
      <c r="I76" s="81" t="s">
        <v>164</v>
      </c>
      <c r="J76" s="81"/>
      <c r="K76" s="88">
        <v>5.93</v>
      </c>
      <c r="L76" s="91" t="s">
        <v>166</v>
      </c>
      <c r="M76" s="92">
        <v>3.7000000000000005E-2</v>
      </c>
      <c r="N76" s="92">
        <v>2.52E-2</v>
      </c>
      <c r="O76" s="88">
        <v>625727.94999999995</v>
      </c>
      <c r="P76" s="90">
        <v>106.69</v>
      </c>
      <c r="Q76" s="81"/>
      <c r="R76" s="88">
        <v>667.58915000000002</v>
      </c>
      <c r="S76" s="89">
        <v>9.909385512514217E-4</v>
      </c>
      <c r="T76" s="89">
        <v>9.8641942290263671E-3</v>
      </c>
      <c r="U76" s="89">
        <f>R76/'סכום נכסי הקרן'!$C$42</f>
        <v>1.6768820877419858E-3</v>
      </c>
    </row>
    <row r="77" spans="2:21" s="136" customFormat="1">
      <c r="B77" s="113" t="s">
        <v>468</v>
      </c>
      <c r="C77" s="81" t="s">
        <v>469</v>
      </c>
      <c r="D77" s="91" t="s">
        <v>122</v>
      </c>
      <c r="E77" s="91" t="s">
        <v>299</v>
      </c>
      <c r="F77" s="81" t="s">
        <v>467</v>
      </c>
      <c r="G77" s="91" t="s">
        <v>328</v>
      </c>
      <c r="H77" s="81" t="s">
        <v>459</v>
      </c>
      <c r="I77" s="81" t="s">
        <v>164</v>
      </c>
      <c r="J77" s="81"/>
      <c r="K77" s="88">
        <v>5.9799999999999995</v>
      </c>
      <c r="L77" s="91" t="s">
        <v>166</v>
      </c>
      <c r="M77" s="92">
        <v>2.8500000000000001E-2</v>
      </c>
      <c r="N77" s="92">
        <v>1.5699999999999999E-2</v>
      </c>
      <c r="O77" s="88">
        <v>590743</v>
      </c>
      <c r="P77" s="90">
        <v>110.02</v>
      </c>
      <c r="Q77" s="81"/>
      <c r="R77" s="88">
        <v>649.93542000000002</v>
      </c>
      <c r="S77" s="89">
        <v>8.6492386530014639E-4</v>
      </c>
      <c r="T77" s="89">
        <v>9.6033454396372789E-3</v>
      </c>
      <c r="U77" s="89">
        <f>R77/'סכום נכסי הקרן'!$C$42</f>
        <v>1.6325386114904121E-3</v>
      </c>
    </row>
    <row r="78" spans="2:21" s="136" customFormat="1">
      <c r="B78" s="113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8"/>
      <c r="P78" s="90"/>
      <c r="Q78" s="81"/>
      <c r="R78" s="81"/>
      <c r="S78" s="81"/>
      <c r="T78" s="89"/>
      <c r="U78" s="81"/>
    </row>
    <row r="79" spans="2:21" s="136" customFormat="1">
      <c r="B79" s="114" t="s">
        <v>44</v>
      </c>
      <c r="C79" s="79"/>
      <c r="D79" s="79"/>
      <c r="E79" s="79"/>
      <c r="F79" s="79"/>
      <c r="G79" s="79"/>
      <c r="H79" s="79"/>
      <c r="I79" s="79"/>
      <c r="J79" s="79"/>
      <c r="K79" s="85">
        <v>3.2284022415132352</v>
      </c>
      <c r="L79" s="79"/>
      <c r="M79" s="79"/>
      <c r="N79" s="97">
        <v>1.571748452654546E-2</v>
      </c>
      <c r="O79" s="85"/>
      <c r="P79" s="87"/>
      <c r="Q79" s="79"/>
      <c r="R79" s="85">
        <v>15511.594339999998</v>
      </c>
      <c r="S79" s="79"/>
      <c r="T79" s="86">
        <v>0.22919692354440754</v>
      </c>
      <c r="U79" s="86">
        <f>R79/'סכום נכסי הקרן'!$C$42</f>
        <v>3.8962758308858023E-2</v>
      </c>
    </row>
    <row r="80" spans="2:21" s="136" customFormat="1">
      <c r="B80" s="113" t="s">
        <v>470</v>
      </c>
      <c r="C80" s="81" t="s">
        <v>471</v>
      </c>
      <c r="D80" s="91" t="s">
        <v>122</v>
      </c>
      <c r="E80" s="91" t="s">
        <v>299</v>
      </c>
      <c r="F80" s="81" t="s">
        <v>305</v>
      </c>
      <c r="G80" s="91" t="s">
        <v>301</v>
      </c>
      <c r="H80" s="81" t="s">
        <v>302</v>
      </c>
      <c r="I80" s="81" t="s">
        <v>164</v>
      </c>
      <c r="J80" s="81"/>
      <c r="K80" s="88">
        <v>4.71</v>
      </c>
      <c r="L80" s="91" t="s">
        <v>166</v>
      </c>
      <c r="M80" s="92">
        <v>2.4700000000000003E-2</v>
      </c>
      <c r="N80" s="92">
        <v>1.7000000000000001E-2</v>
      </c>
      <c r="O80" s="88">
        <v>200000</v>
      </c>
      <c r="P80" s="90">
        <v>103.77</v>
      </c>
      <c r="Q80" s="81"/>
      <c r="R80" s="88">
        <v>207.54</v>
      </c>
      <c r="S80" s="89">
        <v>6.0037883904743894E-5</v>
      </c>
      <c r="T80" s="89">
        <v>3.0665790034067092E-3</v>
      </c>
      <c r="U80" s="89">
        <f>R80/'סכום נכסי הקרן'!$C$42</f>
        <v>5.2130881469534325E-4</v>
      </c>
    </row>
    <row r="81" spans="2:21" s="136" customFormat="1">
      <c r="B81" s="113" t="s">
        <v>472</v>
      </c>
      <c r="C81" s="81" t="s">
        <v>473</v>
      </c>
      <c r="D81" s="91" t="s">
        <v>122</v>
      </c>
      <c r="E81" s="91" t="s">
        <v>299</v>
      </c>
      <c r="F81" s="81" t="s">
        <v>316</v>
      </c>
      <c r="G81" s="91" t="s">
        <v>301</v>
      </c>
      <c r="H81" s="81" t="s">
        <v>302</v>
      </c>
      <c r="I81" s="81" t="s">
        <v>162</v>
      </c>
      <c r="J81" s="81"/>
      <c r="K81" s="88">
        <v>1.3800000000000001</v>
      </c>
      <c r="L81" s="91" t="s">
        <v>166</v>
      </c>
      <c r="M81" s="92">
        <v>5.9000000000000004E-2</v>
      </c>
      <c r="N81" s="92">
        <v>5.1999999999999998E-3</v>
      </c>
      <c r="O81" s="88">
        <v>951679.33</v>
      </c>
      <c r="P81" s="90">
        <v>108.07</v>
      </c>
      <c r="Q81" s="81"/>
      <c r="R81" s="88">
        <v>1028.47982</v>
      </c>
      <c r="S81" s="89">
        <v>8.8211945870368994E-4</v>
      </c>
      <c r="T81" s="89">
        <v>1.5196659060612468E-2</v>
      </c>
      <c r="U81" s="89">
        <f>R81/'סכום נכסי הקרן'!$C$42</f>
        <v>2.5833843880807557E-3</v>
      </c>
    </row>
    <row r="82" spans="2:21" s="136" customFormat="1">
      <c r="B82" s="113" t="s">
        <v>474</v>
      </c>
      <c r="C82" s="81" t="s">
        <v>475</v>
      </c>
      <c r="D82" s="91" t="s">
        <v>122</v>
      </c>
      <c r="E82" s="91" t="s">
        <v>299</v>
      </c>
      <c r="F82" s="81" t="s">
        <v>300</v>
      </c>
      <c r="G82" s="91" t="s">
        <v>301</v>
      </c>
      <c r="H82" s="81" t="s">
        <v>322</v>
      </c>
      <c r="I82" s="81" t="s">
        <v>162</v>
      </c>
      <c r="J82" s="81"/>
      <c r="K82" s="88">
        <v>0.2</v>
      </c>
      <c r="L82" s="91" t="s">
        <v>166</v>
      </c>
      <c r="M82" s="92">
        <v>5.4000000000000006E-2</v>
      </c>
      <c r="N82" s="92">
        <v>1.8999999999999998E-3</v>
      </c>
      <c r="O82" s="88">
        <v>147561</v>
      </c>
      <c r="P82" s="90">
        <v>105.36</v>
      </c>
      <c r="Q82" s="81"/>
      <c r="R82" s="88">
        <v>155.47026</v>
      </c>
      <c r="S82" s="89">
        <v>6.6889569948672706E-5</v>
      </c>
      <c r="T82" s="89">
        <v>2.2972045628321383E-3</v>
      </c>
      <c r="U82" s="89">
        <f>R82/'סכום נכסי הקרן'!$C$42</f>
        <v>3.9051757232811426E-4</v>
      </c>
    </row>
    <row r="83" spans="2:21" s="136" customFormat="1">
      <c r="B83" s="113" t="s">
        <v>476</v>
      </c>
      <c r="C83" s="81" t="s">
        <v>477</v>
      </c>
      <c r="D83" s="91" t="s">
        <v>122</v>
      </c>
      <c r="E83" s="91" t="s">
        <v>299</v>
      </c>
      <c r="F83" s="81" t="s">
        <v>316</v>
      </c>
      <c r="G83" s="91" t="s">
        <v>301</v>
      </c>
      <c r="H83" s="81" t="s">
        <v>322</v>
      </c>
      <c r="I83" s="81" t="s">
        <v>162</v>
      </c>
      <c r="J83" s="81"/>
      <c r="K83" s="88">
        <v>2.1700000000000004</v>
      </c>
      <c r="L83" s="91" t="s">
        <v>166</v>
      </c>
      <c r="M83" s="92">
        <v>6.0999999999999999E-2</v>
      </c>
      <c r="N83" s="92">
        <v>8.6999999999999994E-3</v>
      </c>
      <c r="O83" s="88">
        <v>2636063.2000000002</v>
      </c>
      <c r="P83" s="90">
        <v>113.09</v>
      </c>
      <c r="Q83" s="81"/>
      <c r="R83" s="88">
        <v>2981.1238399999997</v>
      </c>
      <c r="S83" s="89">
        <v>1.9235612034187548E-3</v>
      </c>
      <c r="T83" s="89">
        <v>4.4048625683237835E-2</v>
      </c>
      <c r="U83" s="89">
        <f>R83/'סכום נכסי הקרן'!$C$42</f>
        <v>7.4881282427022742E-3</v>
      </c>
    </row>
    <row r="84" spans="2:21" s="136" customFormat="1">
      <c r="B84" s="113" t="s">
        <v>478</v>
      </c>
      <c r="C84" s="81" t="s">
        <v>479</v>
      </c>
      <c r="D84" s="91" t="s">
        <v>122</v>
      </c>
      <c r="E84" s="91" t="s">
        <v>299</v>
      </c>
      <c r="F84" s="81" t="s">
        <v>339</v>
      </c>
      <c r="G84" s="91" t="s">
        <v>340</v>
      </c>
      <c r="H84" s="81" t="s">
        <v>336</v>
      </c>
      <c r="I84" s="81" t="s">
        <v>162</v>
      </c>
      <c r="J84" s="81"/>
      <c r="K84" s="88">
        <v>3.33</v>
      </c>
      <c r="L84" s="91" t="s">
        <v>166</v>
      </c>
      <c r="M84" s="92">
        <v>1.5100000000000001E-2</v>
      </c>
      <c r="N84" s="92">
        <v>1.2299999999999998E-2</v>
      </c>
      <c r="O84" s="88">
        <v>1313177</v>
      </c>
      <c r="P84" s="90">
        <v>101.12</v>
      </c>
      <c r="Q84" s="81"/>
      <c r="R84" s="88">
        <v>1327.8845900000001</v>
      </c>
      <c r="S84" s="89">
        <v>1.7896570944956041E-3</v>
      </c>
      <c r="T84" s="89">
        <v>1.9620617724975073E-2</v>
      </c>
      <c r="U84" s="89">
        <f>R84/'סכום נכסי הקרן'!$C$42</f>
        <v>3.3354434887978798E-3</v>
      </c>
    </row>
    <row r="85" spans="2:21" s="136" customFormat="1">
      <c r="B85" s="113" t="s">
        <v>480</v>
      </c>
      <c r="C85" s="81" t="s">
        <v>481</v>
      </c>
      <c r="D85" s="91" t="s">
        <v>122</v>
      </c>
      <c r="E85" s="91" t="s">
        <v>299</v>
      </c>
      <c r="F85" s="81" t="s">
        <v>339</v>
      </c>
      <c r="G85" s="91" t="s">
        <v>340</v>
      </c>
      <c r="H85" s="81" t="s">
        <v>336</v>
      </c>
      <c r="I85" s="81" t="s">
        <v>162</v>
      </c>
      <c r="J85" s="81"/>
      <c r="K85" s="88">
        <v>6.42</v>
      </c>
      <c r="L85" s="91" t="s">
        <v>166</v>
      </c>
      <c r="M85" s="92">
        <v>3.6499999999999998E-2</v>
      </c>
      <c r="N85" s="92">
        <v>2.8200000000000003E-2</v>
      </c>
      <c r="O85" s="88">
        <v>106888</v>
      </c>
      <c r="P85" s="90">
        <v>105.79</v>
      </c>
      <c r="Q85" s="81"/>
      <c r="R85" s="88">
        <v>113.07680999999999</v>
      </c>
      <c r="S85" s="89">
        <v>6.7015764579602844E-5</v>
      </c>
      <c r="T85" s="89">
        <v>1.6708054896319253E-3</v>
      </c>
      <c r="U85" s="89">
        <f>R85/'סכום נכסי הקרן'!$C$42</f>
        <v>2.8403169408610648E-4</v>
      </c>
    </row>
    <row r="86" spans="2:21" s="136" customFormat="1">
      <c r="B86" s="113" t="s">
        <v>482</v>
      </c>
      <c r="C86" s="81" t="s">
        <v>483</v>
      </c>
      <c r="D86" s="91" t="s">
        <v>122</v>
      </c>
      <c r="E86" s="91" t="s">
        <v>299</v>
      </c>
      <c r="F86" s="81" t="s">
        <v>347</v>
      </c>
      <c r="G86" s="91" t="s">
        <v>301</v>
      </c>
      <c r="H86" s="81" t="s">
        <v>336</v>
      </c>
      <c r="I86" s="81" t="s">
        <v>164</v>
      </c>
      <c r="J86" s="81"/>
      <c r="K86" s="88">
        <v>3.19</v>
      </c>
      <c r="L86" s="91" t="s">
        <v>166</v>
      </c>
      <c r="M86" s="92">
        <v>6.4000000000000001E-2</v>
      </c>
      <c r="N86" s="92">
        <v>1.21E-2</v>
      </c>
      <c r="O86" s="88">
        <v>945653</v>
      </c>
      <c r="P86" s="90">
        <v>117.79</v>
      </c>
      <c r="Q86" s="81"/>
      <c r="R86" s="88">
        <v>1113.8847000000001</v>
      </c>
      <c r="S86" s="89">
        <v>2.9059818816530225E-3</v>
      </c>
      <c r="T86" s="89">
        <v>1.645858838409936E-2</v>
      </c>
      <c r="U86" s="89">
        <f>R86/'סכום נכסי הקרן'!$C$42</f>
        <v>2.7979084160368031E-3</v>
      </c>
    </row>
    <row r="87" spans="2:21" s="136" customFormat="1">
      <c r="B87" s="113" t="s">
        <v>484</v>
      </c>
      <c r="C87" s="81" t="s">
        <v>485</v>
      </c>
      <c r="D87" s="91" t="s">
        <v>122</v>
      </c>
      <c r="E87" s="91" t="s">
        <v>299</v>
      </c>
      <c r="F87" s="81" t="s">
        <v>350</v>
      </c>
      <c r="G87" s="91" t="s">
        <v>351</v>
      </c>
      <c r="H87" s="81" t="s">
        <v>336</v>
      </c>
      <c r="I87" s="81" t="s">
        <v>162</v>
      </c>
      <c r="J87" s="81"/>
      <c r="K87" s="88">
        <v>4.4399999999999995</v>
      </c>
      <c r="L87" s="91" t="s">
        <v>166</v>
      </c>
      <c r="M87" s="92">
        <v>4.8000000000000001E-2</v>
      </c>
      <c r="N87" s="92">
        <v>1.8200000000000001E-2</v>
      </c>
      <c r="O87" s="88">
        <v>541006.69999999995</v>
      </c>
      <c r="P87" s="90">
        <v>114.93</v>
      </c>
      <c r="Q87" s="81"/>
      <c r="R87" s="88">
        <v>621.77900999999997</v>
      </c>
      <c r="S87" s="89">
        <v>2.4685286345273448E-4</v>
      </c>
      <c r="T87" s="89">
        <v>9.1873106717982565E-3</v>
      </c>
      <c r="U87" s="89">
        <f>R87/'סכום נכסי הקרן'!$C$42</f>
        <v>1.5618140055196298E-3</v>
      </c>
    </row>
    <row r="88" spans="2:21" s="136" customFormat="1">
      <c r="B88" s="113" t="s">
        <v>486</v>
      </c>
      <c r="C88" s="81" t="s">
        <v>487</v>
      </c>
      <c r="D88" s="91" t="s">
        <v>122</v>
      </c>
      <c r="E88" s="91" t="s">
        <v>299</v>
      </c>
      <c r="F88" s="81" t="s">
        <v>300</v>
      </c>
      <c r="G88" s="91" t="s">
        <v>301</v>
      </c>
      <c r="H88" s="81" t="s">
        <v>336</v>
      </c>
      <c r="I88" s="81" t="s">
        <v>162</v>
      </c>
      <c r="J88" s="81"/>
      <c r="K88" s="88">
        <v>3.02</v>
      </c>
      <c r="L88" s="91" t="s">
        <v>166</v>
      </c>
      <c r="M88" s="92">
        <v>2.1499999999999998E-2</v>
      </c>
      <c r="N88" s="92">
        <v>1.0899999999999998E-2</v>
      </c>
      <c r="O88" s="88">
        <v>650000</v>
      </c>
      <c r="P88" s="90">
        <v>103.48</v>
      </c>
      <c r="Q88" s="81"/>
      <c r="R88" s="88">
        <v>672.61996999999997</v>
      </c>
      <c r="S88" s="89">
        <v>6.5000065000064995E-4</v>
      </c>
      <c r="T88" s="89">
        <v>9.9385288487715637E-3</v>
      </c>
      <c r="U88" s="89">
        <f>R88/'סכום נכסי הקרן'!$C$42</f>
        <v>1.689518740007311E-3</v>
      </c>
    </row>
    <row r="89" spans="2:21" s="136" customFormat="1">
      <c r="B89" s="113" t="s">
        <v>488</v>
      </c>
      <c r="C89" s="81" t="s">
        <v>489</v>
      </c>
      <c r="D89" s="91" t="s">
        <v>122</v>
      </c>
      <c r="E89" s="91" t="s">
        <v>299</v>
      </c>
      <c r="F89" s="81" t="s">
        <v>490</v>
      </c>
      <c r="G89" s="91" t="s">
        <v>491</v>
      </c>
      <c r="H89" s="81" t="s">
        <v>336</v>
      </c>
      <c r="I89" s="81" t="s">
        <v>164</v>
      </c>
      <c r="J89" s="81"/>
      <c r="K89" s="88">
        <v>5.28</v>
      </c>
      <c r="L89" s="91" t="s">
        <v>166</v>
      </c>
      <c r="M89" s="92">
        <v>1.0500000000000001E-2</v>
      </c>
      <c r="N89" s="92">
        <v>1.0599999999999998E-2</v>
      </c>
      <c r="O89" s="88">
        <v>94743</v>
      </c>
      <c r="P89" s="90">
        <v>100.02</v>
      </c>
      <c r="Q89" s="81"/>
      <c r="R89" s="88">
        <v>94.761949999999999</v>
      </c>
      <c r="S89" s="89">
        <v>2.0447747020559327E-4</v>
      </c>
      <c r="T89" s="89">
        <v>1.4001879454171552E-3</v>
      </c>
      <c r="U89" s="89">
        <f>R89/'סכום נכסי הקרן'!$C$42</f>
        <v>2.3802756014608935E-4</v>
      </c>
    </row>
    <row r="90" spans="2:21" s="136" customFormat="1">
      <c r="B90" s="113" t="s">
        <v>492</v>
      </c>
      <c r="C90" s="81" t="s">
        <v>493</v>
      </c>
      <c r="D90" s="91" t="s">
        <v>122</v>
      </c>
      <c r="E90" s="91" t="s">
        <v>299</v>
      </c>
      <c r="F90" s="81" t="s">
        <v>365</v>
      </c>
      <c r="G90" s="91" t="s">
        <v>328</v>
      </c>
      <c r="H90" s="81" t="s">
        <v>362</v>
      </c>
      <c r="I90" s="81" t="s">
        <v>162</v>
      </c>
      <c r="J90" s="81"/>
      <c r="K90" s="88">
        <v>5.78</v>
      </c>
      <c r="L90" s="91" t="s">
        <v>166</v>
      </c>
      <c r="M90" s="92">
        <v>3.39E-2</v>
      </c>
      <c r="N90" s="92">
        <v>2.64E-2</v>
      </c>
      <c r="O90" s="88">
        <v>21113</v>
      </c>
      <c r="P90" s="90">
        <v>105.99</v>
      </c>
      <c r="Q90" s="81"/>
      <c r="R90" s="88">
        <v>22.377669999999998</v>
      </c>
      <c r="S90" s="89">
        <v>3.2614606054239762E-5</v>
      </c>
      <c r="T90" s="89">
        <v>3.3064899762534552E-4</v>
      </c>
      <c r="U90" s="89">
        <f>R90/'סכום נכסי הקרן'!$C$42</f>
        <v>5.6209292778951246E-5</v>
      </c>
    </row>
    <row r="91" spans="2:21" s="136" customFormat="1">
      <c r="B91" s="113" t="s">
        <v>494</v>
      </c>
      <c r="C91" s="81" t="s">
        <v>495</v>
      </c>
      <c r="D91" s="91" t="s">
        <v>122</v>
      </c>
      <c r="E91" s="91" t="s">
        <v>299</v>
      </c>
      <c r="F91" s="81" t="s">
        <v>496</v>
      </c>
      <c r="G91" s="91" t="s">
        <v>328</v>
      </c>
      <c r="H91" s="81" t="s">
        <v>362</v>
      </c>
      <c r="I91" s="81" t="s">
        <v>162</v>
      </c>
      <c r="J91" s="81"/>
      <c r="K91" s="88">
        <v>3.3699999999999997</v>
      </c>
      <c r="L91" s="91" t="s">
        <v>166</v>
      </c>
      <c r="M91" s="92">
        <v>5.0499999999999996E-2</v>
      </c>
      <c r="N91" s="92">
        <v>2.5000000000000001E-2</v>
      </c>
      <c r="O91" s="88">
        <v>19096.900000000001</v>
      </c>
      <c r="P91" s="90">
        <v>111.15</v>
      </c>
      <c r="Q91" s="81"/>
      <c r="R91" s="88">
        <v>21.226209999999998</v>
      </c>
      <c r="S91" s="89">
        <v>3.2774857500619565E-5</v>
      </c>
      <c r="T91" s="89">
        <v>3.136352024086996E-4</v>
      </c>
      <c r="U91" s="89">
        <f>R91/'סכום נכסי הקרן'!$C$42</f>
        <v>5.3317000942345775E-5</v>
      </c>
    </row>
    <row r="92" spans="2:21" s="136" customFormat="1">
      <c r="B92" s="113" t="s">
        <v>497</v>
      </c>
      <c r="C92" s="81" t="s">
        <v>498</v>
      </c>
      <c r="D92" s="91" t="s">
        <v>122</v>
      </c>
      <c r="E92" s="91" t="s">
        <v>299</v>
      </c>
      <c r="F92" s="81" t="s">
        <v>496</v>
      </c>
      <c r="G92" s="91" t="s">
        <v>328</v>
      </c>
      <c r="H92" s="81" t="s">
        <v>362</v>
      </c>
      <c r="I92" s="81" t="s">
        <v>162</v>
      </c>
      <c r="J92" s="81"/>
      <c r="K92" s="88">
        <v>5.3599999999999994</v>
      </c>
      <c r="L92" s="91" t="s">
        <v>166</v>
      </c>
      <c r="M92" s="92">
        <v>4.3499999999999997E-2</v>
      </c>
      <c r="N92" s="92">
        <v>3.5999999999999997E-2</v>
      </c>
      <c r="O92" s="88">
        <v>135945</v>
      </c>
      <c r="P92" s="90">
        <v>104.7</v>
      </c>
      <c r="Q92" s="81"/>
      <c r="R92" s="88">
        <v>142.33442000000002</v>
      </c>
      <c r="S92" s="89">
        <v>1.4865288957073328E-4</v>
      </c>
      <c r="T92" s="89">
        <v>2.1031114186859019E-3</v>
      </c>
      <c r="U92" s="89">
        <f>R92/'סכום נכסי הקרן'!$C$42</f>
        <v>3.5752234644188672E-4</v>
      </c>
    </row>
    <row r="93" spans="2:21" s="136" customFormat="1">
      <c r="B93" s="113" t="s">
        <v>499</v>
      </c>
      <c r="C93" s="81" t="s">
        <v>500</v>
      </c>
      <c r="D93" s="91" t="s">
        <v>122</v>
      </c>
      <c r="E93" s="91" t="s">
        <v>299</v>
      </c>
      <c r="F93" s="81" t="s">
        <v>411</v>
      </c>
      <c r="G93" s="91" t="s">
        <v>386</v>
      </c>
      <c r="H93" s="81" t="s">
        <v>362</v>
      </c>
      <c r="I93" s="81" t="s">
        <v>162</v>
      </c>
      <c r="J93" s="81"/>
      <c r="K93" s="88">
        <v>7</v>
      </c>
      <c r="L93" s="91" t="s">
        <v>166</v>
      </c>
      <c r="M93" s="92">
        <v>3.61E-2</v>
      </c>
      <c r="N93" s="92">
        <v>3.0900000000000004E-2</v>
      </c>
      <c r="O93" s="88">
        <v>508831</v>
      </c>
      <c r="P93" s="90">
        <v>105.51</v>
      </c>
      <c r="Q93" s="81"/>
      <c r="R93" s="88">
        <v>536.86758999999995</v>
      </c>
      <c r="S93" s="89">
        <v>1.106154347826087E-3</v>
      </c>
      <c r="T93" s="89">
        <v>7.9326726370991685E-3</v>
      </c>
      <c r="U93" s="89">
        <f>R93/'סכום נכסי הקרן'!$C$42</f>
        <v>1.3485294737941866E-3</v>
      </c>
    </row>
    <row r="94" spans="2:21" s="136" customFormat="1">
      <c r="B94" s="113" t="s">
        <v>501</v>
      </c>
      <c r="C94" s="81" t="s">
        <v>502</v>
      </c>
      <c r="D94" s="91" t="s">
        <v>122</v>
      </c>
      <c r="E94" s="91" t="s">
        <v>299</v>
      </c>
      <c r="F94" s="81" t="s">
        <v>385</v>
      </c>
      <c r="G94" s="91" t="s">
        <v>386</v>
      </c>
      <c r="H94" s="81" t="s">
        <v>362</v>
      </c>
      <c r="I94" s="81" t="s">
        <v>164</v>
      </c>
      <c r="J94" s="81"/>
      <c r="K94" s="88">
        <v>9.4300000000000015</v>
      </c>
      <c r="L94" s="91" t="s">
        <v>166</v>
      </c>
      <c r="M94" s="92">
        <v>3.95E-2</v>
      </c>
      <c r="N94" s="92">
        <v>3.4200000000000001E-2</v>
      </c>
      <c r="O94" s="88">
        <v>177116</v>
      </c>
      <c r="P94" s="90">
        <v>105.26</v>
      </c>
      <c r="Q94" s="81"/>
      <c r="R94" s="88">
        <v>186.4323</v>
      </c>
      <c r="S94" s="89">
        <v>7.3795266832516165E-4</v>
      </c>
      <c r="T94" s="89">
        <v>2.7546948864643952E-3</v>
      </c>
      <c r="U94" s="89">
        <f>R94/'סכום נכסי הקרן'!$C$42</f>
        <v>4.6828949279139752E-4</v>
      </c>
    </row>
    <row r="95" spans="2:21" s="136" customFormat="1">
      <c r="B95" s="113" t="s">
        <v>503</v>
      </c>
      <c r="C95" s="81" t="s">
        <v>504</v>
      </c>
      <c r="D95" s="91" t="s">
        <v>122</v>
      </c>
      <c r="E95" s="91" t="s">
        <v>299</v>
      </c>
      <c r="F95" s="81"/>
      <c r="G95" s="91" t="s">
        <v>328</v>
      </c>
      <c r="H95" s="81" t="s">
        <v>362</v>
      </c>
      <c r="I95" s="81" t="s">
        <v>162</v>
      </c>
      <c r="J95" s="81"/>
      <c r="K95" s="88">
        <v>4.2299999999999995</v>
      </c>
      <c r="L95" s="91" t="s">
        <v>166</v>
      </c>
      <c r="M95" s="92">
        <v>3.9E-2</v>
      </c>
      <c r="N95" s="92">
        <v>3.78E-2</v>
      </c>
      <c r="O95" s="88">
        <v>350000</v>
      </c>
      <c r="P95" s="90">
        <v>101.02</v>
      </c>
      <c r="Q95" s="81"/>
      <c r="R95" s="88">
        <v>353.57002</v>
      </c>
      <c r="S95" s="89">
        <v>3.8969208758051318E-4</v>
      </c>
      <c r="T95" s="89">
        <v>5.224296037226993E-3</v>
      </c>
      <c r="U95" s="89">
        <f>R95/'סכום נכסי הקרן'!$C$42</f>
        <v>8.8811394448303372E-4</v>
      </c>
    </row>
    <row r="96" spans="2:21" s="136" customFormat="1">
      <c r="B96" s="113" t="s">
        <v>505</v>
      </c>
      <c r="C96" s="81" t="s">
        <v>506</v>
      </c>
      <c r="D96" s="91" t="s">
        <v>122</v>
      </c>
      <c r="E96" s="91" t="s">
        <v>299</v>
      </c>
      <c r="F96" s="81" t="s">
        <v>393</v>
      </c>
      <c r="G96" s="91" t="s">
        <v>386</v>
      </c>
      <c r="H96" s="81" t="s">
        <v>362</v>
      </c>
      <c r="I96" s="81" t="s">
        <v>162</v>
      </c>
      <c r="J96" s="81"/>
      <c r="K96" s="88">
        <v>6.2</v>
      </c>
      <c r="L96" s="91" t="s">
        <v>166</v>
      </c>
      <c r="M96" s="92">
        <v>3.9199999999999999E-2</v>
      </c>
      <c r="N96" s="92">
        <v>2.7800000000000002E-2</v>
      </c>
      <c r="O96" s="88">
        <v>265503</v>
      </c>
      <c r="P96" s="90">
        <v>109.03</v>
      </c>
      <c r="Q96" s="81"/>
      <c r="R96" s="88">
        <v>289.47793000000001</v>
      </c>
      <c r="S96" s="89">
        <v>2.7660769241988884E-4</v>
      </c>
      <c r="T96" s="89">
        <v>4.2772812088640129E-3</v>
      </c>
      <c r="U96" s="89">
        <f>R96/'סכום נכסי הקרן'!$C$42</f>
        <v>7.2712439321943509E-4</v>
      </c>
    </row>
    <row r="97" spans="2:21" s="136" customFormat="1">
      <c r="B97" s="113" t="s">
        <v>507</v>
      </c>
      <c r="C97" s="81" t="s">
        <v>508</v>
      </c>
      <c r="D97" s="91" t="s">
        <v>122</v>
      </c>
      <c r="E97" s="91" t="s">
        <v>299</v>
      </c>
      <c r="F97" s="81" t="s">
        <v>407</v>
      </c>
      <c r="G97" s="91" t="s">
        <v>408</v>
      </c>
      <c r="H97" s="81" t="s">
        <v>362</v>
      </c>
      <c r="I97" s="81" t="s">
        <v>164</v>
      </c>
      <c r="J97" s="81"/>
      <c r="K97" s="88">
        <v>1.87</v>
      </c>
      <c r="L97" s="91" t="s">
        <v>166</v>
      </c>
      <c r="M97" s="92">
        <v>2.3E-2</v>
      </c>
      <c r="N97" s="92">
        <v>9.5999999999999992E-3</v>
      </c>
      <c r="O97" s="88">
        <v>2518950</v>
      </c>
      <c r="P97" s="90">
        <v>102.51</v>
      </c>
      <c r="Q97" s="81"/>
      <c r="R97" s="88">
        <v>2582.1756299999997</v>
      </c>
      <c r="S97" s="89">
        <v>8.4645069297541674E-4</v>
      </c>
      <c r="T97" s="89">
        <v>3.8153828515305438E-2</v>
      </c>
      <c r="U97" s="89">
        <f>R97/'סכום נכסי הקרן'!$C$42</f>
        <v>6.4860312084923447E-3</v>
      </c>
    </row>
    <row r="98" spans="2:21" s="136" customFormat="1">
      <c r="B98" s="113" t="s">
        <v>509</v>
      </c>
      <c r="C98" s="81" t="s">
        <v>510</v>
      </c>
      <c r="D98" s="91" t="s">
        <v>122</v>
      </c>
      <c r="E98" s="91" t="s">
        <v>299</v>
      </c>
      <c r="F98" s="81" t="s">
        <v>407</v>
      </c>
      <c r="G98" s="91" t="s">
        <v>408</v>
      </c>
      <c r="H98" s="81" t="s">
        <v>362</v>
      </c>
      <c r="I98" s="81" t="s">
        <v>164</v>
      </c>
      <c r="J98" s="81"/>
      <c r="K98" s="88">
        <v>6.5300000000000011</v>
      </c>
      <c r="L98" s="91" t="s">
        <v>166</v>
      </c>
      <c r="M98" s="92">
        <v>1.7500000000000002E-2</v>
      </c>
      <c r="N98" s="92">
        <v>1.5700000000000002E-2</v>
      </c>
      <c r="O98" s="88">
        <v>370218</v>
      </c>
      <c r="P98" s="90">
        <v>101.36</v>
      </c>
      <c r="Q98" s="81"/>
      <c r="R98" s="88">
        <v>375.25296999999995</v>
      </c>
      <c r="S98" s="89">
        <v>2.5627752495850056E-4</v>
      </c>
      <c r="T98" s="89">
        <v>5.5446799593717238E-3</v>
      </c>
      <c r="U98" s="89">
        <f>R98/'סכום נכסי הקרן'!$C$42</f>
        <v>9.4257820661851777E-4</v>
      </c>
    </row>
    <row r="99" spans="2:21" s="136" customFormat="1">
      <c r="B99" s="113" t="s">
        <v>511</v>
      </c>
      <c r="C99" s="81" t="s">
        <v>512</v>
      </c>
      <c r="D99" s="91" t="s">
        <v>122</v>
      </c>
      <c r="E99" s="91" t="s">
        <v>299</v>
      </c>
      <c r="F99" s="81" t="s">
        <v>407</v>
      </c>
      <c r="G99" s="91" t="s">
        <v>408</v>
      </c>
      <c r="H99" s="81" t="s">
        <v>362</v>
      </c>
      <c r="I99" s="81" t="s">
        <v>164</v>
      </c>
      <c r="J99" s="81"/>
      <c r="K99" s="88">
        <v>5.0499999999999989</v>
      </c>
      <c r="L99" s="91" t="s">
        <v>166</v>
      </c>
      <c r="M99" s="92">
        <v>2.9600000000000001E-2</v>
      </c>
      <c r="N99" s="92">
        <v>2.1499999999999995E-2</v>
      </c>
      <c r="O99" s="88">
        <v>316000</v>
      </c>
      <c r="P99" s="90">
        <v>104.41</v>
      </c>
      <c r="Q99" s="81"/>
      <c r="R99" s="88">
        <v>329.93559000000005</v>
      </c>
      <c r="S99" s="89">
        <v>7.7376259200673855E-4</v>
      </c>
      <c r="T99" s="89">
        <v>4.8750773478394753E-3</v>
      </c>
      <c r="U99" s="89">
        <f>R99/'סכום נכסי הקרן'!$C$42</f>
        <v>8.2874786233356839E-4</v>
      </c>
    </row>
    <row r="100" spans="2:21" s="136" customFormat="1">
      <c r="B100" s="113" t="s">
        <v>513</v>
      </c>
      <c r="C100" s="81" t="s">
        <v>514</v>
      </c>
      <c r="D100" s="91" t="s">
        <v>122</v>
      </c>
      <c r="E100" s="91" t="s">
        <v>299</v>
      </c>
      <c r="F100" s="81" t="s">
        <v>515</v>
      </c>
      <c r="G100" s="91" t="s">
        <v>153</v>
      </c>
      <c r="H100" s="81" t="s">
        <v>362</v>
      </c>
      <c r="I100" s="81" t="s">
        <v>162</v>
      </c>
      <c r="J100" s="81"/>
      <c r="K100" s="88">
        <v>4.3500000000000005</v>
      </c>
      <c r="L100" s="91" t="s">
        <v>166</v>
      </c>
      <c r="M100" s="92">
        <v>2.75E-2</v>
      </c>
      <c r="N100" s="92">
        <v>1.9800000000000002E-2</v>
      </c>
      <c r="O100" s="88">
        <v>265956.92</v>
      </c>
      <c r="P100" s="90">
        <v>104.31</v>
      </c>
      <c r="Q100" s="81"/>
      <c r="R100" s="88">
        <v>277.41965999999996</v>
      </c>
      <c r="S100" s="89">
        <v>4.904413458762597E-4</v>
      </c>
      <c r="T100" s="89">
        <v>4.0991100727003375E-3</v>
      </c>
      <c r="U100" s="89">
        <f>R100/'סכום נכסי הקרן'!$C$42</f>
        <v>6.9683585876354013E-4</v>
      </c>
    </row>
    <row r="101" spans="2:21" s="136" customFormat="1">
      <c r="B101" s="113" t="s">
        <v>516</v>
      </c>
      <c r="C101" s="81" t="s">
        <v>517</v>
      </c>
      <c r="D101" s="91" t="s">
        <v>122</v>
      </c>
      <c r="E101" s="91" t="s">
        <v>299</v>
      </c>
      <c r="F101" s="81" t="s">
        <v>347</v>
      </c>
      <c r="G101" s="91" t="s">
        <v>301</v>
      </c>
      <c r="H101" s="81" t="s">
        <v>422</v>
      </c>
      <c r="I101" s="81" t="s">
        <v>162</v>
      </c>
      <c r="J101" s="81"/>
      <c r="K101" s="88">
        <v>4.21</v>
      </c>
      <c r="L101" s="91" t="s">
        <v>166</v>
      </c>
      <c r="M101" s="92">
        <v>3.6000000000000004E-2</v>
      </c>
      <c r="N101" s="92">
        <v>2.5799999999999997E-2</v>
      </c>
      <c r="O101" s="88">
        <f>450000/50000</f>
        <v>9</v>
      </c>
      <c r="P101" s="90">
        <v>5300001</v>
      </c>
      <c r="Q101" s="81"/>
      <c r="R101" s="88">
        <v>477.00001000000003</v>
      </c>
      <c r="S101" s="89">
        <f>2869.71494164913%/50000</f>
        <v>5.739429883298261E-4</v>
      </c>
      <c r="T101" s="89">
        <v>7.0480785163861926E-3</v>
      </c>
      <c r="U101" s="89">
        <f>R101/'סכום נכסי הקרן'!$C$42</f>
        <v>1.1981512470982311E-3</v>
      </c>
    </row>
    <row r="102" spans="2:21" s="136" customFormat="1">
      <c r="B102" s="113" t="s">
        <v>518</v>
      </c>
      <c r="C102" s="81" t="s">
        <v>519</v>
      </c>
      <c r="D102" s="91" t="s">
        <v>122</v>
      </c>
      <c r="E102" s="91" t="s">
        <v>299</v>
      </c>
      <c r="F102" s="81" t="s">
        <v>520</v>
      </c>
      <c r="G102" s="91" t="s">
        <v>328</v>
      </c>
      <c r="H102" s="81" t="s">
        <v>422</v>
      </c>
      <c r="I102" s="81" t="s">
        <v>162</v>
      </c>
      <c r="J102" s="81"/>
      <c r="K102" s="88">
        <v>3.5200000000000005</v>
      </c>
      <c r="L102" s="91" t="s">
        <v>166</v>
      </c>
      <c r="M102" s="92">
        <v>6.0499999999999998E-2</v>
      </c>
      <c r="N102" s="92">
        <v>3.8699999999999998E-2</v>
      </c>
      <c r="O102" s="88">
        <v>194277</v>
      </c>
      <c r="P102" s="90">
        <v>108.34</v>
      </c>
      <c r="Q102" s="81"/>
      <c r="R102" s="88">
        <v>210.47970000000001</v>
      </c>
      <c r="S102" s="89">
        <v>2.0820754201349704E-4</v>
      </c>
      <c r="T102" s="89">
        <v>3.1100155568244345E-3</v>
      </c>
      <c r="U102" s="89">
        <f>R102/'סכום נכסי הקרן'!$C$42</f>
        <v>5.2869289257218585E-4</v>
      </c>
    </row>
    <row r="103" spans="2:21" s="136" customFormat="1">
      <c r="B103" s="113" t="s">
        <v>521</v>
      </c>
      <c r="C103" s="81" t="s">
        <v>522</v>
      </c>
      <c r="D103" s="91" t="s">
        <v>122</v>
      </c>
      <c r="E103" s="91" t="s">
        <v>299</v>
      </c>
      <c r="F103" s="81"/>
      <c r="G103" s="91" t="s">
        <v>523</v>
      </c>
      <c r="H103" s="81" t="s">
        <v>422</v>
      </c>
      <c r="I103" s="81" t="s">
        <v>162</v>
      </c>
      <c r="J103" s="81"/>
      <c r="K103" s="88">
        <v>3.1799999999999997</v>
      </c>
      <c r="L103" s="91" t="s">
        <v>166</v>
      </c>
      <c r="M103" s="92">
        <v>4.4500000000000005E-2</v>
      </c>
      <c r="N103" s="92">
        <v>3.3599999999999991E-2</v>
      </c>
      <c r="O103" s="88">
        <v>474774</v>
      </c>
      <c r="P103" s="90">
        <v>103.53</v>
      </c>
      <c r="Q103" s="81"/>
      <c r="R103" s="88">
        <v>491.53353000000004</v>
      </c>
      <c r="S103" s="89">
        <v>3.3912428571428573E-4</v>
      </c>
      <c r="T103" s="89">
        <v>7.2628235644617029E-3</v>
      </c>
      <c r="U103" s="89">
        <f>R103/'סכום נכסי הקרן'!$C$42</f>
        <v>1.2346572318941793E-3</v>
      </c>
    </row>
    <row r="104" spans="2:21" s="136" customFormat="1">
      <c r="B104" s="113" t="s">
        <v>524</v>
      </c>
      <c r="C104" s="81" t="s">
        <v>525</v>
      </c>
      <c r="D104" s="91" t="s">
        <v>122</v>
      </c>
      <c r="E104" s="91" t="s">
        <v>299</v>
      </c>
      <c r="F104" s="81" t="s">
        <v>526</v>
      </c>
      <c r="G104" s="91" t="s">
        <v>351</v>
      </c>
      <c r="H104" s="81" t="s">
        <v>422</v>
      </c>
      <c r="I104" s="81" t="s">
        <v>164</v>
      </c>
      <c r="J104" s="81"/>
      <c r="K104" s="88">
        <v>3.7899999999999996</v>
      </c>
      <c r="L104" s="91" t="s">
        <v>166</v>
      </c>
      <c r="M104" s="92">
        <v>2.9500000000000002E-2</v>
      </c>
      <c r="N104" s="92">
        <v>1.9900000000000001E-2</v>
      </c>
      <c r="O104" s="88">
        <v>223235.3</v>
      </c>
      <c r="P104" s="90">
        <v>103.67</v>
      </c>
      <c r="Q104" s="81"/>
      <c r="R104" s="88">
        <v>231.42804000000001</v>
      </c>
      <c r="S104" s="89">
        <v>8.323501105610842E-4</v>
      </c>
      <c r="T104" s="89">
        <v>3.4195449950061097E-3</v>
      </c>
      <c r="U104" s="89">
        <f>R104/'סכום נכסי הקרן'!$C$42</f>
        <v>5.8131192647039849E-4</v>
      </c>
    </row>
    <row r="105" spans="2:21" s="136" customFormat="1">
      <c r="B105" s="113" t="s">
        <v>527</v>
      </c>
      <c r="C105" s="81" t="s">
        <v>528</v>
      </c>
      <c r="D105" s="91" t="s">
        <v>122</v>
      </c>
      <c r="E105" s="91" t="s">
        <v>299</v>
      </c>
      <c r="F105" s="81" t="s">
        <v>515</v>
      </c>
      <c r="G105" s="91" t="s">
        <v>153</v>
      </c>
      <c r="H105" s="81" t="s">
        <v>422</v>
      </c>
      <c r="I105" s="81" t="s">
        <v>162</v>
      </c>
      <c r="J105" s="81"/>
      <c r="K105" s="88">
        <v>3.4000000000000004</v>
      </c>
      <c r="L105" s="91" t="s">
        <v>166</v>
      </c>
      <c r="M105" s="92">
        <v>2.4E-2</v>
      </c>
      <c r="N105" s="92">
        <v>1.5299999999999998E-2</v>
      </c>
      <c r="O105" s="88">
        <v>118541.8</v>
      </c>
      <c r="P105" s="90">
        <v>103.18</v>
      </c>
      <c r="Q105" s="81"/>
      <c r="R105" s="88">
        <v>122.31142999999999</v>
      </c>
      <c r="S105" s="89">
        <v>4.2333333333333334E-4</v>
      </c>
      <c r="T105" s="89">
        <v>1.8072548092639945E-3</v>
      </c>
      <c r="U105" s="89">
        <f>R105/'סכום נכסי הקרן'!$C$42</f>
        <v>3.07227650558892E-4</v>
      </c>
    </row>
    <row r="106" spans="2:21" s="136" customFormat="1">
      <c r="B106" s="113" t="s">
        <v>529</v>
      </c>
      <c r="C106" s="81" t="s">
        <v>530</v>
      </c>
      <c r="D106" s="91" t="s">
        <v>122</v>
      </c>
      <c r="E106" s="91" t="s">
        <v>299</v>
      </c>
      <c r="F106" s="81" t="s">
        <v>531</v>
      </c>
      <c r="G106" s="91" t="s">
        <v>351</v>
      </c>
      <c r="H106" s="81" t="s">
        <v>448</v>
      </c>
      <c r="I106" s="81" t="s">
        <v>164</v>
      </c>
      <c r="J106" s="81"/>
      <c r="K106" s="88">
        <v>2.94</v>
      </c>
      <c r="L106" s="91" t="s">
        <v>166</v>
      </c>
      <c r="M106" s="92">
        <v>3.4000000000000002E-2</v>
      </c>
      <c r="N106" s="92">
        <v>2.4900000000000002E-2</v>
      </c>
      <c r="O106" s="88">
        <v>39535.32</v>
      </c>
      <c r="P106" s="90">
        <v>103.21</v>
      </c>
      <c r="Q106" s="81"/>
      <c r="R106" s="88">
        <v>40.804400000000001</v>
      </c>
      <c r="S106" s="89">
        <v>7.6114762327980699E-5</v>
      </c>
      <c r="T106" s="89">
        <v>6.0291951569147503E-4</v>
      </c>
      <c r="U106" s="89">
        <f>R106/'סכום נכסי הקרן'!$C$42</f>
        <v>1.0249442709046287E-4</v>
      </c>
    </row>
    <row r="107" spans="2:21" s="136" customFormat="1">
      <c r="B107" s="113" t="s">
        <v>532</v>
      </c>
      <c r="C107" s="81" t="s">
        <v>533</v>
      </c>
      <c r="D107" s="91" t="s">
        <v>122</v>
      </c>
      <c r="E107" s="91" t="s">
        <v>299</v>
      </c>
      <c r="F107" s="81" t="s">
        <v>455</v>
      </c>
      <c r="G107" s="91" t="s">
        <v>328</v>
      </c>
      <c r="H107" s="81" t="s">
        <v>448</v>
      </c>
      <c r="I107" s="81" t="s">
        <v>164</v>
      </c>
      <c r="J107" s="81"/>
      <c r="K107" s="88">
        <v>4.51</v>
      </c>
      <c r="L107" s="91" t="s">
        <v>166</v>
      </c>
      <c r="M107" s="92">
        <v>3.7000000000000005E-2</v>
      </c>
      <c r="N107" s="92">
        <v>2.2600000000000002E-2</v>
      </c>
      <c r="O107" s="88">
        <v>59656.35</v>
      </c>
      <c r="P107" s="90">
        <v>106.6</v>
      </c>
      <c r="Q107" s="81"/>
      <c r="R107" s="88">
        <v>63.593669999999996</v>
      </c>
      <c r="S107" s="89">
        <v>2.3988640510845991E-4</v>
      </c>
      <c r="T107" s="89">
        <v>9.3965025138081871E-4</v>
      </c>
      <c r="U107" s="89">
        <f>R107/'סכום נכסי הקרן'!$C$42</f>
        <v>1.5973759626976394E-4</v>
      </c>
    </row>
    <row r="108" spans="2:21" s="136" customFormat="1">
      <c r="B108" s="113" t="s">
        <v>534</v>
      </c>
      <c r="C108" s="81" t="s">
        <v>535</v>
      </c>
      <c r="D108" s="91" t="s">
        <v>122</v>
      </c>
      <c r="E108" s="91" t="s">
        <v>299</v>
      </c>
      <c r="F108" s="81" t="s">
        <v>536</v>
      </c>
      <c r="G108" s="91" t="s">
        <v>361</v>
      </c>
      <c r="H108" s="81" t="s">
        <v>459</v>
      </c>
      <c r="I108" s="81" t="s">
        <v>164</v>
      </c>
      <c r="J108" s="81"/>
      <c r="K108" s="88">
        <v>2.58</v>
      </c>
      <c r="L108" s="91" t="s">
        <v>166</v>
      </c>
      <c r="M108" s="92">
        <v>0.06</v>
      </c>
      <c r="N108" s="92">
        <v>1.8800000000000001E-2</v>
      </c>
      <c r="O108" s="88">
        <v>14552.1</v>
      </c>
      <c r="P108" s="90">
        <v>110.84</v>
      </c>
      <c r="Q108" s="81"/>
      <c r="R108" s="88">
        <v>16.129549999999998</v>
      </c>
      <c r="S108" s="89">
        <v>2.3643292624971377E-5</v>
      </c>
      <c r="T108" s="89">
        <v>2.3832774098679136E-4</v>
      </c>
      <c r="U108" s="89">
        <f>R108/'סכום נכסי הקרן'!$C$42</f>
        <v>4.0514968642523239E-5</v>
      </c>
    </row>
    <row r="109" spans="2:21" s="136" customFormat="1">
      <c r="B109" s="113" t="s">
        <v>537</v>
      </c>
      <c r="C109" s="81" t="s">
        <v>538</v>
      </c>
      <c r="D109" s="91" t="s">
        <v>122</v>
      </c>
      <c r="E109" s="91" t="s">
        <v>299</v>
      </c>
      <c r="F109" s="81" t="s">
        <v>536</v>
      </c>
      <c r="G109" s="91" t="s">
        <v>361</v>
      </c>
      <c r="H109" s="81" t="s">
        <v>459</v>
      </c>
      <c r="I109" s="81" t="s">
        <v>164</v>
      </c>
      <c r="J109" s="81"/>
      <c r="K109" s="88">
        <v>4.6900000000000004</v>
      </c>
      <c r="L109" s="91" t="s">
        <v>166</v>
      </c>
      <c r="M109" s="92">
        <v>5.9000000000000004E-2</v>
      </c>
      <c r="N109" s="92">
        <v>2.8900000000000002E-2</v>
      </c>
      <c r="O109" s="88">
        <v>3716</v>
      </c>
      <c r="P109" s="90">
        <v>114.72</v>
      </c>
      <c r="Q109" s="81"/>
      <c r="R109" s="88">
        <v>4.2629999999999999</v>
      </c>
      <c r="S109" s="89">
        <v>5.2093117147831745E-6</v>
      </c>
      <c r="T109" s="89">
        <v>6.2989429948553529E-5</v>
      </c>
      <c r="U109" s="89">
        <f>R109/'סכום נכסי הקרן'!$C$42</f>
        <v>1.070800557505179E-5</v>
      </c>
    </row>
    <row r="110" spans="2:21" s="136" customFormat="1">
      <c r="B110" s="113" t="s">
        <v>539</v>
      </c>
      <c r="C110" s="81" t="s">
        <v>540</v>
      </c>
      <c r="D110" s="91" t="s">
        <v>122</v>
      </c>
      <c r="E110" s="91" t="s">
        <v>299</v>
      </c>
      <c r="F110" s="81" t="s">
        <v>541</v>
      </c>
      <c r="G110" s="91" t="s">
        <v>328</v>
      </c>
      <c r="H110" s="81" t="s">
        <v>459</v>
      </c>
      <c r="I110" s="81" t="s">
        <v>164</v>
      </c>
      <c r="J110" s="81"/>
      <c r="K110" s="88">
        <v>5.14</v>
      </c>
      <c r="L110" s="91" t="s">
        <v>166</v>
      </c>
      <c r="M110" s="92">
        <v>6.9000000000000006E-2</v>
      </c>
      <c r="N110" s="92">
        <v>6.0100000000000008E-2</v>
      </c>
      <c r="O110" s="88">
        <v>115791</v>
      </c>
      <c r="P110" s="90">
        <v>105.81</v>
      </c>
      <c r="Q110" s="81"/>
      <c r="R110" s="88">
        <v>122.51845</v>
      </c>
      <c r="S110" s="89">
        <v>2.508682492671608E-4</v>
      </c>
      <c r="T110" s="89">
        <v>1.8103137048276704E-3</v>
      </c>
      <c r="U110" s="89">
        <f>R110/'סכום נכסי הקרן'!$C$42</f>
        <v>3.0774765321292611E-4</v>
      </c>
    </row>
    <row r="111" spans="2:21" s="136" customFormat="1">
      <c r="B111" s="113" t="s">
        <v>542</v>
      </c>
      <c r="C111" s="81" t="s">
        <v>543</v>
      </c>
      <c r="D111" s="91" t="s">
        <v>122</v>
      </c>
      <c r="E111" s="91" t="s">
        <v>299</v>
      </c>
      <c r="F111" s="81" t="s">
        <v>544</v>
      </c>
      <c r="G111" s="91" t="s">
        <v>351</v>
      </c>
      <c r="H111" s="81" t="s">
        <v>545</v>
      </c>
      <c r="I111" s="81" t="s">
        <v>162</v>
      </c>
      <c r="J111" s="81"/>
      <c r="K111" s="88">
        <v>1.84</v>
      </c>
      <c r="L111" s="91" t="s">
        <v>166</v>
      </c>
      <c r="M111" s="92">
        <v>4.2999999999999997E-2</v>
      </c>
      <c r="N111" s="92">
        <v>2.8200000000000003E-2</v>
      </c>
      <c r="O111" s="88">
        <v>274389.21000000002</v>
      </c>
      <c r="P111" s="90">
        <v>103.12</v>
      </c>
      <c r="Q111" s="81"/>
      <c r="R111" s="88">
        <v>282.95015999999998</v>
      </c>
      <c r="S111" s="89">
        <v>4.751426919223597E-4</v>
      </c>
      <c r="T111" s="89">
        <v>4.1808278869932009E-3</v>
      </c>
      <c r="U111" s="89">
        <f>R111/'סכום נכסי הקרן'!$C$42</f>
        <v>7.1072763095045635E-4</v>
      </c>
    </row>
    <row r="112" spans="2:21" s="136" customFormat="1">
      <c r="B112" s="113" t="s">
        <v>546</v>
      </c>
      <c r="C112" s="81" t="s">
        <v>547</v>
      </c>
      <c r="D112" s="91" t="s">
        <v>122</v>
      </c>
      <c r="E112" s="91" t="s">
        <v>299</v>
      </c>
      <c r="F112" s="81" t="s">
        <v>544</v>
      </c>
      <c r="G112" s="91" t="s">
        <v>351</v>
      </c>
      <c r="H112" s="81" t="s">
        <v>545</v>
      </c>
      <c r="I112" s="81" t="s">
        <v>162</v>
      </c>
      <c r="J112" s="81"/>
      <c r="K112" s="88">
        <v>2.7600000000000002</v>
      </c>
      <c r="L112" s="91" t="s">
        <v>166</v>
      </c>
      <c r="M112" s="92">
        <v>4.2500000000000003E-2</v>
      </c>
      <c r="N112" s="92">
        <v>3.2700000000000007E-2</v>
      </c>
      <c r="O112" s="88">
        <v>14401.8</v>
      </c>
      <c r="P112" s="90">
        <v>103.4</v>
      </c>
      <c r="Q112" s="81"/>
      <c r="R112" s="88">
        <v>14.891459999999999</v>
      </c>
      <c r="S112" s="89">
        <v>2.3731910387641965E-5</v>
      </c>
      <c r="T112" s="89">
        <v>2.2003391426265236E-4</v>
      </c>
      <c r="U112" s="89">
        <f>R112/'סכום נכסי הקרן'!$C$42</f>
        <v>3.7405075463443747E-5</v>
      </c>
    </row>
    <row r="113" spans="2:2" s="136" customFormat="1">
      <c r="B113" s="138"/>
    </row>
    <row r="114" spans="2:2" s="136" customFormat="1">
      <c r="B114" s="138"/>
    </row>
    <row r="115" spans="2:2" s="136" customFormat="1">
      <c r="B115" s="138"/>
    </row>
    <row r="116" spans="2:2" s="136" customFormat="1">
      <c r="B116" s="139" t="s">
        <v>250</v>
      </c>
    </row>
    <row r="117" spans="2:2" s="136" customFormat="1">
      <c r="B117" s="139" t="s">
        <v>114</v>
      </c>
    </row>
    <row r="118" spans="2:2" s="136" customFormat="1">
      <c r="B118" s="139" t="s">
        <v>235</v>
      </c>
    </row>
    <row r="119" spans="2:2" s="136" customFormat="1">
      <c r="B119" s="139" t="s">
        <v>245</v>
      </c>
    </row>
    <row r="120" spans="2:2" s="136" customFormat="1">
      <c r="B120" s="139" t="s">
        <v>243</v>
      </c>
    </row>
    <row r="121" spans="2:2" s="136" customFormat="1">
      <c r="B121" s="138"/>
    </row>
    <row r="122" spans="2:2" s="136" customFormat="1">
      <c r="B122" s="138"/>
    </row>
    <row r="123" spans="2:2" s="136" customFormat="1">
      <c r="B123" s="138"/>
    </row>
    <row r="124" spans="2:2" s="136" customFormat="1">
      <c r="B124" s="138"/>
    </row>
    <row r="125" spans="2:2" s="136" customFormat="1">
      <c r="B125" s="138"/>
    </row>
    <row r="126" spans="2:2" s="136" customFormat="1">
      <c r="B126" s="138"/>
    </row>
    <row r="127" spans="2:2" s="136" customFormat="1">
      <c r="B127" s="138"/>
    </row>
    <row r="128" spans="2:2" s="136" customFormat="1">
      <c r="B128" s="138"/>
    </row>
    <row r="129" spans="2:2" s="136" customFormat="1">
      <c r="B129" s="138"/>
    </row>
    <row r="130" spans="2:2" s="136" customFormat="1">
      <c r="B130" s="138"/>
    </row>
    <row r="131" spans="2:2" s="136" customFormat="1">
      <c r="B131" s="138"/>
    </row>
    <row r="132" spans="2:2" s="136" customFormat="1">
      <c r="B132" s="138"/>
    </row>
    <row r="133" spans="2:2" s="136" customFormat="1">
      <c r="B133" s="138"/>
    </row>
    <row r="134" spans="2:2" s="136" customFormat="1">
      <c r="B134" s="138"/>
    </row>
    <row r="135" spans="2:2" s="136" customFormat="1">
      <c r="B135" s="138"/>
    </row>
    <row r="136" spans="2:2" s="136" customFormat="1">
      <c r="B136" s="138"/>
    </row>
    <row r="137" spans="2:2" s="136" customFormat="1">
      <c r="B137" s="138"/>
    </row>
    <row r="138" spans="2:2" s="136" customFormat="1">
      <c r="B138" s="138"/>
    </row>
    <row r="139" spans="2:2" s="136" customFormat="1">
      <c r="B139" s="138"/>
    </row>
    <row r="140" spans="2:2" s="136" customFormat="1">
      <c r="B140" s="138"/>
    </row>
    <row r="141" spans="2:2" s="136" customFormat="1">
      <c r="B141" s="138"/>
    </row>
    <row r="142" spans="2:2" s="136" customFormat="1">
      <c r="B142" s="138"/>
    </row>
    <row r="143" spans="2:2" s="136" customFormat="1">
      <c r="B143" s="138"/>
    </row>
    <row r="144" spans="2:2" s="136" customFormat="1">
      <c r="B144" s="138"/>
    </row>
    <row r="145" spans="2:2" s="136" customFormat="1">
      <c r="B145" s="138"/>
    </row>
    <row r="146" spans="2:2" s="136" customFormat="1">
      <c r="B146" s="138"/>
    </row>
    <row r="147" spans="2:2" s="136" customFormat="1">
      <c r="B147" s="138"/>
    </row>
    <row r="148" spans="2:2" s="136" customFormat="1">
      <c r="B148" s="138"/>
    </row>
    <row r="149" spans="2:2" s="136" customFormat="1">
      <c r="B149" s="138"/>
    </row>
    <row r="150" spans="2:2" s="136" customFormat="1">
      <c r="B150" s="138"/>
    </row>
    <row r="151" spans="2:2" s="136" customFormat="1">
      <c r="B151" s="138"/>
    </row>
    <row r="152" spans="2:2" s="136" customFormat="1">
      <c r="B152" s="138"/>
    </row>
    <row r="153" spans="2:2" s="136" customFormat="1">
      <c r="B153" s="138"/>
    </row>
    <row r="154" spans="2:2" s="136" customFormat="1">
      <c r="B154" s="138"/>
    </row>
    <row r="155" spans="2:2" s="136" customFormat="1">
      <c r="B155" s="138"/>
    </row>
    <row r="156" spans="2:2" s="136" customFormat="1">
      <c r="B156" s="138"/>
    </row>
    <row r="157" spans="2:2" s="136" customFormat="1">
      <c r="B157" s="138"/>
    </row>
    <row r="158" spans="2:2" s="136" customFormat="1">
      <c r="B158" s="138"/>
    </row>
    <row r="159" spans="2:2" s="136" customFormat="1">
      <c r="B159" s="138"/>
    </row>
    <row r="160" spans="2:2" s="136" customFormat="1">
      <c r="B160" s="138"/>
    </row>
    <row r="161" spans="2:2" s="136" customFormat="1">
      <c r="B161" s="138"/>
    </row>
    <row r="162" spans="2:2" s="136" customFormat="1">
      <c r="B162" s="138"/>
    </row>
    <row r="163" spans="2:2" s="136" customFormat="1">
      <c r="B163" s="138"/>
    </row>
    <row r="164" spans="2:2" s="136" customFormat="1">
      <c r="B164" s="138"/>
    </row>
    <row r="165" spans="2:2" s="136" customFormat="1">
      <c r="B165" s="138"/>
    </row>
    <row r="166" spans="2:2" s="136" customFormat="1">
      <c r="B166" s="138"/>
    </row>
    <row r="167" spans="2:2" s="136" customFormat="1">
      <c r="B167" s="138"/>
    </row>
    <row r="168" spans="2:2" s="136" customFormat="1">
      <c r="B168" s="138"/>
    </row>
    <row r="169" spans="2:2" s="136" customFormat="1">
      <c r="B169" s="138"/>
    </row>
    <row r="170" spans="2:2" s="136" customFormat="1">
      <c r="B170" s="138"/>
    </row>
    <row r="171" spans="2:2" s="136" customFormat="1">
      <c r="B171" s="138"/>
    </row>
    <row r="172" spans="2:2" s="136" customFormat="1">
      <c r="B172" s="138"/>
    </row>
    <row r="173" spans="2:2" s="136" customFormat="1">
      <c r="B173" s="138"/>
    </row>
    <row r="174" spans="2:2" s="136" customFormat="1">
      <c r="B174" s="138"/>
    </row>
    <row r="175" spans="2:2" s="136" customFormat="1">
      <c r="B175" s="138"/>
    </row>
    <row r="176" spans="2:2" s="136" customFormat="1">
      <c r="B176" s="138"/>
    </row>
    <row r="177" spans="2:2" s="136" customFormat="1">
      <c r="B177" s="138"/>
    </row>
    <row r="178" spans="2:2" s="136" customFormat="1">
      <c r="B178" s="138"/>
    </row>
    <row r="179" spans="2:2" s="136" customFormat="1">
      <c r="B179" s="138"/>
    </row>
    <row r="180" spans="2:2" s="136" customFormat="1">
      <c r="B180" s="138"/>
    </row>
    <row r="181" spans="2:2" s="136" customFormat="1">
      <c r="B181" s="138"/>
    </row>
    <row r="182" spans="2:2" s="136" customFormat="1">
      <c r="B182" s="138"/>
    </row>
    <row r="183" spans="2:2" s="136" customFormat="1">
      <c r="B183" s="138"/>
    </row>
    <row r="184" spans="2:2" s="136" customFormat="1">
      <c r="B184" s="138"/>
    </row>
    <row r="185" spans="2:2" s="136" customFormat="1">
      <c r="B185" s="138"/>
    </row>
    <row r="186" spans="2:2" s="136" customFormat="1">
      <c r="B186" s="138"/>
    </row>
    <row r="187" spans="2:2" s="136" customFormat="1">
      <c r="B187" s="138"/>
    </row>
    <row r="188" spans="2:2" s="136" customFormat="1">
      <c r="B188" s="138"/>
    </row>
    <row r="189" spans="2:2" s="136" customFormat="1">
      <c r="B189" s="138"/>
    </row>
    <row r="190" spans="2:2" s="136" customFormat="1">
      <c r="B190" s="138"/>
    </row>
    <row r="191" spans="2:2" s="136" customFormat="1">
      <c r="B191" s="138"/>
    </row>
    <row r="192" spans="2:2" s="136" customFormat="1">
      <c r="B192" s="138"/>
    </row>
    <row r="193" spans="2:2" s="136" customFormat="1">
      <c r="B193" s="138"/>
    </row>
    <row r="194" spans="2:2" s="136" customFormat="1">
      <c r="B194" s="138"/>
    </row>
    <row r="195" spans="2:2" s="136" customFormat="1">
      <c r="B195" s="138"/>
    </row>
    <row r="196" spans="2:2" s="136" customFormat="1">
      <c r="B196" s="138"/>
    </row>
    <row r="197" spans="2:2" s="136" customFormat="1">
      <c r="B197" s="138"/>
    </row>
    <row r="198" spans="2:2" s="136" customFormat="1">
      <c r="B198" s="138"/>
    </row>
    <row r="199" spans="2:2" s="136" customFormat="1">
      <c r="B199" s="138"/>
    </row>
    <row r="200" spans="2:2" s="136" customFormat="1">
      <c r="B200" s="138"/>
    </row>
    <row r="201" spans="2:2" s="136" customFormat="1">
      <c r="B201" s="138"/>
    </row>
    <row r="202" spans="2:2" s="136" customFormat="1">
      <c r="B202" s="138"/>
    </row>
    <row r="203" spans="2:2" s="136" customFormat="1">
      <c r="B203" s="138"/>
    </row>
    <row r="204" spans="2:2" s="136" customFormat="1">
      <c r="B204" s="138"/>
    </row>
    <row r="205" spans="2:2" s="136" customFormat="1">
      <c r="B205" s="138"/>
    </row>
    <row r="206" spans="2:2" s="136" customFormat="1">
      <c r="B206" s="138"/>
    </row>
    <row r="207" spans="2:2" s="136" customFormat="1">
      <c r="B207" s="138"/>
    </row>
    <row r="208" spans="2:2" s="136" customFormat="1">
      <c r="B208" s="138"/>
    </row>
    <row r="209" spans="2:2" s="136" customFormat="1">
      <c r="B209" s="138"/>
    </row>
    <row r="210" spans="2:2" s="136" customFormat="1">
      <c r="B210" s="138"/>
    </row>
    <row r="211" spans="2:2" s="136" customFormat="1">
      <c r="B211" s="138"/>
    </row>
    <row r="212" spans="2:2" s="136" customFormat="1">
      <c r="B212" s="138"/>
    </row>
    <row r="213" spans="2:2" s="136" customFormat="1">
      <c r="B213" s="138"/>
    </row>
    <row r="214" spans="2:2" s="136" customFormat="1">
      <c r="B214" s="138"/>
    </row>
    <row r="215" spans="2:2" s="136" customFormat="1">
      <c r="B215" s="138"/>
    </row>
    <row r="216" spans="2:2" s="136" customFormat="1">
      <c r="B216" s="138"/>
    </row>
    <row r="217" spans="2:2" s="136" customFormat="1">
      <c r="B217" s="138"/>
    </row>
    <row r="218" spans="2:2" s="136" customFormat="1">
      <c r="B218" s="138"/>
    </row>
    <row r="219" spans="2:2" s="136" customFormat="1">
      <c r="B219" s="138"/>
    </row>
    <row r="220" spans="2:2" s="136" customFormat="1">
      <c r="B220" s="138"/>
    </row>
    <row r="221" spans="2:2" s="136" customFormat="1">
      <c r="B221" s="138"/>
    </row>
    <row r="222" spans="2:2" s="136" customFormat="1">
      <c r="B222" s="138"/>
    </row>
    <row r="223" spans="2:2" s="136" customFormat="1">
      <c r="B223" s="138"/>
    </row>
    <row r="224" spans="2:2" s="136" customFormat="1">
      <c r="B224" s="138"/>
    </row>
    <row r="225" spans="2:2" s="136" customFormat="1">
      <c r="B225" s="138"/>
    </row>
    <row r="226" spans="2:2" s="136" customFormat="1">
      <c r="B226" s="138"/>
    </row>
    <row r="227" spans="2:2" s="136" customFormat="1">
      <c r="B227" s="138"/>
    </row>
    <row r="228" spans="2:2" s="136" customFormat="1">
      <c r="B228" s="138"/>
    </row>
    <row r="229" spans="2:2" s="136" customFormat="1">
      <c r="B229" s="138"/>
    </row>
    <row r="230" spans="2:2" s="136" customFormat="1">
      <c r="B230" s="138"/>
    </row>
    <row r="231" spans="2:2" s="136" customFormat="1">
      <c r="B231" s="138"/>
    </row>
    <row r="232" spans="2:2" s="136" customFormat="1">
      <c r="B232" s="138"/>
    </row>
    <row r="233" spans="2:2" s="136" customFormat="1">
      <c r="B233" s="138"/>
    </row>
    <row r="234" spans="2:2" s="136" customFormat="1">
      <c r="B234" s="138"/>
    </row>
    <row r="235" spans="2:2" s="136" customFormat="1">
      <c r="B235" s="138"/>
    </row>
    <row r="236" spans="2:2" s="136" customFormat="1">
      <c r="B236" s="138"/>
    </row>
    <row r="237" spans="2:2" s="136" customFormat="1">
      <c r="B237" s="138"/>
    </row>
    <row r="238" spans="2:2" s="136" customFormat="1">
      <c r="B238" s="138"/>
    </row>
    <row r="239" spans="2:2" s="136" customFormat="1">
      <c r="B239" s="138"/>
    </row>
    <row r="240" spans="2:2" s="136" customFormat="1">
      <c r="B240" s="138"/>
    </row>
    <row r="241" spans="2:2" s="136" customFormat="1">
      <c r="B241" s="138"/>
    </row>
    <row r="242" spans="2:2" s="136" customFormat="1">
      <c r="B242" s="138"/>
    </row>
    <row r="243" spans="2:2" s="136" customFormat="1">
      <c r="B243" s="138"/>
    </row>
    <row r="244" spans="2:2" s="136" customFormat="1">
      <c r="B244" s="138"/>
    </row>
    <row r="245" spans="2:2" s="136" customFormat="1">
      <c r="B245" s="138"/>
    </row>
    <row r="246" spans="2:2" s="136" customFormat="1">
      <c r="B246" s="138"/>
    </row>
    <row r="247" spans="2:2" s="136" customFormat="1">
      <c r="B247" s="138"/>
    </row>
    <row r="248" spans="2:2" s="136" customFormat="1">
      <c r="B248" s="138"/>
    </row>
    <row r="249" spans="2:2" s="136" customFormat="1">
      <c r="B249" s="138"/>
    </row>
    <row r="250" spans="2:2" s="136" customFormat="1">
      <c r="B250" s="138"/>
    </row>
    <row r="251" spans="2:2" s="136" customFormat="1">
      <c r="B251" s="138"/>
    </row>
    <row r="252" spans="2:2" s="136" customFormat="1">
      <c r="B252" s="138"/>
    </row>
    <row r="253" spans="2:2" s="136" customFormat="1">
      <c r="B253" s="138"/>
    </row>
    <row r="254" spans="2:2" s="136" customFormat="1">
      <c r="B254" s="138"/>
    </row>
    <row r="255" spans="2:2" s="136" customFormat="1">
      <c r="B255" s="138"/>
    </row>
    <row r="256" spans="2:2" s="136" customFormat="1">
      <c r="B256" s="138"/>
    </row>
    <row r="257" spans="2:2" s="136" customFormat="1">
      <c r="B257" s="138"/>
    </row>
    <row r="258" spans="2:2" s="136" customFormat="1">
      <c r="B258" s="138"/>
    </row>
    <row r="259" spans="2:2" s="136" customFormat="1">
      <c r="B259" s="138"/>
    </row>
    <row r="260" spans="2:2" s="136" customFormat="1">
      <c r="B260" s="138"/>
    </row>
    <row r="261" spans="2:2" s="136" customFormat="1">
      <c r="B261" s="138"/>
    </row>
    <row r="262" spans="2:2" s="136" customFormat="1">
      <c r="B262" s="138"/>
    </row>
    <row r="263" spans="2:2" s="136" customFormat="1">
      <c r="B263" s="138"/>
    </row>
    <row r="264" spans="2:2" s="136" customFormat="1">
      <c r="B264" s="138"/>
    </row>
    <row r="265" spans="2:2" s="136" customFormat="1">
      <c r="B265" s="138"/>
    </row>
    <row r="266" spans="2:2" s="136" customFormat="1">
      <c r="B266" s="138"/>
    </row>
    <row r="267" spans="2:2" s="136" customFormat="1">
      <c r="B267" s="138"/>
    </row>
    <row r="268" spans="2:2" s="136" customFormat="1">
      <c r="B268" s="138"/>
    </row>
    <row r="269" spans="2:2" s="136" customFormat="1">
      <c r="B269" s="138"/>
    </row>
    <row r="270" spans="2:2" s="136" customFormat="1">
      <c r="B270" s="138"/>
    </row>
    <row r="271" spans="2:2" s="136" customFormat="1">
      <c r="B271" s="138"/>
    </row>
    <row r="272" spans="2:2" s="136" customFormat="1">
      <c r="B272" s="138"/>
    </row>
    <row r="273" spans="2:2" s="136" customFormat="1">
      <c r="B273" s="138"/>
    </row>
    <row r="274" spans="2:2" s="136" customFormat="1">
      <c r="B274" s="138"/>
    </row>
    <row r="275" spans="2:2" s="136" customFormat="1">
      <c r="B275" s="138"/>
    </row>
    <row r="276" spans="2:2" s="136" customFormat="1">
      <c r="B276" s="138"/>
    </row>
    <row r="277" spans="2:2" s="136" customFormat="1">
      <c r="B277" s="138"/>
    </row>
    <row r="278" spans="2:2" s="136" customFormat="1">
      <c r="B278" s="138"/>
    </row>
    <row r="279" spans="2:2" s="136" customFormat="1">
      <c r="B279" s="138"/>
    </row>
    <row r="280" spans="2:2" s="136" customFormat="1">
      <c r="B280" s="138"/>
    </row>
    <row r="281" spans="2:2" s="136" customFormat="1">
      <c r="B281" s="138"/>
    </row>
    <row r="282" spans="2:2" s="136" customFormat="1">
      <c r="B282" s="138"/>
    </row>
    <row r="283" spans="2:2" s="136" customFormat="1">
      <c r="B283" s="138"/>
    </row>
    <row r="284" spans="2:2" s="136" customFormat="1">
      <c r="B284" s="138"/>
    </row>
    <row r="285" spans="2:2" s="136" customFormat="1">
      <c r="B285" s="138"/>
    </row>
    <row r="286" spans="2:2" s="136" customFormat="1">
      <c r="B286" s="138"/>
    </row>
    <row r="287" spans="2:2" s="136" customFormat="1">
      <c r="B287" s="138"/>
    </row>
    <row r="288" spans="2:2" s="136" customFormat="1">
      <c r="B288" s="138"/>
    </row>
    <row r="289" spans="2:6" s="136" customFormat="1">
      <c r="B289" s="138"/>
    </row>
    <row r="290" spans="2:6" s="136" customFormat="1">
      <c r="B290" s="138"/>
    </row>
    <row r="291" spans="2:6" s="136" customFormat="1">
      <c r="B291" s="138"/>
    </row>
    <row r="292" spans="2:6" s="136" customFormat="1">
      <c r="B292" s="138"/>
    </row>
    <row r="293" spans="2:6" s="136" customFormat="1">
      <c r="B293" s="138"/>
    </row>
    <row r="294" spans="2:6" s="136" customFormat="1">
      <c r="B294" s="138"/>
    </row>
    <row r="295" spans="2:6" s="136" customFormat="1">
      <c r="B295" s="138"/>
    </row>
    <row r="296" spans="2:6" s="136" customFormat="1">
      <c r="B296" s="138"/>
    </row>
    <row r="297" spans="2:6" s="136" customFormat="1">
      <c r="B297" s="138"/>
    </row>
    <row r="298" spans="2:6" s="136" customFormat="1">
      <c r="B298" s="138"/>
    </row>
    <row r="299" spans="2:6" s="136" customFormat="1">
      <c r="B299" s="138"/>
    </row>
    <row r="300" spans="2:6">
      <c r="C300" s="1"/>
      <c r="D300" s="1"/>
      <c r="E300" s="1"/>
      <c r="F300" s="1"/>
    </row>
    <row r="301" spans="2:6">
      <c r="C301" s="1"/>
      <c r="D301" s="1"/>
      <c r="E301" s="1"/>
      <c r="F301" s="1"/>
    </row>
    <row r="302" spans="2:6">
      <c r="C302" s="1"/>
      <c r="D302" s="1"/>
      <c r="E302" s="1"/>
      <c r="F302" s="1"/>
    </row>
    <row r="303" spans="2:6">
      <c r="C303" s="1"/>
      <c r="D303" s="1"/>
      <c r="E303" s="1"/>
      <c r="F303" s="1"/>
    </row>
    <row r="304" spans="2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5" type="noConversion"/>
  <conditionalFormatting sqref="B12:B112">
    <cfRule type="cellIs" dxfId="63" priority="2" operator="equal">
      <formula>"NR3"</formula>
    </cfRule>
  </conditionalFormatting>
  <conditionalFormatting sqref="B12:B112">
    <cfRule type="containsText" dxfId="62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$AP$7:$AP$24</formula1>
    </dataValidation>
    <dataValidation allowBlank="1" showInputMessage="1" showErrorMessage="1" sqref="H2 B34 Q9 B36 B118 B120"/>
    <dataValidation type="list" allowBlank="1" showInputMessage="1" showErrorMessage="1" sqref="I12:I828">
      <formula1>$AR$7:$AR$10</formula1>
    </dataValidation>
    <dataValidation type="list" allowBlank="1" showInputMessage="1" showErrorMessage="1" sqref="E12:E822">
      <formula1>$AN$7:$AN$24</formula1>
    </dataValidation>
    <dataValidation type="list" allowBlank="1" showInputMessage="1" showErrorMessage="1" sqref="L12:L828">
      <formula1>$AS$7:$AS$20</formula1>
    </dataValidation>
    <dataValidation type="list" allowBlank="1" showInputMessage="1" showErrorMessage="1" sqref="G12:G555">
      <formula1>$AP$7:$AP$29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2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" style="1" bestFit="1" customWidth="1"/>
    <col min="9" max="9" width="13.140625" style="1" bestFit="1" customWidth="1"/>
    <col min="10" max="10" width="10.7109375" style="1" bestFit="1" customWidth="1"/>
    <col min="11" max="11" width="10.140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181</v>
      </c>
      <c r="C1" s="76" t="s" vm="1">
        <v>251</v>
      </c>
    </row>
    <row r="2" spans="2:61">
      <c r="B2" s="56" t="s">
        <v>180</v>
      </c>
      <c r="C2" s="76" t="s">
        <v>252</v>
      </c>
    </row>
    <row r="3" spans="2:61">
      <c r="B3" s="56" t="s">
        <v>182</v>
      </c>
      <c r="C3" s="76" t="s">
        <v>253</v>
      </c>
    </row>
    <row r="4" spans="2:61">
      <c r="B4" s="56" t="s">
        <v>183</v>
      </c>
      <c r="C4" s="76">
        <v>8803</v>
      </c>
    </row>
    <row r="6" spans="2:61" ht="26.25" customHeight="1">
      <c r="B6" s="189" t="s">
        <v>211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1"/>
      <c r="BI6" s="3"/>
    </row>
    <row r="7" spans="2:61" ht="26.25" customHeight="1">
      <c r="B7" s="189" t="s">
        <v>91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1"/>
      <c r="BE7" s="3"/>
      <c r="BI7" s="3"/>
    </row>
    <row r="8" spans="2:61" s="3" customFormat="1" ht="63">
      <c r="B8" s="22" t="s">
        <v>117</v>
      </c>
      <c r="C8" s="30" t="s">
        <v>43</v>
      </c>
      <c r="D8" s="30" t="s">
        <v>121</v>
      </c>
      <c r="E8" s="30" t="s">
        <v>227</v>
      </c>
      <c r="F8" s="30" t="s">
        <v>119</v>
      </c>
      <c r="G8" s="30" t="s">
        <v>62</v>
      </c>
      <c r="H8" s="30" t="s">
        <v>103</v>
      </c>
      <c r="I8" s="13" t="s">
        <v>237</v>
      </c>
      <c r="J8" s="13" t="s">
        <v>236</v>
      </c>
      <c r="K8" s="13" t="s">
        <v>59</v>
      </c>
      <c r="L8" s="13" t="s">
        <v>56</v>
      </c>
      <c r="M8" s="30" t="s">
        <v>184</v>
      </c>
      <c r="N8" s="14" t="s">
        <v>186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246</v>
      </c>
      <c r="J9" s="16"/>
      <c r="K9" s="16" t="s">
        <v>240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135" customFormat="1" ht="18" customHeight="1">
      <c r="B11" s="98" t="s">
        <v>29</v>
      </c>
      <c r="C11" s="78"/>
      <c r="D11" s="78"/>
      <c r="E11" s="78"/>
      <c r="F11" s="78"/>
      <c r="G11" s="78"/>
      <c r="H11" s="78"/>
      <c r="I11" s="82"/>
      <c r="J11" s="84"/>
      <c r="K11" s="82">
        <v>28979.832579999998</v>
      </c>
      <c r="L11" s="78"/>
      <c r="M11" s="83">
        <v>1</v>
      </c>
      <c r="N11" s="83">
        <f>K11/'סכום נכסי הקרן'!$C$42</f>
        <v>7.2792917858481701E-2</v>
      </c>
      <c r="BE11" s="136"/>
      <c r="BF11" s="137"/>
      <c r="BG11" s="136"/>
      <c r="BI11" s="136"/>
    </row>
    <row r="12" spans="2:61" s="136" customFormat="1" ht="20.25">
      <c r="B12" s="128" t="s">
        <v>233</v>
      </c>
      <c r="C12" s="79"/>
      <c r="D12" s="79"/>
      <c r="E12" s="79"/>
      <c r="F12" s="79"/>
      <c r="G12" s="79"/>
      <c r="H12" s="79"/>
      <c r="I12" s="85"/>
      <c r="J12" s="87"/>
      <c r="K12" s="85">
        <v>27342.145580000004</v>
      </c>
      <c r="L12" s="79"/>
      <c r="M12" s="86">
        <v>0.94348873495113905</v>
      </c>
      <c r="N12" s="86">
        <f>K12/'סכום נכסי הקרן'!$C$42</f>
        <v>6.8679297983701079E-2</v>
      </c>
      <c r="BF12" s="135"/>
    </row>
    <row r="13" spans="2:61" s="136" customFormat="1">
      <c r="B13" s="128" t="s">
        <v>548</v>
      </c>
      <c r="C13" s="79"/>
      <c r="D13" s="79"/>
      <c r="E13" s="79"/>
      <c r="F13" s="79"/>
      <c r="G13" s="79"/>
      <c r="H13" s="79"/>
      <c r="I13" s="85"/>
      <c r="J13" s="87"/>
      <c r="K13" s="85">
        <v>22504.605100000001</v>
      </c>
      <c r="L13" s="79"/>
      <c r="M13" s="86">
        <v>0.77656090793054544</v>
      </c>
      <c r="N13" s="86">
        <f>K13/'סכום נכסי הקרן'!$C$42</f>
        <v>5.652813438309616E-2</v>
      </c>
    </row>
    <row r="14" spans="2:61" s="136" customFormat="1">
      <c r="B14" s="102" t="s">
        <v>549</v>
      </c>
      <c r="C14" s="81" t="s">
        <v>550</v>
      </c>
      <c r="D14" s="91" t="s">
        <v>122</v>
      </c>
      <c r="E14" s="91" t="s">
        <v>299</v>
      </c>
      <c r="F14" s="81" t="s">
        <v>551</v>
      </c>
      <c r="G14" s="91" t="s">
        <v>552</v>
      </c>
      <c r="H14" s="91" t="s">
        <v>166</v>
      </c>
      <c r="I14" s="88">
        <v>5916</v>
      </c>
      <c r="J14" s="90">
        <v>20540</v>
      </c>
      <c r="K14" s="88">
        <v>1215.1463999999999</v>
      </c>
      <c r="L14" s="89">
        <v>1.1901875913488088E-4</v>
      </c>
      <c r="M14" s="89">
        <v>4.1930759836018343E-2</v>
      </c>
      <c r="N14" s="89">
        <f>K14/'סכום נכסי הקרן'!$C$42</f>
        <v>3.052262356487007E-3</v>
      </c>
    </row>
    <row r="15" spans="2:61" s="136" customFormat="1">
      <c r="B15" s="102" t="s">
        <v>553</v>
      </c>
      <c r="C15" s="81" t="s">
        <v>554</v>
      </c>
      <c r="D15" s="91" t="s">
        <v>122</v>
      </c>
      <c r="E15" s="91" t="s">
        <v>299</v>
      </c>
      <c r="F15" s="81" t="s">
        <v>335</v>
      </c>
      <c r="G15" s="91" t="s">
        <v>328</v>
      </c>
      <c r="H15" s="91" t="s">
        <v>166</v>
      </c>
      <c r="I15" s="88">
        <v>1806</v>
      </c>
      <c r="J15" s="90">
        <v>4830</v>
      </c>
      <c r="K15" s="88">
        <v>87.229799999999997</v>
      </c>
      <c r="L15" s="89">
        <v>1.6611077808219975E-5</v>
      </c>
      <c r="M15" s="89">
        <v>3.010017389134275E-3</v>
      </c>
      <c r="N15" s="89">
        <f>K15/'סכום נכסי הקרן'!$C$42</f>
        <v>2.191079485598528E-4</v>
      </c>
    </row>
    <row r="16" spans="2:61" s="136" customFormat="1" ht="20.25">
      <c r="B16" s="102" t="s">
        <v>555</v>
      </c>
      <c r="C16" s="81" t="s">
        <v>556</v>
      </c>
      <c r="D16" s="91" t="s">
        <v>122</v>
      </c>
      <c r="E16" s="91" t="s">
        <v>299</v>
      </c>
      <c r="F16" s="81" t="s">
        <v>557</v>
      </c>
      <c r="G16" s="91" t="s">
        <v>491</v>
      </c>
      <c r="H16" s="91" t="s">
        <v>166</v>
      </c>
      <c r="I16" s="88">
        <v>1957</v>
      </c>
      <c r="J16" s="90">
        <v>43030</v>
      </c>
      <c r="K16" s="88">
        <v>842.09709999999995</v>
      </c>
      <c r="L16" s="89">
        <v>4.5777603233933866E-5</v>
      </c>
      <c r="M16" s="89">
        <v>2.9058038816316724E-2</v>
      </c>
      <c r="N16" s="89">
        <f>K16/'סכום נכסי הקרן'!$C$42</f>
        <v>2.115219432684716E-3</v>
      </c>
      <c r="BE16" s="135"/>
    </row>
    <row r="17" spans="2:14" s="136" customFormat="1">
      <c r="B17" s="102" t="s">
        <v>558</v>
      </c>
      <c r="C17" s="81" t="s">
        <v>559</v>
      </c>
      <c r="D17" s="91" t="s">
        <v>122</v>
      </c>
      <c r="E17" s="91" t="s">
        <v>299</v>
      </c>
      <c r="F17" s="81" t="s">
        <v>560</v>
      </c>
      <c r="G17" s="91" t="s">
        <v>328</v>
      </c>
      <c r="H17" s="91" t="s">
        <v>166</v>
      </c>
      <c r="I17" s="88">
        <v>14571</v>
      </c>
      <c r="J17" s="90">
        <v>3529</v>
      </c>
      <c r="K17" s="88">
        <v>514.21059000000002</v>
      </c>
      <c r="L17" s="89">
        <v>8.8509272061502493E-5</v>
      </c>
      <c r="M17" s="89">
        <v>1.7743739153099E-2</v>
      </c>
      <c r="N17" s="89">
        <f>K17/'סכום נכסי הקרן'!$C$42</f>
        <v>1.2916185466738611E-3</v>
      </c>
    </row>
    <row r="18" spans="2:14" s="136" customFormat="1">
      <c r="B18" s="102" t="s">
        <v>561</v>
      </c>
      <c r="C18" s="81" t="s">
        <v>562</v>
      </c>
      <c r="D18" s="91" t="s">
        <v>122</v>
      </c>
      <c r="E18" s="91" t="s">
        <v>299</v>
      </c>
      <c r="F18" s="81" t="s">
        <v>339</v>
      </c>
      <c r="G18" s="91" t="s">
        <v>340</v>
      </c>
      <c r="H18" s="91" t="s">
        <v>166</v>
      </c>
      <c r="I18" s="88">
        <v>170844</v>
      </c>
      <c r="J18" s="90">
        <v>579.5</v>
      </c>
      <c r="K18" s="88">
        <v>990.04097999999999</v>
      </c>
      <c r="L18" s="89">
        <v>6.1777212127984518E-5</v>
      </c>
      <c r="M18" s="89">
        <v>3.4163102125140024E-2</v>
      </c>
      <c r="N18" s="89">
        <f>K18/'סכום נכסי הקרן'!$C$42</f>
        <v>2.4868318867862392E-3</v>
      </c>
    </row>
    <row r="19" spans="2:14" s="136" customFormat="1">
      <c r="B19" s="102" t="s">
        <v>563</v>
      </c>
      <c r="C19" s="81" t="s">
        <v>564</v>
      </c>
      <c r="D19" s="91" t="s">
        <v>122</v>
      </c>
      <c r="E19" s="91" t="s">
        <v>299</v>
      </c>
      <c r="F19" s="81" t="s">
        <v>321</v>
      </c>
      <c r="G19" s="91" t="s">
        <v>301</v>
      </c>
      <c r="H19" s="91" t="s">
        <v>166</v>
      </c>
      <c r="I19" s="88">
        <v>5962</v>
      </c>
      <c r="J19" s="90">
        <v>6326</v>
      </c>
      <c r="K19" s="88">
        <v>377.15611999999999</v>
      </c>
      <c r="L19" s="89">
        <v>5.9423877434913813E-5</v>
      </c>
      <c r="M19" s="89">
        <v>1.3014434053711155E-2</v>
      </c>
      <c r="N19" s="89">
        <f>K19/'סכום נכסי הקרן'!$C$42</f>
        <v>9.4735862904642306E-4</v>
      </c>
    </row>
    <row r="20" spans="2:14" s="136" customFormat="1">
      <c r="B20" s="102" t="s">
        <v>565</v>
      </c>
      <c r="C20" s="81" t="s">
        <v>566</v>
      </c>
      <c r="D20" s="91" t="s">
        <v>122</v>
      </c>
      <c r="E20" s="91" t="s">
        <v>299</v>
      </c>
      <c r="F20" s="81" t="s">
        <v>536</v>
      </c>
      <c r="G20" s="91" t="s">
        <v>361</v>
      </c>
      <c r="H20" s="91" t="s">
        <v>166</v>
      </c>
      <c r="I20" s="88">
        <v>186262</v>
      </c>
      <c r="J20" s="90">
        <v>153.6</v>
      </c>
      <c r="K20" s="88">
        <v>286.09843000000001</v>
      </c>
      <c r="L20" s="89">
        <v>5.8255165564880792E-5</v>
      </c>
      <c r="M20" s="89">
        <v>9.8723285999052519E-3</v>
      </c>
      <c r="N20" s="89">
        <f>K20/'סכום נכסי הקרן'!$C$42</f>
        <v>7.1863560484484263E-4</v>
      </c>
    </row>
    <row r="21" spans="2:14" s="136" customFormat="1">
      <c r="B21" s="102" t="s">
        <v>567</v>
      </c>
      <c r="C21" s="81" t="s">
        <v>568</v>
      </c>
      <c r="D21" s="91" t="s">
        <v>122</v>
      </c>
      <c r="E21" s="91" t="s">
        <v>299</v>
      </c>
      <c r="F21" s="81" t="s">
        <v>377</v>
      </c>
      <c r="G21" s="91" t="s">
        <v>328</v>
      </c>
      <c r="H21" s="91" t="s">
        <v>166</v>
      </c>
      <c r="I21" s="88">
        <v>4265</v>
      </c>
      <c r="J21" s="90">
        <v>3372</v>
      </c>
      <c r="K21" s="88">
        <v>146.3715</v>
      </c>
      <c r="L21" s="89">
        <v>2.1810232526534051E-5</v>
      </c>
      <c r="M21" s="89">
        <v>5.0508055764620294E-3</v>
      </c>
      <c r="N21" s="89">
        <f>K21/'סכום נכסי הקרן'!$C$42</f>
        <v>3.6766287544656181E-4</v>
      </c>
    </row>
    <row r="22" spans="2:14" s="136" customFormat="1">
      <c r="B22" s="102" t="s">
        <v>569</v>
      </c>
      <c r="C22" s="81" t="s">
        <v>570</v>
      </c>
      <c r="D22" s="91" t="s">
        <v>122</v>
      </c>
      <c r="E22" s="91" t="s">
        <v>299</v>
      </c>
      <c r="F22" s="81" t="s">
        <v>347</v>
      </c>
      <c r="G22" s="91" t="s">
        <v>301</v>
      </c>
      <c r="H22" s="91" t="s">
        <v>166</v>
      </c>
      <c r="I22" s="88">
        <v>63245</v>
      </c>
      <c r="J22" s="90">
        <v>919.9</v>
      </c>
      <c r="K22" s="88">
        <v>581.79075999999998</v>
      </c>
      <c r="L22" s="89">
        <v>5.4333399237583121E-5</v>
      </c>
      <c r="M22" s="89">
        <v>2.0075711562306066E-2</v>
      </c>
      <c r="N22" s="89">
        <f>K22/'סכום נכסי הקרן'!$C$42</f>
        <v>1.4613696227055166E-3</v>
      </c>
    </row>
    <row r="23" spans="2:14" s="136" customFormat="1">
      <c r="B23" s="102" t="s">
        <v>571</v>
      </c>
      <c r="C23" s="81" t="s">
        <v>572</v>
      </c>
      <c r="D23" s="91" t="s">
        <v>122</v>
      </c>
      <c r="E23" s="91" t="s">
        <v>299</v>
      </c>
      <c r="F23" s="81" t="s">
        <v>573</v>
      </c>
      <c r="G23" s="91" t="s">
        <v>574</v>
      </c>
      <c r="H23" s="91" t="s">
        <v>166</v>
      </c>
      <c r="I23" s="88">
        <v>59889.99</v>
      </c>
      <c r="J23" s="90">
        <v>1383</v>
      </c>
      <c r="K23" s="88">
        <v>828.27860999999996</v>
      </c>
      <c r="L23" s="89">
        <v>5.1021669965793087E-5</v>
      </c>
      <c r="M23" s="89">
        <v>2.8581207559205297E-2</v>
      </c>
      <c r="N23" s="89">
        <f>K23/'סכום נכסי הקרן'!$C$42</f>
        <v>2.0805094941534472E-3</v>
      </c>
    </row>
    <row r="24" spans="2:14" s="136" customFormat="1">
      <c r="B24" s="102" t="s">
        <v>575</v>
      </c>
      <c r="C24" s="81" t="s">
        <v>576</v>
      </c>
      <c r="D24" s="91" t="s">
        <v>122</v>
      </c>
      <c r="E24" s="91" t="s">
        <v>299</v>
      </c>
      <c r="F24" s="81" t="s">
        <v>385</v>
      </c>
      <c r="G24" s="91" t="s">
        <v>386</v>
      </c>
      <c r="H24" s="91" t="s">
        <v>166</v>
      </c>
      <c r="I24" s="88">
        <v>10798</v>
      </c>
      <c r="J24" s="90">
        <v>2067</v>
      </c>
      <c r="K24" s="88">
        <v>230.75326000000001</v>
      </c>
      <c r="L24" s="89">
        <v>5.0400488075376615E-5</v>
      </c>
      <c r="M24" s="89">
        <v>7.962546345393692E-3</v>
      </c>
      <c r="N24" s="89">
        <f>K24/'סכום נכסי הקרן'!$C$42</f>
        <v>5.7961698206459656E-4</v>
      </c>
    </row>
    <row r="25" spans="2:14" s="136" customFormat="1">
      <c r="B25" s="102" t="s">
        <v>577</v>
      </c>
      <c r="C25" s="81" t="s">
        <v>578</v>
      </c>
      <c r="D25" s="91" t="s">
        <v>122</v>
      </c>
      <c r="E25" s="91" t="s">
        <v>299</v>
      </c>
      <c r="F25" s="81" t="s">
        <v>579</v>
      </c>
      <c r="G25" s="91" t="s">
        <v>580</v>
      </c>
      <c r="H25" s="91" t="s">
        <v>166</v>
      </c>
      <c r="I25" s="88">
        <v>4290</v>
      </c>
      <c r="J25" s="90">
        <v>8416</v>
      </c>
      <c r="K25" s="88">
        <v>361.04640000000001</v>
      </c>
      <c r="L25" s="89">
        <v>4.383431975879476E-5</v>
      </c>
      <c r="M25" s="89">
        <v>1.2458539882979546E-2</v>
      </c>
      <c r="N25" s="89">
        <f>K25/'סכום נכסי הקרן'!$C$42</f>
        <v>9.0689347033834822E-4</v>
      </c>
    </row>
    <row r="26" spans="2:14" s="136" customFormat="1">
      <c r="B26" s="102" t="s">
        <v>581</v>
      </c>
      <c r="C26" s="81" t="s">
        <v>582</v>
      </c>
      <c r="D26" s="91" t="s">
        <v>122</v>
      </c>
      <c r="E26" s="91" t="s">
        <v>299</v>
      </c>
      <c r="F26" s="81" t="s">
        <v>583</v>
      </c>
      <c r="G26" s="91" t="s">
        <v>361</v>
      </c>
      <c r="H26" s="91" t="s">
        <v>166</v>
      </c>
      <c r="I26" s="88">
        <v>10228</v>
      </c>
      <c r="J26" s="90">
        <v>11540</v>
      </c>
      <c r="K26" s="88">
        <v>1180.3111999999999</v>
      </c>
      <c r="L26" s="89">
        <v>1.0083196396286901E-5</v>
      </c>
      <c r="M26" s="89">
        <v>4.072871010354194E-2</v>
      </c>
      <c r="N26" s="89">
        <f>K26/'סכום נכסי הקרן'!$C$42</f>
        <v>2.9647616490490422E-3</v>
      </c>
    </row>
    <row r="27" spans="2:14" s="136" customFormat="1">
      <c r="B27" s="102" t="s">
        <v>584</v>
      </c>
      <c r="C27" s="81" t="s">
        <v>585</v>
      </c>
      <c r="D27" s="91" t="s">
        <v>122</v>
      </c>
      <c r="E27" s="91" t="s">
        <v>299</v>
      </c>
      <c r="F27" s="81" t="s">
        <v>586</v>
      </c>
      <c r="G27" s="91" t="s">
        <v>574</v>
      </c>
      <c r="H27" s="91" t="s">
        <v>166</v>
      </c>
      <c r="I27" s="88">
        <v>2382840</v>
      </c>
      <c r="J27" s="90">
        <v>52.5</v>
      </c>
      <c r="K27" s="88">
        <v>1250.991</v>
      </c>
      <c r="L27" s="89">
        <v>1.8397062736346835E-4</v>
      </c>
      <c r="M27" s="89">
        <v>4.3167640687591581E-2</v>
      </c>
      <c r="N27" s="89">
        <f>K27/'סכום נכסי הקרן'!$C$42</f>
        <v>3.142298522716306E-3</v>
      </c>
    </row>
    <row r="28" spans="2:14" s="136" customFormat="1">
      <c r="B28" s="102" t="s">
        <v>587</v>
      </c>
      <c r="C28" s="81" t="s">
        <v>588</v>
      </c>
      <c r="D28" s="91" t="s">
        <v>122</v>
      </c>
      <c r="E28" s="91" t="s">
        <v>299</v>
      </c>
      <c r="F28" s="81" t="s">
        <v>589</v>
      </c>
      <c r="G28" s="91" t="s">
        <v>361</v>
      </c>
      <c r="H28" s="91" t="s">
        <v>166</v>
      </c>
      <c r="I28" s="88">
        <v>57551</v>
      </c>
      <c r="J28" s="90">
        <v>1647</v>
      </c>
      <c r="K28" s="88">
        <v>947.86496999999997</v>
      </c>
      <c r="L28" s="89">
        <v>4.5088886776977627E-5</v>
      </c>
      <c r="M28" s="89">
        <v>3.2707744856129879E-2</v>
      </c>
      <c r="N28" s="89">
        <f>K28/'סכום נכסי הקרן'!$C$42</f>
        <v>2.3808921846484392E-3</v>
      </c>
    </row>
    <row r="29" spans="2:14" s="136" customFormat="1">
      <c r="B29" s="102" t="s">
        <v>590</v>
      </c>
      <c r="C29" s="81" t="s">
        <v>591</v>
      </c>
      <c r="D29" s="91" t="s">
        <v>122</v>
      </c>
      <c r="E29" s="91" t="s">
        <v>299</v>
      </c>
      <c r="F29" s="81" t="s">
        <v>300</v>
      </c>
      <c r="G29" s="91" t="s">
        <v>301</v>
      </c>
      <c r="H29" s="91" t="s">
        <v>166</v>
      </c>
      <c r="I29" s="88">
        <v>90755</v>
      </c>
      <c r="J29" s="90">
        <v>1697</v>
      </c>
      <c r="K29" s="88">
        <v>1540.1123500000001</v>
      </c>
      <c r="L29" s="89">
        <v>5.9569461730114075E-5</v>
      </c>
      <c r="M29" s="89">
        <v>5.3144280449117773E-2</v>
      </c>
      <c r="N29" s="89">
        <f>K29/'סכום נכסי הקרן'!$C$42</f>
        <v>3.8685272413807445E-3</v>
      </c>
    </row>
    <row r="30" spans="2:14" s="136" customFormat="1">
      <c r="B30" s="102" t="s">
        <v>592</v>
      </c>
      <c r="C30" s="81" t="s">
        <v>593</v>
      </c>
      <c r="D30" s="91" t="s">
        <v>122</v>
      </c>
      <c r="E30" s="91" t="s">
        <v>299</v>
      </c>
      <c r="F30" s="81" t="s">
        <v>305</v>
      </c>
      <c r="G30" s="91" t="s">
        <v>301</v>
      </c>
      <c r="H30" s="91" t="s">
        <v>166</v>
      </c>
      <c r="I30" s="88">
        <v>14441</v>
      </c>
      <c r="J30" s="90">
        <v>6350</v>
      </c>
      <c r="K30" s="88">
        <v>917.00350000000003</v>
      </c>
      <c r="L30" s="89">
        <v>6.2159479012571388E-5</v>
      </c>
      <c r="M30" s="89">
        <v>3.1642815653560967E-2</v>
      </c>
      <c r="N30" s="89">
        <f>K30/'סכום נכסי הקרן'!$C$42</f>
        <v>2.303372880680742E-3</v>
      </c>
    </row>
    <row r="31" spans="2:14" s="136" customFormat="1">
      <c r="B31" s="102" t="s">
        <v>594</v>
      </c>
      <c r="C31" s="81" t="s">
        <v>595</v>
      </c>
      <c r="D31" s="91" t="s">
        <v>122</v>
      </c>
      <c r="E31" s="91" t="s">
        <v>299</v>
      </c>
      <c r="F31" s="81"/>
      <c r="G31" s="91" t="s">
        <v>596</v>
      </c>
      <c r="H31" s="91" t="s">
        <v>166</v>
      </c>
      <c r="I31" s="88">
        <v>10821</v>
      </c>
      <c r="J31" s="90">
        <v>13590</v>
      </c>
      <c r="K31" s="88">
        <v>1470.5738999999999</v>
      </c>
      <c r="L31" s="89">
        <v>2.2005579574590642E-5</v>
      </c>
      <c r="M31" s="89">
        <v>5.0744734150565615E-2</v>
      </c>
      <c r="N31" s="89">
        <f>K31/'סכום נכסי הקרן'!$C$42</f>
        <v>3.6938572647726136E-3</v>
      </c>
    </row>
    <row r="32" spans="2:14" s="136" customFormat="1">
      <c r="B32" s="102" t="s">
        <v>597</v>
      </c>
      <c r="C32" s="81" t="s">
        <v>598</v>
      </c>
      <c r="D32" s="91" t="s">
        <v>122</v>
      </c>
      <c r="E32" s="91" t="s">
        <v>299</v>
      </c>
      <c r="F32" s="81" t="s">
        <v>398</v>
      </c>
      <c r="G32" s="91" t="s">
        <v>328</v>
      </c>
      <c r="H32" s="91" t="s">
        <v>166</v>
      </c>
      <c r="I32" s="88">
        <v>4087</v>
      </c>
      <c r="J32" s="90">
        <v>18350</v>
      </c>
      <c r="K32" s="88">
        <v>749.96450000000004</v>
      </c>
      <c r="L32" s="89">
        <v>9.1921654231715802E-5</v>
      </c>
      <c r="M32" s="89">
        <v>2.587884170585502E-2</v>
      </c>
      <c r="N32" s="89">
        <f>K32/'סכום נכסי הקרן'!$C$42</f>
        <v>1.8837963985669547E-3</v>
      </c>
    </row>
    <row r="33" spans="2:14" s="136" customFormat="1">
      <c r="B33" s="102" t="s">
        <v>599</v>
      </c>
      <c r="C33" s="81" t="s">
        <v>600</v>
      </c>
      <c r="D33" s="91" t="s">
        <v>122</v>
      </c>
      <c r="E33" s="91" t="s">
        <v>299</v>
      </c>
      <c r="F33" s="81" t="s">
        <v>601</v>
      </c>
      <c r="G33" s="91" t="s">
        <v>194</v>
      </c>
      <c r="H33" s="91" t="s">
        <v>166</v>
      </c>
      <c r="I33" s="88">
        <v>3990</v>
      </c>
      <c r="J33" s="90">
        <v>27980</v>
      </c>
      <c r="K33" s="88">
        <v>1116.402</v>
      </c>
      <c r="L33" s="89">
        <v>6.6168116168525775E-5</v>
      </c>
      <c r="M33" s="89">
        <v>3.8523410958918661E-2</v>
      </c>
      <c r="N33" s="89">
        <f>K33/'סכום נכסי הקרן'!$C$42</f>
        <v>2.8042314895610999E-3</v>
      </c>
    </row>
    <row r="34" spans="2:14" s="136" customFormat="1">
      <c r="B34" s="102" t="s">
        <v>602</v>
      </c>
      <c r="C34" s="81" t="s">
        <v>603</v>
      </c>
      <c r="D34" s="91" t="s">
        <v>122</v>
      </c>
      <c r="E34" s="91" t="s">
        <v>299</v>
      </c>
      <c r="F34" s="81" t="s">
        <v>604</v>
      </c>
      <c r="G34" s="91" t="s">
        <v>340</v>
      </c>
      <c r="H34" s="91" t="s">
        <v>166</v>
      </c>
      <c r="I34" s="88">
        <v>3410</v>
      </c>
      <c r="J34" s="90">
        <v>3361</v>
      </c>
      <c r="K34" s="88">
        <v>114.6101</v>
      </c>
      <c r="L34" s="89">
        <v>3.3894530340241548E-5</v>
      </c>
      <c r="M34" s="89">
        <v>3.9548227093311938E-3</v>
      </c>
      <c r="N34" s="89">
        <f>K34/'סכום נכסי הקרן'!$C$42</f>
        <v>2.8788308462520366E-4</v>
      </c>
    </row>
    <row r="35" spans="2:14" s="136" customFormat="1">
      <c r="B35" s="102" t="s">
        <v>605</v>
      </c>
      <c r="C35" s="81" t="s">
        <v>606</v>
      </c>
      <c r="D35" s="91" t="s">
        <v>122</v>
      </c>
      <c r="E35" s="91" t="s">
        <v>299</v>
      </c>
      <c r="F35" s="81" t="s">
        <v>316</v>
      </c>
      <c r="G35" s="91" t="s">
        <v>301</v>
      </c>
      <c r="H35" s="91" t="s">
        <v>166</v>
      </c>
      <c r="I35" s="88">
        <v>82566</v>
      </c>
      <c r="J35" s="90">
        <v>2354</v>
      </c>
      <c r="K35" s="88">
        <v>1943.6036399999998</v>
      </c>
      <c r="L35" s="89">
        <v>6.1922093134681426E-5</v>
      </c>
      <c r="M35" s="89">
        <v>6.7067455777551632E-2</v>
      </c>
      <c r="N35" s="89">
        <f>K35/'סכום נכסי הקרן'!$C$42</f>
        <v>4.8820357993926691E-3</v>
      </c>
    </row>
    <row r="36" spans="2:14" s="136" customFormat="1">
      <c r="B36" s="102" t="s">
        <v>607</v>
      </c>
      <c r="C36" s="81" t="s">
        <v>608</v>
      </c>
      <c r="D36" s="91" t="s">
        <v>122</v>
      </c>
      <c r="E36" s="91" t="s">
        <v>299</v>
      </c>
      <c r="F36" s="81" t="s">
        <v>407</v>
      </c>
      <c r="G36" s="91" t="s">
        <v>408</v>
      </c>
      <c r="H36" s="91" t="s">
        <v>166</v>
      </c>
      <c r="I36" s="88">
        <v>1058</v>
      </c>
      <c r="J36" s="90">
        <v>59610</v>
      </c>
      <c r="K36" s="88">
        <v>630.67380000000003</v>
      </c>
      <c r="L36" s="89">
        <v>1.0416514882226433E-4</v>
      </c>
      <c r="M36" s="89">
        <v>2.1762506676289435E-2</v>
      </c>
      <c r="N36" s="89">
        <f>K36/'סכום נכסי הקרן'!$C$42</f>
        <v>1.5841563608817962E-3</v>
      </c>
    </row>
    <row r="37" spans="2:14" s="136" customFormat="1">
      <c r="B37" s="102" t="s">
        <v>609</v>
      </c>
      <c r="C37" s="81" t="s">
        <v>610</v>
      </c>
      <c r="D37" s="91" t="s">
        <v>122</v>
      </c>
      <c r="E37" s="91" t="s">
        <v>299</v>
      </c>
      <c r="F37" s="81" t="s">
        <v>611</v>
      </c>
      <c r="G37" s="91" t="s">
        <v>612</v>
      </c>
      <c r="H37" s="91" t="s">
        <v>166</v>
      </c>
      <c r="I37" s="88">
        <v>3556</v>
      </c>
      <c r="J37" s="90">
        <v>24410</v>
      </c>
      <c r="K37" s="88">
        <v>868.01959999999997</v>
      </c>
      <c r="L37" s="89">
        <v>5.9833317099031089E-5</v>
      </c>
      <c r="M37" s="89">
        <v>2.9952540188208362E-2</v>
      </c>
      <c r="N37" s="89">
        <f>K37/'סכום נכסי הקרן'!$C$42</f>
        <v>2.1803327975731231E-3</v>
      </c>
    </row>
    <row r="38" spans="2:14" s="136" customFormat="1">
      <c r="B38" s="102" t="s">
        <v>613</v>
      </c>
      <c r="C38" s="81" t="s">
        <v>614</v>
      </c>
      <c r="D38" s="91" t="s">
        <v>122</v>
      </c>
      <c r="E38" s="91" t="s">
        <v>299</v>
      </c>
      <c r="F38" s="81" t="s">
        <v>615</v>
      </c>
      <c r="G38" s="91" t="s">
        <v>340</v>
      </c>
      <c r="H38" s="91" t="s">
        <v>166</v>
      </c>
      <c r="I38" s="88">
        <v>8931</v>
      </c>
      <c r="J38" s="90">
        <v>1853</v>
      </c>
      <c r="K38" s="88">
        <v>165.49142999999998</v>
      </c>
      <c r="L38" s="89">
        <v>5.2704856180952418E-5</v>
      </c>
      <c r="M38" s="89">
        <v>5.7105723279509708E-3</v>
      </c>
      <c r="N38" s="89">
        <f>K38/'סכום נכסי הקרן'!$C$42</f>
        <v>4.156892223934536E-4</v>
      </c>
    </row>
    <row r="39" spans="2:14" s="136" customFormat="1">
      <c r="B39" s="102" t="s">
        <v>616</v>
      </c>
      <c r="C39" s="81" t="s">
        <v>617</v>
      </c>
      <c r="D39" s="91" t="s">
        <v>122</v>
      </c>
      <c r="E39" s="91" t="s">
        <v>299</v>
      </c>
      <c r="F39" s="81" t="s">
        <v>618</v>
      </c>
      <c r="G39" s="91" t="s">
        <v>361</v>
      </c>
      <c r="H39" s="91" t="s">
        <v>166</v>
      </c>
      <c r="I39" s="88">
        <v>3539</v>
      </c>
      <c r="J39" s="90">
        <v>26580</v>
      </c>
      <c r="K39" s="88">
        <v>940.6662</v>
      </c>
      <c r="L39" s="89">
        <v>2.5176951139370509E-5</v>
      </c>
      <c r="M39" s="89">
        <v>3.2459338659160744E-2</v>
      </c>
      <c r="N39" s="89">
        <f>K39/'סכום נכסי הקרן'!$C$42</f>
        <v>2.3628099727569275E-3</v>
      </c>
    </row>
    <row r="40" spans="2:14" s="136" customFormat="1">
      <c r="B40" s="102" t="s">
        <v>1010</v>
      </c>
      <c r="C40" s="81" t="s">
        <v>619</v>
      </c>
      <c r="D40" s="91" t="s">
        <v>122</v>
      </c>
      <c r="E40" s="91" t="s">
        <v>299</v>
      </c>
      <c r="F40" s="81" t="s">
        <v>327</v>
      </c>
      <c r="G40" s="91" t="s">
        <v>328</v>
      </c>
      <c r="H40" s="91" t="s">
        <v>166</v>
      </c>
      <c r="I40" s="88">
        <v>7609</v>
      </c>
      <c r="J40" s="90">
        <v>19400</v>
      </c>
      <c r="K40" s="88">
        <v>1476.146</v>
      </c>
      <c r="L40" s="89">
        <v>6.2742861628613052E-5</v>
      </c>
      <c r="M40" s="89">
        <v>5.0937009243412268E-2</v>
      </c>
      <c r="N40" s="89">
        <f>K40/'סכום נכסי הקרן'!$C$42</f>
        <v>3.7078535298124323E-3</v>
      </c>
    </row>
    <row r="41" spans="2:14" s="136" customFormat="1">
      <c r="B41" s="102" t="s">
        <v>620</v>
      </c>
      <c r="C41" s="81" t="s">
        <v>621</v>
      </c>
      <c r="D41" s="91" t="s">
        <v>122</v>
      </c>
      <c r="E41" s="91" t="s">
        <v>299</v>
      </c>
      <c r="F41" s="81" t="s">
        <v>622</v>
      </c>
      <c r="G41" s="91" t="s">
        <v>612</v>
      </c>
      <c r="H41" s="91" t="s">
        <v>166</v>
      </c>
      <c r="I41" s="88">
        <v>10712</v>
      </c>
      <c r="J41" s="90">
        <v>6833</v>
      </c>
      <c r="K41" s="88">
        <v>731.95096000000001</v>
      </c>
      <c r="L41" s="89">
        <v>9.6022864198534833E-5</v>
      </c>
      <c r="M41" s="89">
        <v>2.5257252883687985E-2</v>
      </c>
      <c r="N41" s="89">
        <f>K41/'סכום נכסי הקרן'!$C$42</f>
        <v>1.8385491344931994E-3</v>
      </c>
    </row>
    <row r="42" spans="2:14" s="136" customFormat="1">
      <c r="B42" s="102"/>
      <c r="C42" s="81"/>
      <c r="D42" s="81"/>
      <c r="E42" s="81"/>
      <c r="F42" s="81"/>
      <c r="G42" s="81"/>
      <c r="H42" s="81"/>
      <c r="I42" s="88"/>
      <c r="J42" s="90"/>
      <c r="K42" s="81"/>
      <c r="L42" s="81"/>
      <c r="M42" s="89"/>
      <c r="N42" s="81"/>
    </row>
    <row r="43" spans="2:14" s="136" customFormat="1">
      <c r="B43" s="128" t="s">
        <v>623</v>
      </c>
      <c r="C43" s="79"/>
      <c r="D43" s="79"/>
      <c r="E43" s="79"/>
      <c r="F43" s="79"/>
      <c r="G43" s="79"/>
      <c r="H43" s="79"/>
      <c r="I43" s="85"/>
      <c r="J43" s="87"/>
      <c r="K43" s="85">
        <v>4762.1346099999992</v>
      </c>
      <c r="L43" s="79"/>
      <c r="M43" s="86">
        <v>0.16432581509413258</v>
      </c>
      <c r="N43" s="86">
        <f>K43/'סכום נכסי הקרן'!$C$42</f>
        <v>1.1961755560175246E-2</v>
      </c>
    </row>
    <row r="44" spans="2:14" s="136" customFormat="1">
      <c r="B44" s="102" t="s">
        <v>624</v>
      </c>
      <c r="C44" s="81" t="s">
        <v>625</v>
      </c>
      <c r="D44" s="91" t="s">
        <v>122</v>
      </c>
      <c r="E44" s="91" t="s">
        <v>299</v>
      </c>
      <c r="F44" s="81" t="s">
        <v>626</v>
      </c>
      <c r="G44" s="91" t="s">
        <v>627</v>
      </c>
      <c r="H44" s="91" t="s">
        <v>166</v>
      </c>
      <c r="I44" s="88">
        <v>32714</v>
      </c>
      <c r="J44" s="90">
        <v>447.1</v>
      </c>
      <c r="K44" s="88">
        <v>146.26429000000002</v>
      </c>
      <c r="L44" s="89">
        <v>1.1132740296833689E-4</v>
      </c>
      <c r="M44" s="89">
        <v>5.0471061071947721E-3</v>
      </c>
      <c r="N44" s="89">
        <f>K44/'סכום נכסי הקרן'!$C$42</f>
        <v>3.6739358028407034E-4</v>
      </c>
    </row>
    <row r="45" spans="2:14" s="136" customFormat="1">
      <c r="B45" s="102" t="s">
        <v>628</v>
      </c>
      <c r="C45" s="81" t="s">
        <v>629</v>
      </c>
      <c r="D45" s="91" t="s">
        <v>122</v>
      </c>
      <c r="E45" s="91" t="s">
        <v>299</v>
      </c>
      <c r="F45" s="81" t="s">
        <v>630</v>
      </c>
      <c r="G45" s="91" t="s">
        <v>386</v>
      </c>
      <c r="H45" s="91" t="s">
        <v>166</v>
      </c>
      <c r="I45" s="88">
        <v>869</v>
      </c>
      <c r="J45" s="90">
        <v>20350</v>
      </c>
      <c r="K45" s="88">
        <v>176.8415</v>
      </c>
      <c r="L45" s="89">
        <v>5.9216705407384696E-5</v>
      </c>
      <c r="M45" s="89">
        <v>6.1022264194184658E-3</v>
      </c>
      <c r="N45" s="89">
        <f>K45/'סכום נכסי הקרן'!$C$42</f>
        <v>4.4419886650258527E-4</v>
      </c>
    </row>
    <row r="46" spans="2:14" s="136" customFormat="1">
      <c r="B46" s="102" t="s">
        <v>631</v>
      </c>
      <c r="C46" s="81" t="s">
        <v>632</v>
      </c>
      <c r="D46" s="91" t="s">
        <v>122</v>
      </c>
      <c r="E46" s="91" t="s">
        <v>299</v>
      </c>
      <c r="F46" s="81" t="s">
        <v>633</v>
      </c>
      <c r="G46" s="91" t="s">
        <v>634</v>
      </c>
      <c r="H46" s="91" t="s">
        <v>166</v>
      </c>
      <c r="I46" s="88">
        <v>9596</v>
      </c>
      <c r="J46" s="90">
        <v>1664</v>
      </c>
      <c r="K46" s="88">
        <v>159.67743999999999</v>
      </c>
      <c r="L46" s="89">
        <v>8.8186484823855866E-5</v>
      </c>
      <c r="M46" s="89">
        <v>5.5099503959936263E-3</v>
      </c>
      <c r="N46" s="89">
        <f>K46/'סכום נכסי הקרן'!$C$42</f>
        <v>4.0108536657987277E-4</v>
      </c>
    </row>
    <row r="47" spans="2:14" s="136" customFormat="1">
      <c r="B47" s="102" t="s">
        <v>635</v>
      </c>
      <c r="C47" s="81" t="s">
        <v>636</v>
      </c>
      <c r="D47" s="91" t="s">
        <v>122</v>
      </c>
      <c r="E47" s="91" t="s">
        <v>299</v>
      </c>
      <c r="F47" s="81" t="s">
        <v>637</v>
      </c>
      <c r="G47" s="91" t="s">
        <v>491</v>
      </c>
      <c r="H47" s="91" t="s">
        <v>166</v>
      </c>
      <c r="I47" s="88">
        <v>2800</v>
      </c>
      <c r="J47" s="90">
        <v>1807</v>
      </c>
      <c r="K47" s="88">
        <v>50.595999999999997</v>
      </c>
      <c r="L47" s="89">
        <v>5.1737323621227577E-5</v>
      </c>
      <c r="M47" s="89">
        <v>1.7459038060460735E-3</v>
      </c>
      <c r="N47" s="89">
        <f>K47/'סכום נכסי הקרן'!$C$42</f>
        <v>1.2708943234232239E-4</v>
      </c>
    </row>
    <row r="48" spans="2:14" s="136" customFormat="1">
      <c r="B48" s="102" t="s">
        <v>638</v>
      </c>
      <c r="C48" s="81" t="s">
        <v>639</v>
      </c>
      <c r="D48" s="91" t="s">
        <v>122</v>
      </c>
      <c r="E48" s="91" t="s">
        <v>299</v>
      </c>
      <c r="F48" s="81" t="s">
        <v>640</v>
      </c>
      <c r="G48" s="91" t="s">
        <v>408</v>
      </c>
      <c r="H48" s="91" t="s">
        <v>166</v>
      </c>
      <c r="I48" s="88">
        <v>438</v>
      </c>
      <c r="J48" s="90">
        <v>69970</v>
      </c>
      <c r="K48" s="88">
        <v>306.46859999999998</v>
      </c>
      <c r="L48" s="89">
        <v>1.2215569663887765E-4</v>
      </c>
      <c r="M48" s="89">
        <v>1.0575237077508334E-2</v>
      </c>
      <c r="N48" s="89">
        <f>K48/'סכום נכסי הקרן'!$C$42</f>
        <v>7.6980236391703419E-4</v>
      </c>
    </row>
    <row r="49" spans="2:14" s="136" customFormat="1">
      <c r="B49" s="102" t="s">
        <v>641</v>
      </c>
      <c r="C49" s="81" t="s">
        <v>642</v>
      </c>
      <c r="D49" s="91" t="s">
        <v>122</v>
      </c>
      <c r="E49" s="91" t="s">
        <v>299</v>
      </c>
      <c r="F49" s="81" t="s">
        <v>643</v>
      </c>
      <c r="G49" s="91" t="s">
        <v>644</v>
      </c>
      <c r="H49" s="91" t="s">
        <v>166</v>
      </c>
      <c r="I49" s="88">
        <v>269</v>
      </c>
      <c r="J49" s="90">
        <v>16250</v>
      </c>
      <c r="K49" s="88">
        <v>43.712499999999999</v>
      </c>
      <c r="L49" s="89">
        <v>5.8733149972369221E-5</v>
      </c>
      <c r="M49" s="89">
        <v>1.5083765539131353E-3</v>
      </c>
      <c r="N49" s="89">
        <f>K49/'סכום נכסי הקרן'!$C$42</f>
        <v>1.0979913058865854E-4</v>
      </c>
    </row>
    <row r="50" spans="2:14" s="136" customFormat="1">
      <c r="B50" s="102" t="s">
        <v>645</v>
      </c>
      <c r="C50" s="81" t="s">
        <v>646</v>
      </c>
      <c r="D50" s="91" t="s">
        <v>122</v>
      </c>
      <c r="E50" s="91" t="s">
        <v>299</v>
      </c>
      <c r="F50" s="81" t="s">
        <v>647</v>
      </c>
      <c r="G50" s="91" t="s">
        <v>648</v>
      </c>
      <c r="H50" s="91" t="s">
        <v>166</v>
      </c>
      <c r="I50" s="88">
        <v>2335</v>
      </c>
      <c r="J50" s="90">
        <v>3860</v>
      </c>
      <c r="K50" s="88">
        <v>90.131</v>
      </c>
      <c r="L50" s="89">
        <v>9.4416953678031631E-5</v>
      </c>
      <c r="M50" s="89">
        <v>3.1101283884642787E-3</v>
      </c>
      <c r="N50" s="89">
        <f>K50/'סכום נכסי הקרן'!$C$42</f>
        <v>2.263953203108123E-4</v>
      </c>
    </row>
    <row r="51" spans="2:14" s="136" customFormat="1">
      <c r="B51" s="102" t="s">
        <v>649</v>
      </c>
      <c r="C51" s="81" t="s">
        <v>650</v>
      </c>
      <c r="D51" s="91" t="s">
        <v>122</v>
      </c>
      <c r="E51" s="91" t="s">
        <v>299</v>
      </c>
      <c r="F51" s="81" t="s">
        <v>651</v>
      </c>
      <c r="G51" s="91" t="s">
        <v>340</v>
      </c>
      <c r="H51" s="91" t="s">
        <v>166</v>
      </c>
      <c r="I51" s="88">
        <v>538</v>
      </c>
      <c r="J51" s="90">
        <v>6050</v>
      </c>
      <c r="K51" s="88">
        <v>32.548999999999999</v>
      </c>
      <c r="L51" s="89">
        <v>1.7999905985621152E-5</v>
      </c>
      <c r="M51" s="89">
        <v>1.1231603878368577E-3</v>
      </c>
      <c r="N51" s="89">
        <f>K51/'סכום נכסי הקרן'!$C$42</f>
        <v>8.1758121853708817E-5</v>
      </c>
    </row>
    <row r="52" spans="2:14" s="136" customFormat="1">
      <c r="B52" s="102" t="s">
        <v>652</v>
      </c>
      <c r="C52" s="81" t="s">
        <v>653</v>
      </c>
      <c r="D52" s="91" t="s">
        <v>122</v>
      </c>
      <c r="E52" s="91" t="s">
        <v>299</v>
      </c>
      <c r="F52" s="81" t="s">
        <v>372</v>
      </c>
      <c r="G52" s="91" t="s">
        <v>328</v>
      </c>
      <c r="H52" s="91" t="s">
        <v>166</v>
      </c>
      <c r="I52" s="88">
        <v>286</v>
      </c>
      <c r="J52" s="90">
        <v>155500</v>
      </c>
      <c r="K52" s="88">
        <v>444.73</v>
      </c>
      <c r="L52" s="89">
        <v>1.3384782064392034E-4</v>
      </c>
      <c r="M52" s="89">
        <v>1.5346189415425534E-2</v>
      </c>
      <c r="N52" s="89">
        <f>K52/'סכום נכסי הקרן'!$C$42</f>
        <v>1.1170939055577722E-3</v>
      </c>
    </row>
    <row r="53" spans="2:14" s="136" customFormat="1">
      <c r="B53" s="102" t="s">
        <v>654</v>
      </c>
      <c r="C53" s="81" t="s">
        <v>655</v>
      </c>
      <c r="D53" s="91" t="s">
        <v>122</v>
      </c>
      <c r="E53" s="91" t="s">
        <v>299</v>
      </c>
      <c r="F53" s="81" t="s">
        <v>656</v>
      </c>
      <c r="G53" s="91" t="s">
        <v>153</v>
      </c>
      <c r="H53" s="91" t="s">
        <v>166</v>
      </c>
      <c r="I53" s="88">
        <v>3211</v>
      </c>
      <c r="J53" s="90">
        <v>2839</v>
      </c>
      <c r="K53" s="88">
        <v>95.013490000000004</v>
      </c>
      <c r="L53" s="89">
        <v>3.445243519436318E-5</v>
      </c>
      <c r="M53" s="89">
        <v>3.278607277585591E-3</v>
      </c>
      <c r="N53" s="89">
        <f>K53/'סכום נכסי הקרן'!$C$42</f>
        <v>2.386593902475082E-4</v>
      </c>
    </row>
    <row r="54" spans="2:14" s="136" customFormat="1">
      <c r="B54" s="102" t="s">
        <v>657</v>
      </c>
      <c r="C54" s="81" t="s">
        <v>658</v>
      </c>
      <c r="D54" s="91" t="s">
        <v>122</v>
      </c>
      <c r="E54" s="91" t="s">
        <v>299</v>
      </c>
      <c r="F54" s="81" t="s">
        <v>659</v>
      </c>
      <c r="G54" s="91" t="s">
        <v>189</v>
      </c>
      <c r="H54" s="91" t="s">
        <v>166</v>
      </c>
      <c r="I54" s="88">
        <v>1010</v>
      </c>
      <c r="J54" s="90">
        <v>10300</v>
      </c>
      <c r="K54" s="88">
        <v>104.03</v>
      </c>
      <c r="L54" s="89">
        <v>3.9827987260722525E-5</v>
      </c>
      <c r="M54" s="89">
        <v>3.5897377844685951E-3</v>
      </c>
      <c r="N54" s="89">
        <f>K54/'סכום נכסי הקרן'!$C$42</f>
        <v>2.6130748767831051E-4</v>
      </c>
    </row>
    <row r="55" spans="2:14" s="136" customFormat="1">
      <c r="B55" s="102" t="s">
        <v>660</v>
      </c>
      <c r="C55" s="81" t="s">
        <v>661</v>
      </c>
      <c r="D55" s="91" t="s">
        <v>122</v>
      </c>
      <c r="E55" s="91" t="s">
        <v>299</v>
      </c>
      <c r="F55" s="81" t="s">
        <v>662</v>
      </c>
      <c r="G55" s="91" t="s">
        <v>328</v>
      </c>
      <c r="H55" s="91" t="s">
        <v>166</v>
      </c>
      <c r="I55" s="88">
        <v>922</v>
      </c>
      <c r="J55" s="90">
        <v>5991</v>
      </c>
      <c r="K55" s="88">
        <v>55.237019999999994</v>
      </c>
      <c r="L55" s="89">
        <v>5.1407274129289293E-5</v>
      </c>
      <c r="M55" s="89">
        <v>1.9060503488940446E-3</v>
      </c>
      <c r="N55" s="89">
        <f>K55/'סכום נכסי הקרן'!$C$42</f>
        <v>1.3874696648117455E-4</v>
      </c>
    </row>
    <row r="56" spans="2:14" s="136" customFormat="1">
      <c r="B56" s="102" t="s">
        <v>663</v>
      </c>
      <c r="C56" s="81" t="s">
        <v>664</v>
      </c>
      <c r="D56" s="91" t="s">
        <v>122</v>
      </c>
      <c r="E56" s="91" t="s">
        <v>299</v>
      </c>
      <c r="F56" s="81" t="s">
        <v>411</v>
      </c>
      <c r="G56" s="91" t="s">
        <v>386</v>
      </c>
      <c r="H56" s="91" t="s">
        <v>166</v>
      </c>
      <c r="I56" s="88">
        <v>5791</v>
      </c>
      <c r="J56" s="90">
        <v>1484</v>
      </c>
      <c r="K56" s="88">
        <v>85.93844</v>
      </c>
      <c r="L56" s="89">
        <v>2.3169120653693916E-5</v>
      </c>
      <c r="M56" s="89">
        <v>2.9654567452300998E-3</v>
      </c>
      <c r="N56" s="89">
        <f>K56/'סכום נכסי הקרן'!$C$42</f>
        <v>2.1586424926841512E-4</v>
      </c>
    </row>
    <row r="57" spans="2:14" s="136" customFormat="1">
      <c r="B57" s="102" t="s">
        <v>665</v>
      </c>
      <c r="C57" s="81" t="s">
        <v>666</v>
      </c>
      <c r="D57" s="91" t="s">
        <v>122</v>
      </c>
      <c r="E57" s="91" t="s">
        <v>299</v>
      </c>
      <c r="F57" s="81" t="s">
        <v>667</v>
      </c>
      <c r="G57" s="91" t="s">
        <v>668</v>
      </c>
      <c r="H57" s="91" t="s">
        <v>166</v>
      </c>
      <c r="I57" s="88">
        <v>70</v>
      </c>
      <c r="J57" s="90">
        <v>13820</v>
      </c>
      <c r="K57" s="88">
        <v>9.6739999999999995</v>
      </c>
      <c r="L57" s="89">
        <v>1.0305763159428978E-5</v>
      </c>
      <c r="M57" s="89">
        <v>3.3381835361865985E-4</v>
      </c>
      <c r="N57" s="89">
        <f>K57/'סכום נכסי הקרן'!$C$42</f>
        <v>2.4299611994616702E-5</v>
      </c>
    </row>
    <row r="58" spans="2:14" s="136" customFormat="1">
      <c r="B58" s="102" t="s">
        <v>669</v>
      </c>
      <c r="C58" s="81" t="s">
        <v>670</v>
      </c>
      <c r="D58" s="91" t="s">
        <v>122</v>
      </c>
      <c r="E58" s="91" t="s">
        <v>299</v>
      </c>
      <c r="F58" s="81" t="s">
        <v>671</v>
      </c>
      <c r="G58" s="91" t="s">
        <v>668</v>
      </c>
      <c r="H58" s="91" t="s">
        <v>166</v>
      </c>
      <c r="I58" s="88">
        <v>2496</v>
      </c>
      <c r="J58" s="90">
        <v>6338</v>
      </c>
      <c r="K58" s="88">
        <v>158.19648000000001</v>
      </c>
      <c r="L58" s="89">
        <v>1.1101880794711413E-4</v>
      </c>
      <c r="M58" s="89">
        <v>5.4588472712287844E-3</v>
      </c>
      <c r="N58" s="89">
        <f>K58/'סכום נכסי הקרן'!$C$42</f>
        <v>3.9736542101655382E-4</v>
      </c>
    </row>
    <row r="59" spans="2:14" s="136" customFormat="1">
      <c r="B59" s="102" t="s">
        <v>1011</v>
      </c>
      <c r="C59" s="81" t="s">
        <v>672</v>
      </c>
      <c r="D59" s="91" t="s">
        <v>122</v>
      </c>
      <c r="E59" s="91" t="s">
        <v>299</v>
      </c>
      <c r="F59" s="81" t="s">
        <v>673</v>
      </c>
      <c r="G59" s="91" t="s">
        <v>408</v>
      </c>
      <c r="H59" s="91" t="s">
        <v>166</v>
      </c>
      <c r="I59" s="88">
        <v>626</v>
      </c>
      <c r="J59" s="90">
        <v>20940</v>
      </c>
      <c r="K59" s="88">
        <v>131.08439999999999</v>
      </c>
      <c r="L59" s="89">
        <v>3.6242875901150739E-5</v>
      </c>
      <c r="M59" s="89">
        <v>4.5232973530173514E-3</v>
      </c>
      <c r="N59" s="89">
        <f>K59/'סכום נכסי הקרן'!$C$42</f>
        <v>3.2926401266767974E-4</v>
      </c>
    </row>
    <row r="60" spans="2:14" s="136" customFormat="1">
      <c r="B60" s="102" t="s">
        <v>674</v>
      </c>
      <c r="C60" s="81" t="s">
        <v>675</v>
      </c>
      <c r="D60" s="91" t="s">
        <v>122</v>
      </c>
      <c r="E60" s="91" t="s">
        <v>299</v>
      </c>
      <c r="F60" s="81" t="s">
        <v>434</v>
      </c>
      <c r="G60" s="91" t="s">
        <v>328</v>
      </c>
      <c r="H60" s="91" t="s">
        <v>166</v>
      </c>
      <c r="I60" s="88">
        <v>92</v>
      </c>
      <c r="J60" s="90">
        <v>41490</v>
      </c>
      <c r="K60" s="88">
        <v>38.1708</v>
      </c>
      <c r="L60" s="89">
        <v>1.7609084450106573E-5</v>
      </c>
      <c r="M60" s="89">
        <v>1.3171504664365456E-3</v>
      </c>
      <c r="N60" s="89">
        <f>K60/'סכום נכסי הקרן'!$C$42</f>
        <v>9.5879225710576322E-5</v>
      </c>
    </row>
    <row r="61" spans="2:14" s="136" customFormat="1">
      <c r="B61" s="102" t="s">
        <v>676</v>
      </c>
      <c r="C61" s="81" t="s">
        <v>677</v>
      </c>
      <c r="D61" s="91" t="s">
        <v>122</v>
      </c>
      <c r="E61" s="91" t="s">
        <v>299</v>
      </c>
      <c r="F61" s="81" t="s">
        <v>678</v>
      </c>
      <c r="G61" s="91" t="s">
        <v>386</v>
      </c>
      <c r="H61" s="91" t="s">
        <v>166</v>
      </c>
      <c r="I61" s="88">
        <v>2467</v>
      </c>
      <c r="J61" s="90">
        <v>5900</v>
      </c>
      <c r="K61" s="88">
        <v>145.553</v>
      </c>
      <c r="L61" s="89">
        <v>4.4509651494841402E-5</v>
      </c>
      <c r="M61" s="89">
        <v>5.0225617970081453E-3</v>
      </c>
      <c r="N61" s="89">
        <f>K61/'סכום נכסי הקרן'!$C$42</f>
        <v>3.6560692832876215E-4</v>
      </c>
    </row>
    <row r="62" spans="2:14" s="136" customFormat="1">
      <c r="B62" s="102" t="s">
        <v>679</v>
      </c>
      <c r="C62" s="81" t="s">
        <v>680</v>
      </c>
      <c r="D62" s="91" t="s">
        <v>122</v>
      </c>
      <c r="E62" s="91" t="s">
        <v>299</v>
      </c>
      <c r="F62" s="81" t="s">
        <v>681</v>
      </c>
      <c r="G62" s="91" t="s">
        <v>682</v>
      </c>
      <c r="H62" s="91" t="s">
        <v>166</v>
      </c>
      <c r="I62" s="88">
        <v>3863</v>
      </c>
      <c r="J62" s="90">
        <v>5990</v>
      </c>
      <c r="K62" s="88">
        <v>231.39370000000002</v>
      </c>
      <c r="L62" s="89">
        <v>7.9855759371837194E-5</v>
      </c>
      <c r="M62" s="89">
        <v>7.984645851946465E-3</v>
      </c>
      <c r="N62" s="89">
        <f>K62/'סכום נכסי הקרן'!$C$42</f>
        <v>5.812256696298057E-4</v>
      </c>
    </row>
    <row r="63" spans="2:14" s="136" customFormat="1">
      <c r="B63" s="102" t="s">
        <v>683</v>
      </c>
      <c r="C63" s="81" t="s">
        <v>684</v>
      </c>
      <c r="D63" s="91" t="s">
        <v>122</v>
      </c>
      <c r="E63" s="91" t="s">
        <v>299</v>
      </c>
      <c r="F63" s="81" t="s">
        <v>685</v>
      </c>
      <c r="G63" s="91" t="s">
        <v>668</v>
      </c>
      <c r="H63" s="91" t="s">
        <v>166</v>
      </c>
      <c r="I63" s="88">
        <v>6794</v>
      </c>
      <c r="J63" s="90">
        <v>3579</v>
      </c>
      <c r="K63" s="88">
        <v>243.15726000000001</v>
      </c>
      <c r="L63" s="89">
        <v>1.1086729589378149E-4</v>
      </c>
      <c r="M63" s="89">
        <v>8.3905681417846215E-3</v>
      </c>
      <c r="N63" s="89">
        <f>K63/'סכום נכסי הקרן'!$C$42</f>
        <v>6.1077393753092128E-4</v>
      </c>
    </row>
    <row r="64" spans="2:14" s="136" customFormat="1">
      <c r="B64" s="102" t="s">
        <v>686</v>
      </c>
      <c r="C64" s="81" t="s">
        <v>687</v>
      </c>
      <c r="D64" s="91" t="s">
        <v>122</v>
      </c>
      <c r="E64" s="91" t="s">
        <v>299</v>
      </c>
      <c r="F64" s="81" t="s">
        <v>688</v>
      </c>
      <c r="G64" s="91" t="s">
        <v>648</v>
      </c>
      <c r="H64" s="91" t="s">
        <v>166</v>
      </c>
      <c r="I64" s="88">
        <v>13969</v>
      </c>
      <c r="J64" s="90">
        <v>1367</v>
      </c>
      <c r="K64" s="88">
        <v>190.95623000000001</v>
      </c>
      <c r="L64" s="89">
        <v>1.2974644642743777E-4</v>
      </c>
      <c r="M64" s="89">
        <v>6.589279957807127E-3</v>
      </c>
      <c r="N64" s="89">
        <f>K64/'סכום נכסי הקרן'!$C$42</f>
        <v>4.7965291471519395E-4</v>
      </c>
    </row>
    <row r="65" spans="2:14" s="136" customFormat="1">
      <c r="B65" s="102" t="s">
        <v>689</v>
      </c>
      <c r="C65" s="81" t="s">
        <v>690</v>
      </c>
      <c r="D65" s="91" t="s">
        <v>122</v>
      </c>
      <c r="E65" s="91" t="s">
        <v>299</v>
      </c>
      <c r="F65" s="81" t="s">
        <v>691</v>
      </c>
      <c r="G65" s="91" t="s">
        <v>386</v>
      </c>
      <c r="H65" s="91" t="s">
        <v>166</v>
      </c>
      <c r="I65" s="88">
        <v>2606</v>
      </c>
      <c r="J65" s="90">
        <v>4395</v>
      </c>
      <c r="K65" s="88">
        <v>114.5337</v>
      </c>
      <c r="L65" s="89">
        <v>4.1187299941896824E-5</v>
      </c>
      <c r="M65" s="89">
        <v>3.9521863932037941E-3</v>
      </c>
      <c r="N65" s="89">
        <f>K65/'סכום נכסי הקרן'!$C$42</f>
        <v>2.876911794818928E-4</v>
      </c>
    </row>
    <row r="66" spans="2:14" s="136" customFormat="1">
      <c r="B66" s="102" t="s">
        <v>692</v>
      </c>
      <c r="C66" s="81" t="s">
        <v>693</v>
      </c>
      <c r="D66" s="91" t="s">
        <v>122</v>
      </c>
      <c r="E66" s="91" t="s">
        <v>299</v>
      </c>
      <c r="F66" s="81" t="s">
        <v>694</v>
      </c>
      <c r="G66" s="91" t="s">
        <v>580</v>
      </c>
      <c r="H66" s="91" t="s">
        <v>166</v>
      </c>
      <c r="I66" s="88">
        <v>1677</v>
      </c>
      <c r="J66" s="90">
        <v>8023</v>
      </c>
      <c r="K66" s="88">
        <v>134.54570999999999</v>
      </c>
      <c r="L66" s="89">
        <v>6.1313062559688374E-5</v>
      </c>
      <c r="M66" s="89">
        <v>4.6427359312232437E-3</v>
      </c>
      <c r="N66" s="89">
        <f>K66/'סכום נכסי הקרן'!$C$42</f>
        <v>3.3795829528015511E-4</v>
      </c>
    </row>
    <row r="67" spans="2:14" s="136" customFormat="1">
      <c r="B67" s="102" t="s">
        <v>695</v>
      </c>
      <c r="C67" s="81" t="s">
        <v>696</v>
      </c>
      <c r="D67" s="91" t="s">
        <v>122</v>
      </c>
      <c r="E67" s="91" t="s">
        <v>299</v>
      </c>
      <c r="F67" s="81" t="s">
        <v>697</v>
      </c>
      <c r="G67" s="91" t="s">
        <v>574</v>
      </c>
      <c r="H67" s="91" t="s">
        <v>166</v>
      </c>
      <c r="I67" s="88">
        <v>8644</v>
      </c>
      <c r="J67" s="90">
        <v>2769</v>
      </c>
      <c r="K67" s="88">
        <v>239.35235999999998</v>
      </c>
      <c r="L67" s="89">
        <v>8.8302667055182056E-5</v>
      </c>
      <c r="M67" s="89">
        <v>8.2592733874241025E-3</v>
      </c>
      <c r="N67" s="89">
        <f>K67/'סכום נכסי הקרן'!$C$42</f>
        <v>6.012166092615066E-4</v>
      </c>
    </row>
    <row r="68" spans="2:14" s="136" customFormat="1">
      <c r="B68" s="102" t="s">
        <v>698</v>
      </c>
      <c r="C68" s="81" t="s">
        <v>699</v>
      </c>
      <c r="D68" s="91" t="s">
        <v>122</v>
      </c>
      <c r="E68" s="91" t="s">
        <v>299</v>
      </c>
      <c r="F68" s="81" t="s">
        <v>700</v>
      </c>
      <c r="G68" s="91" t="s">
        <v>194</v>
      </c>
      <c r="H68" s="91" t="s">
        <v>166</v>
      </c>
      <c r="I68" s="88">
        <v>1483</v>
      </c>
      <c r="J68" s="90">
        <v>4000</v>
      </c>
      <c r="K68" s="88">
        <v>59.32</v>
      </c>
      <c r="L68" s="89">
        <v>3.0243116932717386E-5</v>
      </c>
      <c r="M68" s="89">
        <v>2.0469407418502073E-3</v>
      </c>
      <c r="N68" s="89">
        <f>K68/'סכום נכסי הקרן'!$C$42</f>
        <v>1.4900278928268171E-4</v>
      </c>
    </row>
    <row r="69" spans="2:14" s="136" customFormat="1">
      <c r="B69" s="102" t="s">
        <v>701</v>
      </c>
      <c r="C69" s="81" t="s">
        <v>702</v>
      </c>
      <c r="D69" s="91" t="s">
        <v>122</v>
      </c>
      <c r="E69" s="91" t="s">
        <v>299</v>
      </c>
      <c r="F69" s="81" t="s">
        <v>703</v>
      </c>
      <c r="G69" s="91" t="s">
        <v>627</v>
      </c>
      <c r="H69" s="91" t="s">
        <v>166</v>
      </c>
      <c r="I69" s="88">
        <v>1792</v>
      </c>
      <c r="J69" s="90">
        <v>1053</v>
      </c>
      <c r="K69" s="88">
        <v>18.869759999999999</v>
      </c>
      <c r="L69" s="89">
        <v>2.7044083758062783E-5</v>
      </c>
      <c r="M69" s="89">
        <v>6.5113419644193134E-4</v>
      </c>
      <c r="N69" s="89">
        <f>K69/'סכום נכסי הקרן'!$C$42</f>
        <v>4.7397958076445992E-5</v>
      </c>
    </row>
    <row r="70" spans="2:14" s="136" customFormat="1">
      <c r="B70" s="102" t="s">
        <v>704</v>
      </c>
      <c r="C70" s="81" t="s">
        <v>705</v>
      </c>
      <c r="D70" s="91" t="s">
        <v>122</v>
      </c>
      <c r="E70" s="91" t="s">
        <v>299</v>
      </c>
      <c r="F70" s="81" t="s">
        <v>706</v>
      </c>
      <c r="G70" s="91" t="s">
        <v>189</v>
      </c>
      <c r="H70" s="91" t="s">
        <v>166</v>
      </c>
      <c r="I70" s="88">
        <v>1099</v>
      </c>
      <c r="J70" s="90">
        <v>7338</v>
      </c>
      <c r="K70" s="88">
        <v>80.644619999999989</v>
      </c>
      <c r="L70" s="89">
        <v>8.1551112549365693E-5</v>
      </c>
      <c r="M70" s="89">
        <v>2.7827841923302094E-3</v>
      </c>
      <c r="N70" s="89">
        <f>K70/'סכום נכסי הקרן'!$C$42</f>
        <v>2.0256698113017428E-4</v>
      </c>
    </row>
    <row r="71" spans="2:14" s="136" customFormat="1">
      <c r="B71" s="102" t="s">
        <v>707</v>
      </c>
      <c r="C71" s="81" t="s">
        <v>708</v>
      </c>
      <c r="D71" s="91" t="s">
        <v>122</v>
      </c>
      <c r="E71" s="91" t="s">
        <v>299</v>
      </c>
      <c r="F71" s="81" t="s">
        <v>709</v>
      </c>
      <c r="G71" s="91" t="s">
        <v>668</v>
      </c>
      <c r="H71" s="91" t="s">
        <v>166</v>
      </c>
      <c r="I71" s="88">
        <v>985</v>
      </c>
      <c r="J71" s="90">
        <v>13090</v>
      </c>
      <c r="K71" s="88">
        <v>128.9365</v>
      </c>
      <c r="L71" s="89">
        <v>6.6875862511917139E-5</v>
      </c>
      <c r="M71" s="89">
        <v>4.4491802926764877E-3</v>
      </c>
      <c r="N71" s="89">
        <f>K71/'סכום נכסי הקרן'!$C$42</f>
        <v>3.2386881558237507E-4</v>
      </c>
    </row>
    <row r="72" spans="2:14" s="136" customFormat="1">
      <c r="B72" s="102" t="s">
        <v>710</v>
      </c>
      <c r="C72" s="81" t="s">
        <v>711</v>
      </c>
      <c r="D72" s="91" t="s">
        <v>122</v>
      </c>
      <c r="E72" s="91" t="s">
        <v>299</v>
      </c>
      <c r="F72" s="81" t="s">
        <v>712</v>
      </c>
      <c r="G72" s="91" t="s">
        <v>361</v>
      </c>
      <c r="H72" s="91" t="s">
        <v>166</v>
      </c>
      <c r="I72" s="88">
        <v>549</v>
      </c>
      <c r="J72" s="90">
        <v>13420</v>
      </c>
      <c r="K72" s="88">
        <v>73.67580000000001</v>
      </c>
      <c r="L72" s="89">
        <v>5.7499223655746178E-5</v>
      </c>
      <c r="M72" s="89">
        <v>2.5423128238099718E-3</v>
      </c>
      <c r="N72" s="89">
        <f>K72/'סכום נכסי הקרן'!$C$42</f>
        <v>1.8506236855416391E-4</v>
      </c>
    </row>
    <row r="73" spans="2:14" s="136" customFormat="1">
      <c r="B73" s="102" t="s">
        <v>713</v>
      </c>
      <c r="C73" s="81" t="s">
        <v>714</v>
      </c>
      <c r="D73" s="91" t="s">
        <v>122</v>
      </c>
      <c r="E73" s="91" t="s">
        <v>299</v>
      </c>
      <c r="F73" s="81" t="s">
        <v>715</v>
      </c>
      <c r="G73" s="91" t="s">
        <v>361</v>
      </c>
      <c r="H73" s="91" t="s">
        <v>166</v>
      </c>
      <c r="I73" s="88">
        <v>1827</v>
      </c>
      <c r="J73" s="90">
        <v>2547</v>
      </c>
      <c r="K73" s="88">
        <v>46.53369</v>
      </c>
      <c r="L73" s="89">
        <v>7.101906370130136E-5</v>
      </c>
      <c r="M73" s="89">
        <v>1.6057266677280439E-3</v>
      </c>
      <c r="N73" s="89">
        <f>K73/'סכום נכסי הקרן'!$C$42</f>
        <v>1.1688552942710104E-4</v>
      </c>
    </row>
    <row r="74" spans="2:14" s="136" customFormat="1">
      <c r="B74" s="102" t="s">
        <v>716</v>
      </c>
      <c r="C74" s="81" t="s">
        <v>717</v>
      </c>
      <c r="D74" s="91" t="s">
        <v>122</v>
      </c>
      <c r="E74" s="91" t="s">
        <v>299</v>
      </c>
      <c r="F74" s="81" t="s">
        <v>718</v>
      </c>
      <c r="G74" s="91" t="s">
        <v>634</v>
      </c>
      <c r="H74" s="91" t="s">
        <v>166</v>
      </c>
      <c r="I74" s="88">
        <v>102</v>
      </c>
      <c r="J74" s="90">
        <v>39810</v>
      </c>
      <c r="K74" s="88">
        <v>40.606199999999994</v>
      </c>
      <c r="L74" s="89">
        <v>4.2704286631171871E-5</v>
      </c>
      <c r="M74" s="89">
        <v>1.4011882190107529E-3</v>
      </c>
      <c r="N74" s="89">
        <f>K74/'סכום נכסי הקרן'!$C$42</f>
        <v>1.0199657893072201E-4</v>
      </c>
    </row>
    <row r="75" spans="2:14" s="136" customFormat="1">
      <c r="B75" s="102" t="s">
        <v>719</v>
      </c>
      <c r="C75" s="81" t="s">
        <v>720</v>
      </c>
      <c r="D75" s="91" t="s">
        <v>122</v>
      </c>
      <c r="E75" s="91" t="s">
        <v>299</v>
      </c>
      <c r="F75" s="81" t="s">
        <v>721</v>
      </c>
      <c r="G75" s="91" t="s">
        <v>722</v>
      </c>
      <c r="H75" s="91" t="s">
        <v>166</v>
      </c>
      <c r="I75" s="88">
        <v>5967</v>
      </c>
      <c r="J75" s="90">
        <v>300</v>
      </c>
      <c r="K75" s="88">
        <v>17.901</v>
      </c>
      <c r="L75" s="89">
        <v>3.4764553955916099E-5</v>
      </c>
      <c r="M75" s="89">
        <v>6.177054318924571E-4</v>
      </c>
      <c r="N75" s="89">
        <f>K75/'סכום נכסי הקרן'!$C$42</f>
        <v>4.4964580764485594E-5</v>
      </c>
    </row>
    <row r="76" spans="2:14" s="136" customFormat="1">
      <c r="B76" s="102" t="s">
        <v>723</v>
      </c>
      <c r="C76" s="81" t="s">
        <v>724</v>
      </c>
      <c r="D76" s="91" t="s">
        <v>122</v>
      </c>
      <c r="E76" s="91" t="s">
        <v>299</v>
      </c>
      <c r="F76" s="81" t="s">
        <v>416</v>
      </c>
      <c r="G76" s="91" t="s">
        <v>328</v>
      </c>
      <c r="H76" s="91" t="s">
        <v>166</v>
      </c>
      <c r="I76" s="88">
        <v>10656</v>
      </c>
      <c r="J76" s="90">
        <v>1305</v>
      </c>
      <c r="K76" s="88">
        <v>139.0608</v>
      </c>
      <c r="L76" s="89">
        <v>6.4517596584146849E-5</v>
      </c>
      <c r="M76" s="89">
        <v>4.7985370383392331E-3</v>
      </c>
      <c r="N76" s="89">
        <f>K76/'סכום נכסי הקרן'!$C$42</f>
        <v>3.4929951247270979E-4</v>
      </c>
    </row>
    <row r="77" spans="2:14" s="136" customFormat="1">
      <c r="B77" s="102" t="s">
        <v>725</v>
      </c>
      <c r="C77" s="81" t="s">
        <v>726</v>
      </c>
      <c r="D77" s="91" t="s">
        <v>122</v>
      </c>
      <c r="E77" s="91" t="s">
        <v>299</v>
      </c>
      <c r="F77" s="81" t="s">
        <v>727</v>
      </c>
      <c r="G77" s="91" t="s">
        <v>153</v>
      </c>
      <c r="H77" s="91" t="s">
        <v>166</v>
      </c>
      <c r="I77" s="88">
        <v>404</v>
      </c>
      <c r="J77" s="90">
        <v>17140</v>
      </c>
      <c r="K77" s="88">
        <v>69.24560000000001</v>
      </c>
      <c r="L77" s="89">
        <v>2.9973063563890739E-5</v>
      </c>
      <c r="M77" s="89">
        <v>2.3894409951763776E-3</v>
      </c>
      <c r="N77" s="89">
        <f>K77/'סכום נכסי הקרן'!$C$42</f>
        <v>1.7393438208956281E-4</v>
      </c>
    </row>
    <row r="78" spans="2:14" s="136" customFormat="1">
      <c r="B78" s="102" t="s">
        <v>728</v>
      </c>
      <c r="C78" s="81" t="s">
        <v>729</v>
      </c>
      <c r="D78" s="91" t="s">
        <v>122</v>
      </c>
      <c r="E78" s="91" t="s">
        <v>299</v>
      </c>
      <c r="F78" s="81" t="s">
        <v>730</v>
      </c>
      <c r="G78" s="91" t="s">
        <v>574</v>
      </c>
      <c r="H78" s="91" t="s">
        <v>166</v>
      </c>
      <c r="I78" s="88">
        <v>31175.13</v>
      </c>
      <c r="J78" s="90">
        <v>245.2</v>
      </c>
      <c r="K78" s="88">
        <v>76.441410000000005</v>
      </c>
      <c r="L78" s="89">
        <v>2.9847357868709581E-5</v>
      </c>
      <c r="M78" s="89">
        <v>2.6377450521489522E-3</v>
      </c>
      <c r="N78" s="89">
        <f>K78/'סכום נכסי הקרן'!$C$42</f>
        <v>1.9200915891269522E-4</v>
      </c>
    </row>
    <row r="79" spans="2:14" s="136" customFormat="1">
      <c r="B79" s="102" t="s">
        <v>731</v>
      </c>
      <c r="C79" s="81" t="s">
        <v>732</v>
      </c>
      <c r="D79" s="91" t="s">
        <v>122</v>
      </c>
      <c r="E79" s="91" t="s">
        <v>299</v>
      </c>
      <c r="F79" s="81" t="s">
        <v>733</v>
      </c>
      <c r="G79" s="91" t="s">
        <v>153</v>
      </c>
      <c r="H79" s="91" t="s">
        <v>166</v>
      </c>
      <c r="I79" s="88">
        <v>3705</v>
      </c>
      <c r="J79" s="90">
        <v>1830</v>
      </c>
      <c r="K79" s="88">
        <v>67.801500000000004</v>
      </c>
      <c r="L79" s="89">
        <v>1.5948763119827048E-5</v>
      </c>
      <c r="M79" s="89">
        <v>2.339609789422738E-3</v>
      </c>
      <c r="N79" s="89">
        <f>K79/'סכום נכסי הקרן'!$C$42</f>
        <v>1.7030702322234903E-4</v>
      </c>
    </row>
    <row r="80" spans="2:14" s="136" customFormat="1">
      <c r="B80" s="102" t="s">
        <v>734</v>
      </c>
      <c r="C80" s="81" t="s">
        <v>735</v>
      </c>
      <c r="D80" s="91" t="s">
        <v>122</v>
      </c>
      <c r="E80" s="91" t="s">
        <v>299</v>
      </c>
      <c r="F80" s="81" t="s">
        <v>736</v>
      </c>
      <c r="G80" s="91" t="s">
        <v>328</v>
      </c>
      <c r="H80" s="91" t="s">
        <v>166</v>
      </c>
      <c r="I80" s="88">
        <v>37471</v>
      </c>
      <c r="J80" s="90">
        <v>906.8</v>
      </c>
      <c r="K80" s="88">
        <v>339.78703000000002</v>
      </c>
      <c r="L80" s="89">
        <v>9.247151197054593E-5</v>
      </c>
      <c r="M80" s="89">
        <v>1.1724947998302067E-2</v>
      </c>
      <c r="N80" s="89">
        <f>K80/'סכום נכסי הקרן'!$C$42</f>
        <v>8.5349317653537181E-4</v>
      </c>
    </row>
    <row r="81" spans="2:14" s="136" customFormat="1">
      <c r="B81" s="102" t="s">
        <v>737</v>
      </c>
      <c r="C81" s="81" t="s">
        <v>738</v>
      </c>
      <c r="D81" s="91" t="s">
        <v>122</v>
      </c>
      <c r="E81" s="91" t="s">
        <v>299</v>
      </c>
      <c r="F81" s="81" t="s">
        <v>739</v>
      </c>
      <c r="G81" s="91" t="s">
        <v>328</v>
      </c>
      <c r="H81" s="91" t="s">
        <v>166</v>
      </c>
      <c r="I81" s="88">
        <v>15854</v>
      </c>
      <c r="J81" s="90">
        <v>1107</v>
      </c>
      <c r="K81" s="88">
        <v>175.50378000000001</v>
      </c>
      <c r="L81" s="89">
        <v>4.5284204512996289E-5</v>
      </c>
      <c r="M81" s="89">
        <v>6.0560660423249419E-3</v>
      </c>
      <c r="N81" s="89">
        <f>K81/'סכום נכסי הקרן'!$C$42</f>
        <v>4.4083871796449985E-4</v>
      </c>
    </row>
    <row r="82" spans="2:14" s="136" customFormat="1">
      <c r="B82" s="102"/>
      <c r="C82" s="81"/>
      <c r="D82" s="81"/>
      <c r="E82" s="81"/>
      <c r="F82" s="81"/>
      <c r="G82" s="81"/>
      <c r="H82" s="81"/>
      <c r="I82" s="88"/>
      <c r="J82" s="90"/>
      <c r="K82" s="81"/>
      <c r="L82" s="81"/>
      <c r="M82" s="89"/>
      <c r="N82" s="81"/>
    </row>
    <row r="83" spans="2:14" s="136" customFormat="1">
      <c r="B83" s="128" t="s">
        <v>28</v>
      </c>
      <c r="C83" s="79"/>
      <c r="D83" s="79"/>
      <c r="E83" s="79"/>
      <c r="F83" s="79"/>
      <c r="G83" s="79"/>
      <c r="H83" s="79"/>
      <c r="I83" s="85"/>
      <c r="J83" s="87"/>
      <c r="K83" s="85">
        <v>75.405869999999993</v>
      </c>
      <c r="L83" s="79"/>
      <c r="M83" s="86">
        <v>2.6020119264608945E-3</v>
      </c>
      <c r="N83" s="86">
        <f>K83/'סכום נכסי הקרן'!$C$42</f>
        <v>1.894080404296576E-4</v>
      </c>
    </row>
    <row r="84" spans="2:14" s="136" customFormat="1">
      <c r="B84" s="102" t="s">
        <v>740</v>
      </c>
      <c r="C84" s="81" t="s">
        <v>741</v>
      </c>
      <c r="D84" s="91" t="s">
        <v>122</v>
      </c>
      <c r="E84" s="91" t="s">
        <v>299</v>
      </c>
      <c r="F84" s="81" t="s">
        <v>742</v>
      </c>
      <c r="G84" s="91" t="s">
        <v>153</v>
      </c>
      <c r="H84" s="91" t="s">
        <v>166</v>
      </c>
      <c r="I84" s="88">
        <v>3651</v>
      </c>
      <c r="J84" s="90">
        <v>730.1</v>
      </c>
      <c r="K84" s="88">
        <v>26.655950000000001</v>
      </c>
      <c r="L84" s="89">
        <v>6.6402523696025217E-5</v>
      </c>
      <c r="M84" s="89">
        <v>9.1981035178223254E-4</v>
      </c>
      <c r="N84" s="89">
        <f>K84/'סכום נכסי הקרן'!$C$42</f>
        <v>6.6955679382665195E-5</v>
      </c>
    </row>
    <row r="85" spans="2:14" s="136" customFormat="1">
      <c r="B85" s="102" t="s">
        <v>743</v>
      </c>
      <c r="C85" s="81" t="s">
        <v>744</v>
      </c>
      <c r="D85" s="91" t="s">
        <v>122</v>
      </c>
      <c r="E85" s="91" t="s">
        <v>299</v>
      </c>
      <c r="F85" s="81" t="s">
        <v>745</v>
      </c>
      <c r="G85" s="91" t="s">
        <v>408</v>
      </c>
      <c r="H85" s="91" t="s">
        <v>166</v>
      </c>
      <c r="I85" s="88">
        <v>1600</v>
      </c>
      <c r="J85" s="90">
        <v>2958</v>
      </c>
      <c r="K85" s="88">
        <v>47.328000000000003</v>
      </c>
      <c r="L85" s="89">
        <v>1.8426242285738502E-4</v>
      </c>
      <c r="M85" s="89">
        <v>1.6331357287641033E-3</v>
      </c>
      <c r="N85" s="89">
        <f>K85/'סכום נכסי הקרן'!$C$42</f>
        <v>1.1888071495567702E-4</v>
      </c>
    </row>
    <row r="86" spans="2:14" s="136" customFormat="1">
      <c r="B86" s="102" t="s">
        <v>746</v>
      </c>
      <c r="C86" s="81" t="s">
        <v>747</v>
      </c>
      <c r="D86" s="91" t="s">
        <v>122</v>
      </c>
      <c r="E86" s="91" t="s">
        <v>299</v>
      </c>
      <c r="F86" s="81" t="s">
        <v>335</v>
      </c>
      <c r="G86" s="91" t="s">
        <v>328</v>
      </c>
      <c r="H86" s="91" t="s">
        <v>166</v>
      </c>
      <c r="I86" s="88">
        <v>120.4</v>
      </c>
      <c r="J86" s="90">
        <v>1181</v>
      </c>
      <c r="K86" s="88">
        <v>1.4219200000000001</v>
      </c>
      <c r="L86" s="89">
        <v>2.6996784960908352E-4</v>
      </c>
      <c r="M86" s="89">
        <v>4.9065845914559115E-5</v>
      </c>
      <c r="N86" s="89">
        <f>K86/'סכום נכסי הקרן'!$C$42</f>
        <v>3.5716460913154213E-6</v>
      </c>
    </row>
    <row r="87" spans="2:14" s="136" customFormat="1">
      <c r="B87" s="102"/>
      <c r="C87" s="81"/>
      <c r="D87" s="81"/>
      <c r="E87" s="81"/>
      <c r="F87" s="81"/>
      <c r="G87" s="81"/>
      <c r="H87" s="81"/>
      <c r="I87" s="88"/>
      <c r="J87" s="90"/>
      <c r="K87" s="81"/>
      <c r="L87" s="81"/>
      <c r="M87" s="89"/>
      <c r="N87" s="81"/>
    </row>
    <row r="88" spans="2:14" s="136" customFormat="1">
      <c r="B88" s="128" t="s">
        <v>232</v>
      </c>
      <c r="C88" s="79"/>
      <c r="D88" s="79"/>
      <c r="E88" s="79"/>
      <c r="F88" s="79"/>
      <c r="G88" s="79"/>
      <c r="H88" s="79"/>
      <c r="I88" s="85"/>
      <c r="J88" s="87"/>
      <c r="K88" s="85">
        <v>1637.6870000000008</v>
      </c>
      <c r="L88" s="79"/>
      <c r="M88" s="86">
        <v>5.6511265048861122E-2</v>
      </c>
      <c r="N88" s="86">
        <f>K88/'סכום נכסי הקרן'!$C$42</f>
        <v>4.1136198747806357E-3</v>
      </c>
    </row>
    <row r="89" spans="2:14" s="136" customFormat="1">
      <c r="B89" s="128" t="s">
        <v>61</v>
      </c>
      <c r="C89" s="79"/>
      <c r="D89" s="79"/>
      <c r="E89" s="79"/>
      <c r="F89" s="79"/>
      <c r="G89" s="79"/>
      <c r="H89" s="79"/>
      <c r="I89" s="85"/>
      <c r="J89" s="87"/>
      <c r="K89" s="85">
        <f>SUM(K90:K105)</f>
        <v>1530.1002700000001</v>
      </c>
      <c r="L89" s="79"/>
      <c r="M89" s="86">
        <f>SUM(M90:M105)</f>
        <v>5.2798796051567808E-2</v>
      </c>
      <c r="N89" s="86">
        <f>K89/'סכום נכסי הקרן'!$C$42</f>
        <v>3.8433784240085034E-3</v>
      </c>
    </row>
    <row r="90" spans="2:14" s="136" customFormat="1">
      <c r="B90" s="102" t="s">
        <v>748</v>
      </c>
      <c r="C90" s="81" t="s">
        <v>749</v>
      </c>
      <c r="D90" s="91" t="s">
        <v>750</v>
      </c>
      <c r="E90" s="91" t="s">
        <v>751</v>
      </c>
      <c r="F90" s="81"/>
      <c r="G90" s="91" t="s">
        <v>752</v>
      </c>
      <c r="H90" s="91" t="s">
        <v>165</v>
      </c>
      <c r="I90" s="88">
        <v>817</v>
      </c>
      <c r="J90" s="90">
        <v>6446</v>
      </c>
      <c r="K90" s="88">
        <v>184.74108999999999</v>
      </c>
      <c r="L90" s="89">
        <v>5.565896936047994E-6</v>
      </c>
      <c r="M90" s="89">
        <v>6.3748156408431535E-3</v>
      </c>
      <c r="N90" s="89">
        <f>K90/'סכום נכסי הקרן'!$C$42</f>
        <v>4.6404143130686002E-4</v>
      </c>
    </row>
    <row r="91" spans="2:14" s="136" customFormat="1">
      <c r="B91" s="102" t="s">
        <v>753</v>
      </c>
      <c r="C91" s="81" t="s">
        <v>754</v>
      </c>
      <c r="D91" s="91" t="s">
        <v>755</v>
      </c>
      <c r="E91" s="91" t="s">
        <v>751</v>
      </c>
      <c r="F91" s="81" t="s">
        <v>756</v>
      </c>
      <c r="G91" s="91" t="s">
        <v>757</v>
      </c>
      <c r="H91" s="91" t="s">
        <v>165</v>
      </c>
      <c r="I91" s="88">
        <v>787</v>
      </c>
      <c r="J91" s="90">
        <v>3505</v>
      </c>
      <c r="K91" s="88">
        <v>96.434889999999996</v>
      </c>
      <c r="L91" s="89">
        <v>2.2930184464447476E-5</v>
      </c>
      <c r="M91" s="89">
        <v>3.3276551799872405E-3</v>
      </c>
      <c r="N91" s="89">
        <f>K91/'סכום נכסי הקרן'!$C$42</f>
        <v>2.4222973017816232E-4</v>
      </c>
    </row>
    <row r="92" spans="2:14" s="136" customFormat="1">
      <c r="B92" s="102" t="s">
        <v>758</v>
      </c>
      <c r="C92" s="81" t="s">
        <v>759</v>
      </c>
      <c r="D92" s="91" t="s">
        <v>755</v>
      </c>
      <c r="E92" s="91" t="s">
        <v>751</v>
      </c>
      <c r="F92" s="81" t="s">
        <v>760</v>
      </c>
      <c r="G92" s="91" t="s">
        <v>752</v>
      </c>
      <c r="H92" s="91" t="s">
        <v>165</v>
      </c>
      <c r="I92" s="88">
        <v>477</v>
      </c>
      <c r="J92" s="90">
        <v>10908</v>
      </c>
      <c r="K92" s="88">
        <v>181.90093999999999</v>
      </c>
      <c r="L92" s="89">
        <v>2.9184495084159367E-6</v>
      </c>
      <c r="M92" s="89">
        <v>6.2768112789421777E-3</v>
      </c>
      <c r="N92" s="89">
        <f>K92/'סכום נכסי הקרן'!$C$42</f>
        <v>4.5690740784122942E-4</v>
      </c>
    </row>
    <row r="93" spans="2:14" s="136" customFormat="1">
      <c r="B93" s="102" t="s">
        <v>761</v>
      </c>
      <c r="C93" s="81" t="s">
        <v>762</v>
      </c>
      <c r="D93" s="91" t="s">
        <v>755</v>
      </c>
      <c r="E93" s="91" t="s">
        <v>751</v>
      </c>
      <c r="F93" s="81" t="s">
        <v>763</v>
      </c>
      <c r="G93" s="91" t="s">
        <v>722</v>
      </c>
      <c r="H93" s="91" t="s">
        <v>165</v>
      </c>
      <c r="I93" s="88">
        <v>658</v>
      </c>
      <c r="J93" s="90">
        <v>570</v>
      </c>
      <c r="K93" s="88">
        <v>13.1121</v>
      </c>
      <c r="L93" s="89">
        <v>4.7895627711507604E-5</v>
      </c>
      <c r="M93" s="89">
        <v>4.5245603002721005E-4</v>
      </c>
      <c r="N93" s="89">
        <f>K93/'סכום נכסי הקרן'!$C$42</f>
        <v>3.2935594628345433E-5</v>
      </c>
    </row>
    <row r="94" spans="2:14" s="136" customFormat="1">
      <c r="B94" s="102" t="s">
        <v>764</v>
      </c>
      <c r="C94" s="81" t="s">
        <v>765</v>
      </c>
      <c r="D94" s="91" t="s">
        <v>755</v>
      </c>
      <c r="E94" s="91" t="s">
        <v>751</v>
      </c>
      <c r="F94" s="81" t="s">
        <v>766</v>
      </c>
      <c r="G94" s="91" t="s">
        <v>351</v>
      </c>
      <c r="H94" s="91" t="s">
        <v>165</v>
      </c>
      <c r="I94" s="88">
        <v>586</v>
      </c>
      <c r="J94" s="90">
        <v>3130</v>
      </c>
      <c r="K94" s="88">
        <v>64.614609999999999</v>
      </c>
      <c r="L94" s="89">
        <v>2.4962267998402244E-5</v>
      </c>
      <c r="M94" s="89">
        <v>2.2296405550870165E-3</v>
      </c>
      <c r="N94" s="89">
        <f>K94/'סכום נכסי הקרן'!$C$42</f>
        <v>1.6230204178038871E-4</v>
      </c>
    </row>
    <row r="95" spans="2:14" s="136" customFormat="1">
      <c r="B95" s="102" t="s">
        <v>767</v>
      </c>
      <c r="C95" s="81" t="s">
        <v>768</v>
      </c>
      <c r="D95" s="91" t="s">
        <v>755</v>
      </c>
      <c r="E95" s="91" t="s">
        <v>751</v>
      </c>
      <c r="F95" s="81" t="s">
        <v>769</v>
      </c>
      <c r="G95" s="91" t="s">
        <v>27</v>
      </c>
      <c r="H95" s="91" t="s">
        <v>165</v>
      </c>
      <c r="I95" s="88">
        <v>814</v>
      </c>
      <c r="J95" s="90">
        <v>1935</v>
      </c>
      <c r="K95" s="88">
        <v>55.065150000000003</v>
      </c>
      <c r="L95" s="89">
        <v>2.4251395326672699E-5</v>
      </c>
      <c r="M95" s="89">
        <v>1.9001196728100631E-3</v>
      </c>
      <c r="N95" s="89">
        <f>K95/'סכום נכסי הקרן'!$C$42</f>
        <v>1.3831525526414803E-4</v>
      </c>
    </row>
    <row r="96" spans="2:14" s="136" customFormat="1">
      <c r="B96" s="102" t="s">
        <v>770</v>
      </c>
      <c r="C96" s="81" t="s">
        <v>771</v>
      </c>
      <c r="D96" s="91" t="s">
        <v>755</v>
      </c>
      <c r="E96" s="91" t="s">
        <v>751</v>
      </c>
      <c r="F96" s="81" t="s">
        <v>772</v>
      </c>
      <c r="G96" s="91" t="s">
        <v>773</v>
      </c>
      <c r="H96" s="91" t="s">
        <v>165</v>
      </c>
      <c r="I96" s="88">
        <v>2153</v>
      </c>
      <c r="J96" s="90">
        <v>680</v>
      </c>
      <c r="K96" s="88">
        <v>51.182839999999999</v>
      </c>
      <c r="L96" s="89">
        <v>9.806834065179144E-5</v>
      </c>
      <c r="M96" s="89">
        <v>1.7661537504989962E-3</v>
      </c>
      <c r="N96" s="89">
        <f>K96/'סכום נכסי הקרן'!$C$42</f>
        <v>1.2856348488552282E-4</v>
      </c>
    </row>
    <row r="97" spans="2:14" s="136" customFormat="1">
      <c r="B97" s="102" t="s">
        <v>774</v>
      </c>
      <c r="C97" s="81" t="s">
        <v>775</v>
      </c>
      <c r="D97" s="91" t="s">
        <v>755</v>
      </c>
      <c r="E97" s="91" t="s">
        <v>751</v>
      </c>
      <c r="F97" s="81" t="s">
        <v>776</v>
      </c>
      <c r="G97" s="91" t="s">
        <v>580</v>
      </c>
      <c r="H97" s="91" t="s">
        <v>165</v>
      </c>
      <c r="I97" s="88">
        <v>440</v>
      </c>
      <c r="J97" s="90">
        <v>4330</v>
      </c>
      <c r="K97" s="88">
        <v>66.605789999999999</v>
      </c>
      <c r="L97" s="89">
        <v>8.8542681637463274E-6</v>
      </c>
      <c r="M97" s="89">
        <v>2.2983497166911516E-3</v>
      </c>
      <c r="N97" s="89">
        <f>K97/'סכום נכסי הקרן'!$C$42</f>
        <v>1.6730358213716366E-4</v>
      </c>
    </row>
    <row r="98" spans="2:14" s="136" customFormat="1">
      <c r="B98" s="102" t="s">
        <v>779</v>
      </c>
      <c r="C98" s="81" t="s">
        <v>780</v>
      </c>
      <c r="D98" s="91" t="s">
        <v>755</v>
      </c>
      <c r="E98" s="91" t="s">
        <v>751</v>
      </c>
      <c r="F98" s="81" t="s">
        <v>781</v>
      </c>
      <c r="G98" s="91" t="s">
        <v>782</v>
      </c>
      <c r="H98" s="91" t="s">
        <v>165</v>
      </c>
      <c r="I98" s="88">
        <v>339</v>
      </c>
      <c r="J98" s="90">
        <v>3262</v>
      </c>
      <c r="K98" s="88">
        <v>38.659399999999998</v>
      </c>
      <c r="L98" s="89">
        <v>7.0867861207530658E-6</v>
      </c>
      <c r="M98" s="89">
        <v>1.3340104672198904E-3</v>
      </c>
      <c r="N98" s="89">
        <f>K98/'סכום נכסי הקרן'!$C$42</f>
        <v>9.7106514362692265E-5</v>
      </c>
    </row>
    <row r="99" spans="2:14" s="136" customFormat="1">
      <c r="B99" s="102" t="s">
        <v>783</v>
      </c>
      <c r="C99" s="81" t="s">
        <v>784</v>
      </c>
      <c r="D99" s="91" t="s">
        <v>755</v>
      </c>
      <c r="E99" s="91" t="s">
        <v>751</v>
      </c>
      <c r="F99" s="81" t="s">
        <v>618</v>
      </c>
      <c r="G99" s="91" t="s">
        <v>361</v>
      </c>
      <c r="H99" s="91" t="s">
        <v>165</v>
      </c>
      <c r="I99" s="88">
        <v>709</v>
      </c>
      <c r="J99" s="90">
        <v>7552</v>
      </c>
      <c r="K99" s="88">
        <v>187.18870999999999</v>
      </c>
      <c r="L99" s="89">
        <v>4.9443052604304709E-6</v>
      </c>
      <c r="M99" s="89">
        <v>6.4592750659707224E-3</v>
      </c>
      <c r="N99" s="89">
        <f>K99/'סכום נכסי הקרן'!$C$42</f>
        <v>4.7018947930254577E-4</v>
      </c>
    </row>
    <row r="100" spans="2:14" s="136" customFormat="1">
      <c r="B100" s="102" t="s">
        <v>785</v>
      </c>
      <c r="C100" s="81" t="s">
        <v>786</v>
      </c>
      <c r="D100" s="91" t="s">
        <v>755</v>
      </c>
      <c r="E100" s="91" t="s">
        <v>751</v>
      </c>
      <c r="F100" s="81" t="s">
        <v>721</v>
      </c>
      <c r="G100" s="91" t="s">
        <v>722</v>
      </c>
      <c r="H100" s="91" t="s">
        <v>165</v>
      </c>
      <c r="I100" s="88">
        <v>563</v>
      </c>
      <c r="J100" s="90">
        <v>862</v>
      </c>
      <c r="K100" s="88">
        <v>16.966290000000001</v>
      </c>
      <c r="L100" s="89">
        <v>3.2801146863260702E-5</v>
      </c>
      <c r="M100" s="89">
        <v>5.8545162237096679E-4</v>
      </c>
      <c r="N100" s="89">
        <f>K100/'סכום נכסי הקרן'!$C$42</f>
        <v>4.2616731857364635E-5</v>
      </c>
    </row>
    <row r="101" spans="2:14" s="136" customFormat="1">
      <c r="B101" s="102" t="s">
        <v>787</v>
      </c>
      <c r="C101" s="81" t="s">
        <v>788</v>
      </c>
      <c r="D101" s="91" t="s">
        <v>755</v>
      </c>
      <c r="E101" s="91" t="s">
        <v>751</v>
      </c>
      <c r="F101" s="81" t="s">
        <v>700</v>
      </c>
      <c r="G101" s="91" t="s">
        <v>194</v>
      </c>
      <c r="H101" s="91" t="s">
        <v>165</v>
      </c>
      <c r="I101" s="88">
        <v>1563</v>
      </c>
      <c r="J101" s="90">
        <v>1119</v>
      </c>
      <c r="K101" s="88">
        <v>61.144930000000002</v>
      </c>
      <c r="L101" s="89">
        <v>3.1874573004610435E-5</v>
      </c>
      <c r="M101" s="89">
        <v>2.1099131553368004E-3</v>
      </c>
      <c r="N101" s="89">
        <f>K101/'סכום נכסי הקרן'!$C$42</f>
        <v>1.5358673500496164E-4</v>
      </c>
    </row>
    <row r="102" spans="2:14" s="136" customFormat="1">
      <c r="B102" s="102" t="s">
        <v>789</v>
      </c>
      <c r="C102" s="81" t="s">
        <v>790</v>
      </c>
      <c r="D102" s="91" t="s">
        <v>755</v>
      </c>
      <c r="E102" s="91" t="s">
        <v>751</v>
      </c>
      <c r="F102" s="81" t="s">
        <v>791</v>
      </c>
      <c r="G102" s="91" t="s">
        <v>792</v>
      </c>
      <c r="H102" s="91" t="s">
        <v>165</v>
      </c>
      <c r="I102" s="88">
        <v>584</v>
      </c>
      <c r="J102" s="90">
        <v>2000</v>
      </c>
      <c r="K102" s="88">
        <v>40.833269999999999</v>
      </c>
      <c r="L102" s="89">
        <v>1.4053985787377442E-5</v>
      </c>
      <c r="M102" s="89">
        <v>1.409023668003537E-3</v>
      </c>
      <c r="N102" s="89">
        <f>K102/'סכום נכסי הקרן'!$C$42</f>
        <v>1.0256694412563804E-4</v>
      </c>
    </row>
    <row r="103" spans="2:14" s="136" customFormat="1">
      <c r="B103" s="102" t="s">
        <v>793</v>
      </c>
      <c r="C103" s="81" t="s">
        <v>794</v>
      </c>
      <c r="D103" s="91" t="s">
        <v>755</v>
      </c>
      <c r="E103" s="91" t="s">
        <v>751</v>
      </c>
      <c r="F103" s="81" t="s">
        <v>583</v>
      </c>
      <c r="G103" s="91" t="s">
        <v>361</v>
      </c>
      <c r="H103" s="91" t="s">
        <v>165</v>
      </c>
      <c r="I103" s="88">
        <v>2765</v>
      </c>
      <c r="J103" s="90">
        <v>3322</v>
      </c>
      <c r="K103" s="88">
        <v>321.11914000000002</v>
      </c>
      <c r="L103" s="89">
        <v>2.7241379310344827E-6</v>
      </c>
      <c r="M103" s="89">
        <v>1.1080779680611944E-2</v>
      </c>
      <c r="N103" s="89">
        <f>K103/'סכום נכסי הקרן'!$C$42</f>
        <v>8.066022850987183E-4</v>
      </c>
    </row>
    <row r="104" spans="2:14" s="136" customFormat="1">
      <c r="B104" s="102" t="s">
        <v>795</v>
      </c>
      <c r="C104" s="81" t="s">
        <v>796</v>
      </c>
      <c r="D104" s="91" t="s">
        <v>755</v>
      </c>
      <c r="E104" s="91" t="s">
        <v>751</v>
      </c>
      <c r="F104" s="81" t="s">
        <v>797</v>
      </c>
      <c r="G104" s="91" t="s">
        <v>752</v>
      </c>
      <c r="H104" s="91" t="s">
        <v>165</v>
      </c>
      <c r="I104" s="88">
        <v>627</v>
      </c>
      <c r="J104" s="90">
        <v>4070</v>
      </c>
      <c r="K104" s="88">
        <v>89.214070000000007</v>
      </c>
      <c r="L104" s="89">
        <v>1.0004031928019474E-5</v>
      </c>
      <c r="M104" s="89">
        <v>3.0784881090572544E-3</v>
      </c>
      <c r="N104" s="89">
        <f>K104/'סכום נכסי הקרן'!$C$42</f>
        <v>2.2409213205091736E-4</v>
      </c>
    </row>
    <row r="105" spans="2:14" s="136" customFormat="1">
      <c r="B105" s="102" t="s">
        <v>798</v>
      </c>
      <c r="C105" s="81" t="s">
        <v>799</v>
      </c>
      <c r="D105" s="91" t="s">
        <v>755</v>
      </c>
      <c r="E105" s="91" t="s">
        <v>751</v>
      </c>
      <c r="F105" s="81" t="s">
        <v>800</v>
      </c>
      <c r="G105" s="91" t="s">
        <v>752</v>
      </c>
      <c r="H105" s="91" t="s">
        <v>165</v>
      </c>
      <c r="I105" s="88">
        <v>252</v>
      </c>
      <c r="J105" s="90">
        <v>6960</v>
      </c>
      <c r="K105" s="88">
        <v>61.317050000000002</v>
      </c>
      <c r="L105" s="89">
        <v>5.6200646298511691E-6</v>
      </c>
      <c r="M105" s="89">
        <v>2.1158524581096805E-3</v>
      </c>
      <c r="N105" s="89">
        <f>K105/'סכום נכסי הקרן'!$C$42</f>
        <v>1.5401907418384456E-4</v>
      </c>
    </row>
    <row r="106" spans="2:14" s="136" customFormat="1">
      <c r="B106" s="102"/>
      <c r="C106" s="81"/>
      <c r="D106" s="81"/>
      <c r="E106" s="81"/>
      <c r="F106" s="81"/>
      <c r="G106" s="81"/>
      <c r="H106" s="81"/>
      <c r="I106" s="88"/>
      <c r="J106" s="90"/>
      <c r="K106" s="81"/>
      <c r="L106" s="81"/>
      <c r="M106" s="89"/>
      <c r="N106" s="81"/>
    </row>
    <row r="107" spans="2:14" s="136" customFormat="1">
      <c r="B107" s="128" t="s">
        <v>60</v>
      </c>
      <c r="C107" s="79"/>
      <c r="D107" s="79"/>
      <c r="E107" s="79"/>
      <c r="F107" s="79"/>
      <c r="G107" s="79"/>
      <c r="H107" s="79"/>
      <c r="I107" s="85"/>
      <c r="J107" s="87"/>
      <c r="K107" s="85">
        <f>K108+K109</f>
        <v>107.58673000000002</v>
      </c>
      <c r="L107" s="79"/>
      <c r="M107" s="86">
        <f>M108+M109</f>
        <v>3.7124689972932896E-3</v>
      </c>
      <c r="N107" s="86">
        <f>K107/'סכום נכסי הקרן'!$C$42</f>
        <v>2.702414507721304E-4</v>
      </c>
    </row>
    <row r="108" spans="2:14" s="136" customFormat="1">
      <c r="B108" s="102" t="s">
        <v>801</v>
      </c>
      <c r="C108" s="81" t="s">
        <v>802</v>
      </c>
      <c r="D108" s="91" t="s">
        <v>755</v>
      </c>
      <c r="E108" s="91" t="s">
        <v>751</v>
      </c>
      <c r="F108" s="81"/>
      <c r="G108" s="91" t="s">
        <v>596</v>
      </c>
      <c r="H108" s="91" t="s">
        <v>165</v>
      </c>
      <c r="I108" s="88">
        <v>192</v>
      </c>
      <c r="J108" s="90">
        <v>10367</v>
      </c>
      <c r="K108" s="88">
        <v>69.586610000000007</v>
      </c>
      <c r="L108" s="89">
        <v>3.3954681005586977E-6</v>
      </c>
      <c r="M108" s="89">
        <v>2.4012081439015688E-3</v>
      </c>
      <c r="N108" s="89">
        <f>K108/'סכום נכסי הקרן'!$C$42</f>
        <v>1.7479094718014418E-4</v>
      </c>
    </row>
    <row r="109" spans="2:14" s="136" customFormat="1">
      <c r="B109" s="102" t="s">
        <v>777</v>
      </c>
      <c r="C109" s="81" t="s">
        <v>778</v>
      </c>
      <c r="D109" s="91" t="s">
        <v>755</v>
      </c>
      <c r="E109" s="91" t="s">
        <v>751</v>
      </c>
      <c r="F109" s="81"/>
      <c r="G109" s="91" t="s">
        <v>596</v>
      </c>
      <c r="H109" s="91" t="s">
        <v>165</v>
      </c>
      <c r="I109" s="88">
        <v>280</v>
      </c>
      <c r="J109" s="90">
        <v>3882</v>
      </c>
      <c r="K109" s="88">
        <v>38.000120000000003</v>
      </c>
      <c r="L109" s="89">
        <v>5.2238694085782068E-7</v>
      </c>
      <c r="M109" s="89">
        <v>1.3112608533917211E-3</v>
      </c>
      <c r="N109" s="89">
        <f>K109/'סכום נכסי הקרן'!$C$42</f>
        <v>9.5450503591986162E-5</v>
      </c>
    </row>
    <row r="110" spans="2:14" s="136" customFormat="1">
      <c r="B110" s="138"/>
      <c r="C110" s="138"/>
      <c r="D110" s="138"/>
    </row>
    <row r="111" spans="2:14" s="136" customFormat="1">
      <c r="B111" s="138"/>
      <c r="C111" s="138"/>
      <c r="D111" s="138"/>
    </row>
    <row r="112" spans="2:14" s="136" customFormat="1">
      <c r="B112" s="139" t="s">
        <v>250</v>
      </c>
      <c r="C112" s="138"/>
      <c r="D112" s="138"/>
    </row>
    <row r="113" spans="2:4" s="136" customFormat="1">
      <c r="B113" s="139" t="s">
        <v>114</v>
      </c>
      <c r="C113" s="138"/>
      <c r="D113" s="138"/>
    </row>
    <row r="114" spans="2:4" s="136" customFormat="1">
      <c r="B114" s="139" t="s">
        <v>235</v>
      </c>
      <c r="C114" s="138"/>
      <c r="D114" s="138"/>
    </row>
    <row r="115" spans="2:4" s="136" customFormat="1">
      <c r="B115" s="139" t="s">
        <v>245</v>
      </c>
      <c r="C115" s="138"/>
      <c r="D115" s="138"/>
    </row>
    <row r="116" spans="2:4" s="136" customFormat="1">
      <c r="B116" s="138"/>
      <c r="C116" s="138"/>
      <c r="D116" s="138"/>
    </row>
    <row r="117" spans="2:4" s="136" customFormat="1">
      <c r="B117" s="138"/>
      <c r="C117" s="138"/>
      <c r="D117" s="138"/>
    </row>
    <row r="118" spans="2:4" s="136" customFormat="1">
      <c r="B118" s="138"/>
      <c r="C118" s="138"/>
      <c r="D118" s="138"/>
    </row>
    <row r="119" spans="2:4" s="136" customFormat="1">
      <c r="B119" s="138"/>
      <c r="C119" s="138"/>
      <c r="D119" s="138"/>
    </row>
    <row r="120" spans="2:4" s="136" customFormat="1">
      <c r="B120" s="138"/>
      <c r="C120" s="138"/>
      <c r="D120" s="138"/>
    </row>
    <row r="121" spans="2:4" s="136" customFormat="1">
      <c r="B121" s="138"/>
      <c r="C121" s="138"/>
      <c r="D121" s="138"/>
    </row>
    <row r="122" spans="2:4" s="136" customFormat="1">
      <c r="B122" s="138"/>
      <c r="C122" s="138"/>
      <c r="D122" s="138"/>
    </row>
    <row r="123" spans="2:4" s="136" customFormat="1">
      <c r="B123" s="138"/>
      <c r="C123" s="138"/>
      <c r="D123" s="138"/>
    </row>
    <row r="124" spans="2:4" s="136" customFormat="1">
      <c r="B124" s="138"/>
      <c r="C124" s="138"/>
      <c r="D124" s="138"/>
    </row>
    <row r="125" spans="2:4" s="136" customFormat="1">
      <c r="B125" s="138"/>
      <c r="C125" s="138"/>
      <c r="D125" s="138"/>
    </row>
    <row r="126" spans="2:4" s="136" customFormat="1">
      <c r="B126" s="138"/>
      <c r="C126" s="138"/>
      <c r="D126" s="138"/>
    </row>
    <row r="127" spans="2:4" s="136" customFormat="1">
      <c r="B127" s="138"/>
      <c r="C127" s="138"/>
      <c r="D127" s="138"/>
    </row>
    <row r="128" spans="2:4" s="136" customFormat="1">
      <c r="B128" s="138"/>
      <c r="C128" s="138"/>
      <c r="D128" s="138"/>
    </row>
    <row r="129" spans="2:4" s="136" customFormat="1">
      <c r="B129" s="138"/>
      <c r="C129" s="138"/>
      <c r="D129" s="138"/>
    </row>
    <row r="130" spans="2:4" s="136" customFormat="1">
      <c r="B130" s="138"/>
      <c r="C130" s="138"/>
      <c r="D130" s="138"/>
    </row>
    <row r="131" spans="2:4" s="136" customFormat="1">
      <c r="B131" s="138"/>
      <c r="C131" s="138"/>
      <c r="D131" s="138"/>
    </row>
    <row r="132" spans="2:4" s="136" customFormat="1">
      <c r="B132" s="138"/>
      <c r="C132" s="138"/>
      <c r="D132" s="138"/>
    </row>
    <row r="133" spans="2:4" s="136" customFormat="1">
      <c r="B133" s="138"/>
      <c r="C133" s="138"/>
      <c r="D133" s="138"/>
    </row>
    <row r="134" spans="2:4" s="136" customFormat="1">
      <c r="B134" s="138"/>
      <c r="C134" s="138"/>
      <c r="D134" s="138"/>
    </row>
    <row r="135" spans="2:4" s="136" customFormat="1">
      <c r="B135" s="138"/>
      <c r="C135" s="138"/>
      <c r="D135" s="138"/>
    </row>
    <row r="136" spans="2:4" s="136" customFormat="1">
      <c r="B136" s="138"/>
      <c r="C136" s="138"/>
      <c r="D136" s="138"/>
    </row>
    <row r="137" spans="2:4" s="136" customFormat="1">
      <c r="B137" s="138"/>
      <c r="C137" s="138"/>
      <c r="D137" s="138"/>
    </row>
    <row r="138" spans="2:4" s="136" customFormat="1">
      <c r="B138" s="138"/>
      <c r="C138" s="138"/>
      <c r="D138" s="138"/>
    </row>
    <row r="139" spans="2:4" s="136" customFormat="1">
      <c r="B139" s="138"/>
      <c r="C139" s="138"/>
      <c r="D139" s="138"/>
    </row>
    <row r="140" spans="2:4" s="136" customFormat="1">
      <c r="B140" s="138"/>
      <c r="C140" s="138"/>
      <c r="D140" s="138"/>
    </row>
    <row r="141" spans="2:4" s="136" customFormat="1">
      <c r="B141" s="138"/>
      <c r="C141" s="138"/>
      <c r="D141" s="138"/>
    </row>
    <row r="142" spans="2:4" s="136" customFormat="1">
      <c r="B142" s="138"/>
      <c r="C142" s="138"/>
      <c r="D142" s="138"/>
    </row>
    <row r="143" spans="2:4" s="136" customFormat="1">
      <c r="B143" s="138"/>
      <c r="C143" s="138"/>
      <c r="D143" s="138"/>
    </row>
    <row r="144" spans="2:4" s="136" customFormat="1">
      <c r="B144" s="138"/>
      <c r="C144" s="138"/>
      <c r="D144" s="138"/>
    </row>
    <row r="145" spans="2:4" s="136" customFormat="1">
      <c r="B145" s="138"/>
      <c r="C145" s="138"/>
      <c r="D145" s="138"/>
    </row>
    <row r="146" spans="2:4" s="136" customFormat="1">
      <c r="B146" s="138"/>
      <c r="C146" s="138"/>
      <c r="D146" s="138"/>
    </row>
    <row r="147" spans="2:4" s="136" customFormat="1">
      <c r="B147" s="138"/>
      <c r="C147" s="138"/>
      <c r="D147" s="138"/>
    </row>
    <row r="148" spans="2:4" s="136" customFormat="1">
      <c r="B148" s="138"/>
      <c r="C148" s="138"/>
      <c r="D148" s="138"/>
    </row>
    <row r="149" spans="2:4" s="136" customFormat="1">
      <c r="B149" s="138"/>
      <c r="C149" s="138"/>
      <c r="D149" s="138"/>
    </row>
    <row r="150" spans="2:4" s="136" customFormat="1">
      <c r="B150" s="138"/>
      <c r="C150" s="138"/>
      <c r="D150" s="138"/>
    </row>
    <row r="151" spans="2:4" s="136" customFormat="1">
      <c r="B151" s="138"/>
      <c r="C151" s="138"/>
      <c r="D151" s="138"/>
    </row>
    <row r="152" spans="2:4" s="136" customFormat="1">
      <c r="B152" s="138"/>
      <c r="C152" s="138"/>
      <c r="D152" s="138"/>
    </row>
    <row r="153" spans="2:4" s="136" customFormat="1">
      <c r="B153" s="138"/>
      <c r="C153" s="138"/>
      <c r="D153" s="138"/>
    </row>
    <row r="154" spans="2:4" s="136" customFormat="1">
      <c r="B154" s="138"/>
      <c r="C154" s="138"/>
      <c r="D154" s="138"/>
    </row>
    <row r="155" spans="2:4" s="136" customFormat="1">
      <c r="B155" s="138"/>
      <c r="C155" s="138"/>
      <c r="D155" s="138"/>
    </row>
    <row r="156" spans="2:4" s="136" customFormat="1">
      <c r="B156" s="138"/>
      <c r="C156" s="138"/>
      <c r="D156" s="138"/>
    </row>
    <row r="157" spans="2:4" s="136" customFormat="1">
      <c r="B157" s="138"/>
      <c r="C157" s="138"/>
      <c r="D157" s="138"/>
    </row>
    <row r="158" spans="2:4" s="136" customFormat="1">
      <c r="B158" s="138"/>
      <c r="C158" s="138"/>
      <c r="D158" s="138"/>
    </row>
    <row r="159" spans="2:4" s="136" customFormat="1">
      <c r="B159" s="138"/>
      <c r="C159" s="138"/>
      <c r="D159" s="138"/>
    </row>
    <row r="160" spans="2:4" s="136" customFormat="1">
      <c r="B160" s="138"/>
      <c r="C160" s="138"/>
      <c r="D160" s="138"/>
    </row>
    <row r="161" spans="2:4" s="136" customFormat="1">
      <c r="B161" s="138"/>
      <c r="C161" s="138"/>
      <c r="D161" s="138"/>
    </row>
    <row r="162" spans="2:4" s="136" customFormat="1">
      <c r="B162" s="138"/>
      <c r="C162" s="138"/>
      <c r="D162" s="138"/>
    </row>
    <row r="163" spans="2:4" s="136" customFormat="1">
      <c r="B163" s="138"/>
      <c r="C163" s="138"/>
      <c r="D163" s="138"/>
    </row>
    <row r="164" spans="2:4" s="136" customFormat="1">
      <c r="B164" s="138"/>
      <c r="C164" s="138"/>
      <c r="D164" s="138"/>
    </row>
    <row r="165" spans="2:4" s="136" customFormat="1">
      <c r="B165" s="138"/>
      <c r="C165" s="138"/>
      <c r="D165" s="138"/>
    </row>
    <row r="166" spans="2:4" s="136" customFormat="1">
      <c r="B166" s="138"/>
      <c r="C166" s="138"/>
      <c r="D166" s="138"/>
    </row>
    <row r="167" spans="2:4" s="136" customFormat="1">
      <c r="B167" s="138"/>
      <c r="C167" s="138"/>
      <c r="D167" s="138"/>
    </row>
    <row r="168" spans="2:4" s="136" customFormat="1">
      <c r="B168" s="138"/>
      <c r="C168" s="138"/>
      <c r="D168" s="138"/>
    </row>
    <row r="169" spans="2:4" s="136" customFormat="1">
      <c r="B169" s="138"/>
      <c r="C169" s="138"/>
      <c r="D169" s="138"/>
    </row>
    <row r="170" spans="2:4" s="136" customFormat="1">
      <c r="B170" s="138"/>
      <c r="C170" s="138"/>
      <c r="D170" s="138"/>
    </row>
    <row r="171" spans="2:4" s="136" customFormat="1">
      <c r="B171" s="138"/>
      <c r="C171" s="138"/>
      <c r="D171" s="138"/>
    </row>
    <row r="172" spans="2:4" s="136" customFormat="1">
      <c r="B172" s="138"/>
      <c r="C172" s="138"/>
      <c r="D172" s="138"/>
    </row>
    <row r="173" spans="2:4" s="136" customFormat="1">
      <c r="B173" s="138"/>
      <c r="C173" s="138"/>
      <c r="D173" s="138"/>
    </row>
    <row r="174" spans="2:4" s="136" customFormat="1">
      <c r="B174" s="138"/>
      <c r="C174" s="138"/>
      <c r="D174" s="138"/>
    </row>
    <row r="175" spans="2:4" s="136" customFormat="1">
      <c r="B175" s="138"/>
      <c r="C175" s="138"/>
      <c r="D175" s="138"/>
    </row>
    <row r="176" spans="2:4" s="136" customFormat="1">
      <c r="B176" s="138"/>
      <c r="C176" s="138"/>
      <c r="D176" s="138"/>
    </row>
    <row r="177" spans="2:4" s="136" customFormat="1">
      <c r="B177" s="138"/>
      <c r="C177" s="138"/>
      <c r="D177" s="138"/>
    </row>
    <row r="178" spans="2:4" s="136" customFormat="1">
      <c r="B178" s="138"/>
      <c r="C178" s="138"/>
      <c r="D178" s="138"/>
    </row>
    <row r="179" spans="2:4" s="136" customFormat="1">
      <c r="B179" s="138"/>
      <c r="C179" s="138"/>
      <c r="D179" s="138"/>
    </row>
    <row r="180" spans="2:4" s="136" customFormat="1">
      <c r="B180" s="138"/>
      <c r="C180" s="138"/>
      <c r="D180" s="138"/>
    </row>
    <row r="181" spans="2:4" s="136" customFormat="1">
      <c r="B181" s="138"/>
      <c r="C181" s="138"/>
      <c r="D181" s="138"/>
    </row>
    <row r="182" spans="2:4" s="136" customFormat="1">
      <c r="B182" s="138"/>
      <c r="C182" s="138"/>
      <c r="D182" s="138"/>
    </row>
    <row r="183" spans="2:4" s="136" customFormat="1">
      <c r="B183" s="138"/>
      <c r="C183" s="138"/>
      <c r="D183" s="138"/>
    </row>
    <row r="184" spans="2:4" s="136" customFormat="1">
      <c r="B184" s="138"/>
      <c r="C184" s="138"/>
      <c r="D184" s="138"/>
    </row>
    <row r="185" spans="2:4" s="136" customFormat="1">
      <c r="B185" s="138"/>
      <c r="C185" s="138"/>
      <c r="D185" s="138"/>
    </row>
    <row r="186" spans="2:4" s="136" customFormat="1">
      <c r="B186" s="138"/>
      <c r="C186" s="138"/>
      <c r="D186" s="138"/>
    </row>
    <row r="187" spans="2:4" s="136" customFormat="1">
      <c r="B187" s="138"/>
      <c r="C187" s="138"/>
      <c r="D187" s="138"/>
    </row>
    <row r="188" spans="2:4" s="136" customFormat="1">
      <c r="B188" s="138"/>
      <c r="C188" s="138"/>
      <c r="D188" s="138"/>
    </row>
    <row r="189" spans="2:4" s="136" customFormat="1">
      <c r="B189" s="138"/>
      <c r="C189" s="138"/>
      <c r="D189" s="138"/>
    </row>
    <row r="190" spans="2:4" s="136" customFormat="1">
      <c r="B190" s="138"/>
      <c r="C190" s="138"/>
      <c r="D190" s="138"/>
    </row>
    <row r="191" spans="2:4" s="136" customFormat="1">
      <c r="B191" s="138"/>
      <c r="C191" s="138"/>
      <c r="D191" s="138"/>
    </row>
    <row r="192" spans="2:4" s="136" customFormat="1">
      <c r="B192" s="138"/>
      <c r="C192" s="138"/>
      <c r="D192" s="138"/>
    </row>
    <row r="193" spans="2:4" s="136" customFormat="1">
      <c r="B193" s="138"/>
      <c r="C193" s="138"/>
      <c r="D193" s="138"/>
    </row>
    <row r="194" spans="2:4" s="136" customFormat="1">
      <c r="B194" s="138"/>
      <c r="C194" s="138"/>
      <c r="D194" s="138"/>
    </row>
    <row r="195" spans="2:4" s="136" customFormat="1">
      <c r="B195" s="138"/>
      <c r="C195" s="138"/>
      <c r="D195" s="138"/>
    </row>
    <row r="196" spans="2:4" s="136" customFormat="1">
      <c r="B196" s="138"/>
      <c r="C196" s="138"/>
      <c r="D196" s="138"/>
    </row>
    <row r="197" spans="2:4" s="136" customFormat="1">
      <c r="B197" s="138"/>
      <c r="C197" s="138"/>
      <c r="D197" s="138"/>
    </row>
    <row r="198" spans="2:4" s="136" customFormat="1">
      <c r="B198" s="138"/>
      <c r="C198" s="138"/>
      <c r="D198" s="138"/>
    </row>
    <row r="199" spans="2:4" s="136" customFormat="1">
      <c r="B199" s="138"/>
      <c r="C199" s="138"/>
      <c r="D199" s="138"/>
    </row>
    <row r="200" spans="2:4" s="136" customFormat="1">
      <c r="B200" s="138"/>
      <c r="C200" s="138"/>
      <c r="D200" s="138"/>
    </row>
    <row r="201" spans="2:4" s="136" customFormat="1">
      <c r="B201" s="138"/>
      <c r="C201" s="138"/>
      <c r="D201" s="138"/>
    </row>
    <row r="202" spans="2:4" s="136" customFormat="1">
      <c r="B202" s="138"/>
      <c r="C202" s="138"/>
      <c r="D202" s="138"/>
    </row>
    <row r="203" spans="2:4" s="136" customFormat="1">
      <c r="B203" s="138"/>
      <c r="C203" s="138"/>
      <c r="D203" s="138"/>
    </row>
    <row r="204" spans="2:4" s="136" customFormat="1">
      <c r="B204" s="138"/>
      <c r="C204" s="138"/>
      <c r="D204" s="138"/>
    </row>
    <row r="205" spans="2:4" s="136" customFormat="1">
      <c r="B205" s="138"/>
      <c r="C205" s="138"/>
      <c r="D205" s="138"/>
    </row>
    <row r="206" spans="2:4" s="136" customFormat="1">
      <c r="B206" s="138"/>
      <c r="C206" s="138"/>
      <c r="D206" s="138"/>
    </row>
    <row r="207" spans="2:4" s="136" customFormat="1">
      <c r="B207" s="138"/>
      <c r="C207" s="138"/>
      <c r="D207" s="138"/>
    </row>
    <row r="208" spans="2:4" s="136" customFormat="1">
      <c r="B208" s="138"/>
      <c r="C208" s="138"/>
      <c r="D208" s="138"/>
    </row>
    <row r="209" spans="2:4" s="136" customFormat="1">
      <c r="B209" s="138"/>
      <c r="C209" s="138"/>
      <c r="D209" s="138"/>
    </row>
    <row r="210" spans="2:4" s="136" customFormat="1">
      <c r="B210" s="138"/>
      <c r="C210" s="138"/>
      <c r="D210" s="138"/>
    </row>
    <row r="211" spans="2:4" s="136" customFormat="1">
      <c r="B211" s="138"/>
      <c r="C211" s="138"/>
      <c r="D211" s="138"/>
    </row>
    <row r="212" spans="2:4" s="136" customFormat="1">
      <c r="B212" s="138"/>
      <c r="C212" s="138"/>
      <c r="D212" s="138"/>
    </row>
    <row r="213" spans="2:4" s="136" customFormat="1">
      <c r="B213" s="138"/>
      <c r="C213" s="138"/>
      <c r="D213" s="138"/>
    </row>
    <row r="214" spans="2:4" s="136" customFormat="1">
      <c r="B214" s="138"/>
      <c r="C214" s="138"/>
      <c r="D214" s="138"/>
    </row>
    <row r="215" spans="2:4" s="136" customFormat="1">
      <c r="B215" s="138"/>
      <c r="C215" s="138"/>
      <c r="D215" s="138"/>
    </row>
    <row r="216" spans="2:4" s="136" customFormat="1">
      <c r="B216" s="138"/>
      <c r="C216" s="138"/>
      <c r="D216" s="138"/>
    </row>
    <row r="217" spans="2:4" s="136" customFormat="1">
      <c r="B217" s="138"/>
      <c r="C217" s="138"/>
      <c r="D217" s="138"/>
    </row>
    <row r="218" spans="2:4" s="136" customFormat="1">
      <c r="B218" s="138"/>
      <c r="C218" s="138"/>
      <c r="D218" s="138"/>
    </row>
    <row r="219" spans="2:4" s="136" customFormat="1">
      <c r="B219" s="138"/>
      <c r="C219" s="138"/>
      <c r="D219" s="138"/>
    </row>
    <row r="220" spans="2:4" s="136" customFormat="1">
      <c r="B220" s="138"/>
      <c r="C220" s="138"/>
      <c r="D220" s="138"/>
    </row>
    <row r="221" spans="2:4" s="136" customFormat="1">
      <c r="B221" s="138"/>
      <c r="C221" s="138"/>
      <c r="D221" s="138"/>
    </row>
    <row r="222" spans="2:4" s="136" customFormat="1">
      <c r="B222" s="138"/>
      <c r="C222" s="138"/>
      <c r="D222" s="138"/>
    </row>
    <row r="223" spans="2:4" s="136" customFormat="1">
      <c r="B223" s="138"/>
      <c r="C223" s="138"/>
      <c r="D223" s="138"/>
    </row>
    <row r="224" spans="2:4" s="136" customFormat="1">
      <c r="B224" s="138"/>
      <c r="C224" s="138"/>
      <c r="D224" s="138"/>
    </row>
    <row r="225" spans="2:4" s="136" customFormat="1">
      <c r="B225" s="138"/>
      <c r="C225" s="138"/>
      <c r="D225" s="138"/>
    </row>
    <row r="226" spans="2:4" s="136" customFormat="1">
      <c r="B226" s="138"/>
      <c r="C226" s="138"/>
      <c r="D226" s="138"/>
    </row>
    <row r="227" spans="2:4" s="136" customFormat="1">
      <c r="B227" s="138"/>
      <c r="C227" s="138"/>
      <c r="D227" s="138"/>
    </row>
    <row r="228" spans="2:4" s="136" customFormat="1">
      <c r="B228" s="138"/>
      <c r="C228" s="138"/>
      <c r="D228" s="138"/>
    </row>
    <row r="229" spans="2:4" s="136" customFormat="1">
      <c r="B229" s="138"/>
      <c r="C229" s="138"/>
      <c r="D229" s="138"/>
    </row>
    <row r="230" spans="2:4" s="136" customFormat="1">
      <c r="B230" s="138"/>
      <c r="C230" s="138"/>
      <c r="D230" s="138"/>
    </row>
    <row r="231" spans="2:4" s="136" customFormat="1">
      <c r="B231" s="138"/>
      <c r="C231" s="138"/>
      <c r="D231" s="138"/>
    </row>
    <row r="232" spans="2:4" s="136" customFormat="1">
      <c r="B232" s="138"/>
      <c r="C232" s="138"/>
      <c r="D232" s="138"/>
    </row>
    <row r="233" spans="2:4" s="136" customFormat="1">
      <c r="B233" s="138"/>
      <c r="C233" s="138"/>
      <c r="D233" s="138"/>
    </row>
    <row r="234" spans="2:4" s="136" customFormat="1">
      <c r="B234" s="138"/>
      <c r="C234" s="138"/>
      <c r="D234" s="138"/>
    </row>
    <row r="235" spans="2:4" s="136" customFormat="1">
      <c r="B235" s="138"/>
      <c r="C235" s="138"/>
      <c r="D235" s="138"/>
    </row>
    <row r="236" spans="2:4" s="136" customFormat="1">
      <c r="B236" s="138"/>
      <c r="C236" s="138"/>
      <c r="D236" s="138"/>
    </row>
    <row r="237" spans="2:4" s="136" customFormat="1">
      <c r="B237" s="138"/>
      <c r="C237" s="138"/>
      <c r="D237" s="138"/>
    </row>
    <row r="238" spans="2:4" s="136" customFormat="1">
      <c r="B238" s="138"/>
      <c r="C238" s="138"/>
      <c r="D238" s="138"/>
    </row>
    <row r="239" spans="2:4" s="136" customFormat="1">
      <c r="B239" s="138"/>
      <c r="C239" s="138"/>
      <c r="D239" s="138"/>
    </row>
    <row r="240" spans="2:4" s="136" customFormat="1">
      <c r="B240" s="138"/>
      <c r="C240" s="138"/>
      <c r="D240" s="138"/>
    </row>
    <row r="241" spans="2:4" s="136" customFormat="1">
      <c r="B241" s="138"/>
      <c r="C241" s="138"/>
      <c r="D241" s="138"/>
    </row>
    <row r="242" spans="2:4" s="136" customFormat="1">
      <c r="B242" s="138"/>
      <c r="C242" s="138"/>
      <c r="D242" s="138"/>
    </row>
    <row r="243" spans="2:4" s="136" customFormat="1">
      <c r="B243" s="138"/>
      <c r="C243" s="138"/>
      <c r="D243" s="138"/>
    </row>
    <row r="244" spans="2:4" s="136" customFormat="1">
      <c r="B244" s="138"/>
      <c r="C244" s="138"/>
      <c r="D244" s="138"/>
    </row>
    <row r="245" spans="2:4" s="136" customFormat="1">
      <c r="B245" s="138"/>
      <c r="C245" s="138"/>
      <c r="D245" s="138"/>
    </row>
    <row r="246" spans="2:4" s="136" customFormat="1">
      <c r="B246" s="138"/>
      <c r="C246" s="138"/>
      <c r="D246" s="138"/>
    </row>
    <row r="247" spans="2:4" s="136" customFormat="1">
      <c r="B247" s="138"/>
      <c r="C247" s="138"/>
      <c r="D247" s="138"/>
    </row>
    <row r="248" spans="2:4" s="136" customFormat="1">
      <c r="B248" s="138"/>
      <c r="C248" s="138"/>
      <c r="D248" s="138"/>
    </row>
    <row r="249" spans="2:4" s="136" customFormat="1">
      <c r="B249" s="138"/>
      <c r="C249" s="138"/>
      <c r="D249" s="138"/>
    </row>
    <row r="250" spans="2:4" s="136" customFormat="1">
      <c r="B250" s="138"/>
      <c r="C250" s="138"/>
      <c r="D250" s="138"/>
    </row>
    <row r="251" spans="2:4" s="136" customFormat="1">
      <c r="B251" s="138"/>
      <c r="C251" s="138"/>
      <c r="D251" s="138"/>
    </row>
    <row r="252" spans="2:4" s="136" customFormat="1">
      <c r="B252" s="138"/>
      <c r="C252" s="138"/>
      <c r="D252" s="138"/>
    </row>
    <row r="253" spans="2:4" s="136" customFormat="1">
      <c r="B253" s="138"/>
      <c r="C253" s="138"/>
      <c r="D253" s="138"/>
    </row>
    <row r="254" spans="2:4" s="136" customFormat="1">
      <c r="B254" s="138"/>
      <c r="C254" s="138"/>
      <c r="D254" s="138"/>
    </row>
    <row r="255" spans="2:4" s="136" customFormat="1">
      <c r="B255" s="138"/>
      <c r="C255" s="138"/>
      <c r="D255" s="138"/>
    </row>
    <row r="256" spans="2:4" s="136" customFormat="1">
      <c r="B256" s="138"/>
      <c r="C256" s="138"/>
      <c r="D256" s="138"/>
    </row>
    <row r="257" spans="2:7" s="136" customFormat="1">
      <c r="B257" s="138"/>
      <c r="C257" s="138"/>
      <c r="D257" s="138"/>
    </row>
    <row r="258" spans="2:7" s="136" customFormat="1">
      <c r="B258" s="138"/>
      <c r="C258" s="138"/>
      <c r="D258" s="138"/>
    </row>
    <row r="259" spans="2:7" s="136" customFormat="1">
      <c r="B259" s="138"/>
      <c r="C259" s="138"/>
      <c r="D259" s="138"/>
    </row>
    <row r="260" spans="2:7" s="136" customFormat="1">
      <c r="B260" s="138"/>
      <c r="C260" s="138"/>
      <c r="D260" s="138"/>
    </row>
    <row r="261" spans="2:7" s="136" customFormat="1">
      <c r="B261" s="138"/>
      <c r="C261" s="138"/>
      <c r="D261" s="138"/>
    </row>
    <row r="262" spans="2:7" s="136" customFormat="1">
      <c r="B262" s="138"/>
      <c r="C262" s="138"/>
      <c r="D262" s="138"/>
    </row>
    <row r="263" spans="2:7" s="136" customFormat="1">
      <c r="B263" s="138"/>
      <c r="C263" s="138"/>
      <c r="D263" s="138"/>
    </row>
    <row r="264" spans="2:7" s="136" customFormat="1">
      <c r="B264" s="138"/>
      <c r="C264" s="138"/>
      <c r="D264" s="138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3"/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3"/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3"/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3"/>
    </row>
  </sheetData>
  <sheetProtection sheet="1" objects="1" scenarios="1"/>
  <mergeCells count="2">
    <mergeCell ref="B6:N6"/>
    <mergeCell ref="B7:N7"/>
  </mergeCells>
  <phoneticPr fontId="5" type="noConversion"/>
  <dataValidations count="4">
    <dataValidation allowBlank="1" showInputMessage="1" showErrorMessage="1" sqref="A1 B34 B112:B115"/>
    <dataValidation type="list" allowBlank="1" showInputMessage="1" showErrorMessage="1" sqref="E12:E97 E98:E356">
      <formula1>$BE$6:$BE$23</formula1>
    </dataValidation>
    <dataValidation type="list" allowBlank="1" showInputMessage="1" showErrorMessage="1" sqref="H12:H97 H98:H356">
      <formula1>$BI$6:$BI$19</formula1>
    </dataValidation>
    <dataValidation type="list" allowBlank="1" showInputMessage="1" showErrorMessage="1" sqref="G12:G97 G98:G362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3.140625" style="1" bestFit="1" customWidth="1"/>
    <col min="9" max="9" width="11.85546875" style="1" bestFit="1" customWidth="1"/>
    <col min="10" max="10" width="8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181</v>
      </c>
      <c r="C1" s="76" t="s" vm="1">
        <v>251</v>
      </c>
    </row>
    <row r="2" spans="2:63">
      <c r="B2" s="56" t="s">
        <v>180</v>
      </c>
      <c r="C2" s="76" t="s">
        <v>252</v>
      </c>
    </row>
    <row r="3" spans="2:63">
      <c r="B3" s="56" t="s">
        <v>182</v>
      </c>
      <c r="C3" s="76" t="s">
        <v>253</v>
      </c>
    </row>
    <row r="4" spans="2:63">
      <c r="B4" s="56" t="s">
        <v>183</v>
      </c>
      <c r="C4" s="76">
        <v>8803</v>
      </c>
    </row>
    <row r="6" spans="2:63" ht="26.25" customHeight="1">
      <c r="B6" s="189" t="s">
        <v>211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1"/>
      <c r="BK6" s="3"/>
    </row>
    <row r="7" spans="2:63" ht="26.25" customHeight="1">
      <c r="B7" s="189" t="s">
        <v>92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1"/>
      <c r="BH7" s="3"/>
      <c r="BK7" s="3"/>
    </row>
    <row r="8" spans="2:63" s="3" customFormat="1" ht="63">
      <c r="B8" s="22" t="s">
        <v>117</v>
      </c>
      <c r="C8" s="30" t="s">
        <v>43</v>
      </c>
      <c r="D8" s="30" t="s">
        <v>121</v>
      </c>
      <c r="E8" s="30" t="s">
        <v>119</v>
      </c>
      <c r="F8" s="30" t="s">
        <v>62</v>
      </c>
      <c r="G8" s="30" t="s">
        <v>103</v>
      </c>
      <c r="H8" s="30" t="s">
        <v>237</v>
      </c>
      <c r="I8" s="30" t="s">
        <v>236</v>
      </c>
      <c r="J8" s="30" t="s">
        <v>244</v>
      </c>
      <c r="K8" s="30" t="s">
        <v>59</v>
      </c>
      <c r="L8" s="30" t="s">
        <v>56</v>
      </c>
      <c r="M8" s="30" t="s">
        <v>184</v>
      </c>
      <c r="N8" s="30" t="s">
        <v>186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246</v>
      </c>
      <c r="I9" s="32"/>
      <c r="J9" s="16" t="s">
        <v>240</v>
      </c>
      <c r="K9" s="32" t="s">
        <v>240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35" customFormat="1" ht="18" customHeight="1">
      <c r="B11" s="77" t="s">
        <v>30</v>
      </c>
      <c r="C11" s="78"/>
      <c r="D11" s="78"/>
      <c r="E11" s="78"/>
      <c r="F11" s="78"/>
      <c r="G11" s="78"/>
      <c r="H11" s="82"/>
      <c r="I11" s="84"/>
      <c r="J11" s="78">
        <f>J32</f>
        <v>29.855889999999999</v>
      </c>
      <c r="K11" s="82">
        <v>100971.13565000001</v>
      </c>
      <c r="L11" s="78"/>
      <c r="M11" s="83">
        <v>1</v>
      </c>
      <c r="N11" s="83">
        <f>K11/'סכום נכסי הקרן'!$C$42</f>
        <v>0.25362408713570506</v>
      </c>
      <c r="O11" s="134"/>
      <c r="BH11" s="136"/>
      <c r="BI11" s="137"/>
      <c r="BK11" s="136"/>
    </row>
    <row r="12" spans="2:63" s="136" customFormat="1" ht="20.25">
      <c r="B12" s="99" t="s">
        <v>233</v>
      </c>
      <c r="C12" s="79"/>
      <c r="D12" s="79"/>
      <c r="E12" s="79"/>
      <c r="F12" s="79"/>
      <c r="G12" s="79"/>
      <c r="H12" s="85"/>
      <c r="I12" s="87"/>
      <c r="J12" s="79">
        <v>0</v>
      </c>
      <c r="K12" s="85">
        <v>38858.577210000003</v>
      </c>
      <c r="L12" s="79"/>
      <c r="M12" s="86">
        <v>0.38484837235759067</v>
      </c>
      <c r="N12" s="86">
        <f>K12/'סכום נכסי הקרן'!$C$42</f>
        <v>9.7606817124855833E-2</v>
      </c>
      <c r="BI12" s="135"/>
    </row>
    <row r="13" spans="2:63" s="136" customFormat="1">
      <c r="B13" s="99" t="s">
        <v>64</v>
      </c>
      <c r="C13" s="79"/>
      <c r="D13" s="79"/>
      <c r="E13" s="79"/>
      <c r="F13" s="79"/>
      <c r="G13" s="79"/>
      <c r="H13" s="85"/>
      <c r="I13" s="87"/>
      <c r="J13" s="79"/>
      <c r="K13" s="85">
        <v>2856.3331200000002</v>
      </c>
      <c r="L13" s="79"/>
      <c r="M13" s="86">
        <v>2.8288610419328286E-2</v>
      </c>
      <c r="N13" s="86">
        <f>K13/'סכום נכסי הקרן'!$C$42</f>
        <v>7.1746729939397309E-3</v>
      </c>
    </row>
    <row r="14" spans="2:63" s="136" customFormat="1">
      <c r="B14" s="95" t="s">
        <v>803</v>
      </c>
      <c r="C14" s="81" t="s">
        <v>804</v>
      </c>
      <c r="D14" s="91" t="s">
        <v>122</v>
      </c>
      <c r="E14" s="81" t="s">
        <v>805</v>
      </c>
      <c r="F14" s="91" t="s">
        <v>806</v>
      </c>
      <c r="G14" s="91" t="s">
        <v>166</v>
      </c>
      <c r="H14" s="88">
        <v>88740</v>
      </c>
      <c r="I14" s="90">
        <v>1286</v>
      </c>
      <c r="J14" s="81"/>
      <c r="K14" s="88">
        <v>1141.1963999999998</v>
      </c>
      <c r="L14" s="89">
        <v>4.2979258042491242E-4</v>
      </c>
      <c r="M14" s="89">
        <v>1.130220426514535E-2</v>
      </c>
      <c r="N14" s="89">
        <f>K14/'סכום נכסי הקרן'!$C$42</f>
        <v>2.8665112393687613E-3</v>
      </c>
    </row>
    <row r="15" spans="2:63" s="136" customFormat="1">
      <c r="B15" s="95" t="s">
        <v>807</v>
      </c>
      <c r="C15" s="81" t="s">
        <v>808</v>
      </c>
      <c r="D15" s="91" t="s">
        <v>122</v>
      </c>
      <c r="E15" s="81" t="s">
        <v>809</v>
      </c>
      <c r="F15" s="91" t="s">
        <v>806</v>
      </c>
      <c r="G15" s="91" t="s">
        <v>166</v>
      </c>
      <c r="H15" s="88">
        <v>42680</v>
      </c>
      <c r="I15" s="90">
        <v>1281</v>
      </c>
      <c r="J15" s="81"/>
      <c r="K15" s="88">
        <v>546.73080000000004</v>
      </c>
      <c r="L15" s="89">
        <v>1.6737254901960785E-4</v>
      </c>
      <c r="M15" s="89">
        <v>5.4147236879176367E-3</v>
      </c>
      <c r="N15" s="89">
        <f>K15/'סכום נכסי הקרן'!$C$42</f>
        <v>1.3733043524401889E-3</v>
      </c>
    </row>
    <row r="16" spans="2:63" s="136" customFormat="1" ht="20.25">
      <c r="B16" s="95" t="s">
        <v>810</v>
      </c>
      <c r="C16" s="81" t="s">
        <v>811</v>
      </c>
      <c r="D16" s="91" t="s">
        <v>122</v>
      </c>
      <c r="E16" s="81" t="s">
        <v>809</v>
      </c>
      <c r="F16" s="91" t="s">
        <v>806</v>
      </c>
      <c r="G16" s="91" t="s">
        <v>166</v>
      </c>
      <c r="H16" s="88">
        <v>59197</v>
      </c>
      <c r="I16" s="90">
        <v>1286</v>
      </c>
      <c r="J16" s="81"/>
      <c r="K16" s="88">
        <v>761.27341999999999</v>
      </c>
      <c r="L16" s="89">
        <v>4.0537607689212487E-4</v>
      </c>
      <c r="M16" s="89">
        <v>7.5395152792856589E-3</v>
      </c>
      <c r="N16" s="89">
        <f>K16/'סכום נכסי הקרן'!$C$42</f>
        <v>1.9122026801545256E-3</v>
      </c>
      <c r="BH16" s="135"/>
    </row>
    <row r="17" spans="2:14" s="136" customFormat="1">
      <c r="B17" s="95" t="s">
        <v>812</v>
      </c>
      <c r="C17" s="81" t="s">
        <v>813</v>
      </c>
      <c r="D17" s="91" t="s">
        <v>122</v>
      </c>
      <c r="E17" s="81" t="s">
        <v>814</v>
      </c>
      <c r="F17" s="91" t="s">
        <v>806</v>
      </c>
      <c r="G17" s="91" t="s">
        <v>166</v>
      </c>
      <c r="H17" s="88">
        <v>1045</v>
      </c>
      <c r="I17" s="90">
        <v>12850</v>
      </c>
      <c r="J17" s="81"/>
      <c r="K17" s="88">
        <v>134.2825</v>
      </c>
      <c r="L17" s="89">
        <v>1.0179484475448437E-5</v>
      </c>
      <c r="M17" s="89">
        <v>1.3299097720903962E-3</v>
      </c>
      <c r="N17" s="89">
        <f>K17/'סכום נכסי הקרן'!$C$42</f>
        <v>3.3729715191928029E-4</v>
      </c>
    </row>
    <row r="18" spans="2:14" s="136" customFormat="1">
      <c r="B18" s="95" t="s">
        <v>815</v>
      </c>
      <c r="C18" s="81" t="s">
        <v>816</v>
      </c>
      <c r="D18" s="91" t="s">
        <v>122</v>
      </c>
      <c r="E18" s="81" t="s">
        <v>817</v>
      </c>
      <c r="F18" s="91" t="s">
        <v>806</v>
      </c>
      <c r="G18" s="91" t="s">
        <v>166</v>
      </c>
      <c r="H18" s="88">
        <v>2125</v>
      </c>
      <c r="I18" s="90">
        <v>12840</v>
      </c>
      <c r="J18" s="81"/>
      <c r="K18" s="88">
        <v>272.85000000000002</v>
      </c>
      <c r="L18" s="89">
        <v>5.1394856402771212E-5</v>
      </c>
      <c r="M18" s="89">
        <v>2.7022574148892419E-3</v>
      </c>
      <c r="N18" s="89">
        <f>K18/'סכום נכסי הקרן'!$C$42</f>
        <v>6.8535757005697422E-4</v>
      </c>
    </row>
    <row r="19" spans="2:14" s="136" customFormat="1">
      <c r="B19" s="95"/>
      <c r="C19" s="81"/>
      <c r="D19" s="81"/>
      <c r="E19" s="81"/>
      <c r="F19" s="81"/>
      <c r="G19" s="81"/>
      <c r="H19" s="88"/>
      <c r="I19" s="90"/>
      <c r="J19" s="81"/>
      <c r="K19" s="81"/>
      <c r="L19" s="81"/>
      <c r="M19" s="89"/>
      <c r="N19" s="81"/>
    </row>
    <row r="20" spans="2:14" s="136" customFormat="1">
      <c r="B20" s="99" t="s">
        <v>65</v>
      </c>
      <c r="C20" s="79"/>
      <c r="D20" s="79"/>
      <c r="E20" s="79"/>
      <c r="F20" s="79"/>
      <c r="G20" s="79"/>
      <c r="H20" s="85"/>
      <c r="I20" s="87"/>
      <c r="J20" s="79"/>
      <c r="K20" s="85">
        <v>36002.24409</v>
      </c>
      <c r="L20" s="79"/>
      <c r="M20" s="86">
        <v>0.35655976193826239</v>
      </c>
      <c r="N20" s="86">
        <f>K20/'סכום נכסי הקרן'!$C$42</f>
        <v>9.0432144130916103E-2</v>
      </c>
    </row>
    <row r="21" spans="2:14" s="136" customFormat="1">
      <c r="B21" s="95" t="s">
        <v>818</v>
      </c>
      <c r="C21" s="81" t="s">
        <v>819</v>
      </c>
      <c r="D21" s="91" t="s">
        <v>122</v>
      </c>
      <c r="E21" s="81" t="s">
        <v>805</v>
      </c>
      <c r="F21" s="91" t="s">
        <v>820</v>
      </c>
      <c r="G21" s="91" t="s">
        <v>166</v>
      </c>
      <c r="H21" s="88">
        <v>1041226</v>
      </c>
      <c r="I21" s="90">
        <v>306.08</v>
      </c>
      <c r="J21" s="81"/>
      <c r="K21" s="88">
        <v>3186.9845399999999</v>
      </c>
      <c r="L21" s="89">
        <v>7.1859736829878789E-3</v>
      </c>
      <c r="M21" s="89">
        <v>3.1563322720734394E-2</v>
      </c>
      <c r="N21" s="89">
        <f>K21/'סכום נכסי הקרן'!$C$42</f>
        <v>8.0052189120159191E-3</v>
      </c>
    </row>
    <row r="22" spans="2:14" s="136" customFormat="1">
      <c r="B22" s="95" t="s">
        <v>821</v>
      </c>
      <c r="C22" s="81" t="s">
        <v>822</v>
      </c>
      <c r="D22" s="91" t="s">
        <v>122</v>
      </c>
      <c r="E22" s="81" t="s">
        <v>805</v>
      </c>
      <c r="F22" s="91" t="s">
        <v>820</v>
      </c>
      <c r="G22" s="91" t="s">
        <v>166</v>
      </c>
      <c r="H22" s="88">
        <v>1884350</v>
      </c>
      <c r="I22" s="90">
        <v>316.27</v>
      </c>
      <c r="J22" s="81"/>
      <c r="K22" s="88">
        <v>5959.63375</v>
      </c>
      <c r="L22" s="89">
        <v>7.2210346026758826E-3</v>
      </c>
      <c r="M22" s="89">
        <v>5.9023142719302465E-2</v>
      </c>
      <c r="N22" s="89">
        <f>K22/'סכום נכסי הקרן'!$C$42</f>
        <v>1.4969690692063524E-2</v>
      </c>
    </row>
    <row r="23" spans="2:14" s="136" customFormat="1">
      <c r="B23" s="95" t="s">
        <v>823</v>
      </c>
      <c r="C23" s="81" t="s">
        <v>824</v>
      </c>
      <c r="D23" s="91" t="s">
        <v>122</v>
      </c>
      <c r="E23" s="81" t="s">
        <v>809</v>
      </c>
      <c r="F23" s="91" t="s">
        <v>820</v>
      </c>
      <c r="G23" s="91" t="s">
        <v>166</v>
      </c>
      <c r="H23" s="88">
        <v>198420</v>
      </c>
      <c r="I23" s="90">
        <v>3241.92</v>
      </c>
      <c r="J23" s="81"/>
      <c r="K23" s="88">
        <v>6432.6176599999999</v>
      </c>
      <c r="L23" s="89">
        <v>6.7416417504756725E-3</v>
      </c>
      <c r="M23" s="89">
        <v>6.3707490448533938E-2</v>
      </c>
      <c r="N23" s="89">
        <f>K23/'סכום נכסי הקרן'!$C$42</f>
        <v>1.6157754108716067E-2</v>
      </c>
    </row>
    <row r="24" spans="2:14" s="136" customFormat="1">
      <c r="B24" s="95" t="s">
        <v>825</v>
      </c>
      <c r="C24" s="81" t="s">
        <v>826</v>
      </c>
      <c r="D24" s="91" t="s">
        <v>122</v>
      </c>
      <c r="E24" s="81" t="s">
        <v>814</v>
      </c>
      <c r="F24" s="91" t="s">
        <v>820</v>
      </c>
      <c r="G24" s="91" t="s">
        <v>166</v>
      </c>
      <c r="H24" s="88">
        <v>203402</v>
      </c>
      <c r="I24" s="90">
        <v>3156.65</v>
      </c>
      <c r="J24" s="81"/>
      <c r="K24" s="88">
        <v>6420.6892300000009</v>
      </c>
      <c r="L24" s="89">
        <v>1.4528714285714287E-3</v>
      </c>
      <c r="M24" s="89">
        <v>6.35893534193403E-2</v>
      </c>
      <c r="N24" s="89">
        <f>K24/'סכום נכסי הקרן'!$C$42</f>
        <v>1.6127791712529906E-2</v>
      </c>
    </row>
    <row r="25" spans="2:14" s="136" customFormat="1">
      <c r="B25" s="95" t="s">
        <v>827</v>
      </c>
      <c r="C25" s="81" t="s">
        <v>828</v>
      </c>
      <c r="D25" s="91" t="s">
        <v>122</v>
      </c>
      <c r="E25" s="81" t="s">
        <v>817</v>
      </c>
      <c r="F25" s="91" t="s">
        <v>820</v>
      </c>
      <c r="G25" s="91" t="s">
        <v>166</v>
      </c>
      <c r="H25" s="88">
        <v>40000</v>
      </c>
      <c r="I25" s="90">
        <v>323.29000000000002</v>
      </c>
      <c r="J25" s="81"/>
      <c r="K25" s="88">
        <v>129.316</v>
      </c>
      <c r="L25" s="89">
        <v>1.0810810810810811E-4</v>
      </c>
      <c r="M25" s="89">
        <v>1.2807224477325168E-3</v>
      </c>
      <c r="N25" s="89">
        <f>K25/'סכום נכסי הקרן'!$C$42</f>
        <v>3.248220616803653E-4</v>
      </c>
    </row>
    <row r="26" spans="2:14" s="136" customFormat="1">
      <c r="B26" s="95" t="s">
        <v>829</v>
      </c>
      <c r="C26" s="81" t="s">
        <v>830</v>
      </c>
      <c r="D26" s="91" t="s">
        <v>122</v>
      </c>
      <c r="E26" s="81" t="s">
        <v>817</v>
      </c>
      <c r="F26" s="91" t="s">
        <v>820</v>
      </c>
      <c r="G26" s="91" t="s">
        <v>166</v>
      </c>
      <c r="H26" s="88">
        <v>84000</v>
      </c>
      <c r="I26" s="90">
        <v>3259.74</v>
      </c>
      <c r="J26" s="81"/>
      <c r="K26" s="88">
        <v>2738.1815999999999</v>
      </c>
      <c r="L26" s="89">
        <v>5.8240000093183995E-4</v>
      </c>
      <c r="M26" s="89">
        <v>2.7118458977142341E-2</v>
      </c>
      <c r="N26" s="89">
        <f>K26/'סכום נכסי הקרן'!$C$42</f>
        <v>6.8778944026047922E-3</v>
      </c>
    </row>
    <row r="27" spans="2:14" s="136" customFormat="1">
      <c r="B27" s="95" t="s">
        <v>831</v>
      </c>
      <c r="C27" s="81" t="s">
        <v>832</v>
      </c>
      <c r="D27" s="91" t="s">
        <v>122</v>
      </c>
      <c r="E27" s="81" t="s">
        <v>817</v>
      </c>
      <c r="F27" s="91" t="s">
        <v>820</v>
      </c>
      <c r="G27" s="91" t="s">
        <v>166</v>
      </c>
      <c r="H27" s="88">
        <v>160646</v>
      </c>
      <c r="I27" s="90">
        <v>3173.4</v>
      </c>
      <c r="J27" s="81"/>
      <c r="K27" s="88">
        <v>5097.9401600000001</v>
      </c>
      <c r="L27" s="89">
        <v>1.0727612687813021E-3</v>
      </c>
      <c r="M27" s="89">
        <v>5.0489084104898836E-2</v>
      </c>
      <c r="N27" s="89">
        <f>K27/'סכום נכסי הקרן'!$C$42</f>
        <v>1.2805247866422804E-2</v>
      </c>
    </row>
    <row r="28" spans="2:14" s="136" customFormat="1">
      <c r="B28" s="95" t="s">
        <v>833</v>
      </c>
      <c r="C28" s="81" t="s">
        <v>834</v>
      </c>
      <c r="D28" s="91" t="s">
        <v>122</v>
      </c>
      <c r="E28" s="81" t="s">
        <v>809</v>
      </c>
      <c r="F28" s="91" t="s">
        <v>820</v>
      </c>
      <c r="G28" s="91" t="s">
        <v>166</v>
      </c>
      <c r="H28" s="88">
        <v>665000</v>
      </c>
      <c r="I28" s="90">
        <v>354.71</v>
      </c>
      <c r="J28" s="81"/>
      <c r="K28" s="88">
        <v>2358.8215</v>
      </c>
      <c r="L28" s="89">
        <v>1.2867322014533864E-3</v>
      </c>
      <c r="M28" s="89">
        <v>2.3361344653748083E-2</v>
      </c>
      <c r="N28" s="89">
        <f>K28/'סכום נכסי הקרן'!$C$42</f>
        <v>5.9249997120694401E-3</v>
      </c>
    </row>
    <row r="29" spans="2:14" s="136" customFormat="1">
      <c r="B29" s="95" t="s">
        <v>835</v>
      </c>
      <c r="C29" s="81" t="s">
        <v>836</v>
      </c>
      <c r="D29" s="91" t="s">
        <v>122</v>
      </c>
      <c r="E29" s="81" t="s">
        <v>814</v>
      </c>
      <c r="F29" s="91" t="s">
        <v>820</v>
      </c>
      <c r="G29" s="91" t="s">
        <v>166</v>
      </c>
      <c r="H29" s="88">
        <v>86500</v>
      </c>
      <c r="I29" s="90">
        <v>3554.87</v>
      </c>
      <c r="J29" s="81"/>
      <c r="K29" s="88">
        <v>3074.9625499999997</v>
      </c>
      <c r="L29" s="89">
        <v>3.7671128176688653E-3</v>
      </c>
      <c r="M29" s="89">
        <v>3.0453877043226059E-2</v>
      </c>
      <c r="N29" s="89">
        <f>K29/'סכום נכסי הקרן'!$C$42</f>
        <v>7.7238367648312135E-3</v>
      </c>
    </row>
    <row r="30" spans="2:14" s="136" customFormat="1">
      <c r="B30" s="95" t="s">
        <v>837</v>
      </c>
      <c r="C30" s="81" t="s">
        <v>838</v>
      </c>
      <c r="D30" s="91" t="s">
        <v>122</v>
      </c>
      <c r="E30" s="81" t="s">
        <v>817</v>
      </c>
      <c r="F30" s="91" t="s">
        <v>820</v>
      </c>
      <c r="G30" s="91" t="s">
        <v>166</v>
      </c>
      <c r="H30" s="88">
        <v>17000</v>
      </c>
      <c r="I30" s="90">
        <v>3547.63</v>
      </c>
      <c r="J30" s="81"/>
      <c r="K30" s="88">
        <v>603.09709999999995</v>
      </c>
      <c r="L30" s="89">
        <v>3.5148383449345744E-4</v>
      </c>
      <c r="M30" s="89">
        <v>5.9729654036034391E-3</v>
      </c>
      <c r="N30" s="89">
        <f>K30/'סכום נכסי הקרן'!$C$42</f>
        <v>1.5148878979820703E-3</v>
      </c>
    </row>
    <row r="31" spans="2:14" s="136" customFormat="1">
      <c r="B31" s="95"/>
      <c r="C31" s="81"/>
      <c r="D31" s="81"/>
      <c r="E31" s="81"/>
      <c r="F31" s="81"/>
      <c r="G31" s="81"/>
      <c r="H31" s="88"/>
      <c r="I31" s="90"/>
      <c r="J31" s="81"/>
      <c r="K31" s="81"/>
      <c r="L31" s="81"/>
      <c r="M31" s="89"/>
      <c r="N31" s="81"/>
    </row>
    <row r="32" spans="2:14" s="136" customFormat="1">
      <c r="B32" s="99" t="s">
        <v>232</v>
      </c>
      <c r="C32" s="79"/>
      <c r="D32" s="79"/>
      <c r="E32" s="79"/>
      <c r="F32" s="79"/>
      <c r="G32" s="79"/>
      <c r="H32" s="85"/>
      <c r="I32" s="87"/>
      <c r="J32" s="125">
        <f>J33</f>
        <v>29.855889999999999</v>
      </c>
      <c r="K32" s="85">
        <v>62112.558440000015</v>
      </c>
      <c r="L32" s="79"/>
      <c r="M32" s="86">
        <v>0.61515162764240938</v>
      </c>
      <c r="N32" s="86">
        <f>K32/'סכום נכסי הקרן'!$C$42</f>
        <v>0.15601727001084922</v>
      </c>
    </row>
    <row r="33" spans="2:14" s="136" customFormat="1">
      <c r="B33" s="99" t="s">
        <v>66</v>
      </c>
      <c r="C33" s="79"/>
      <c r="D33" s="79"/>
      <c r="E33" s="79"/>
      <c r="F33" s="79"/>
      <c r="G33" s="79"/>
      <c r="H33" s="85"/>
      <c r="I33" s="87"/>
      <c r="J33" s="125">
        <f>J40</f>
        <v>29.855889999999999</v>
      </c>
      <c r="K33" s="85">
        <v>50271.482479999999</v>
      </c>
      <c r="L33" s="79"/>
      <c r="M33" s="86">
        <v>0.49787973717813672</v>
      </c>
      <c r="N33" s="86">
        <f>K33/'סכום נכסי הקרן'!$C$42</f>
        <v>0.12627429384516967</v>
      </c>
    </row>
    <row r="34" spans="2:14" s="136" customFormat="1">
      <c r="B34" s="95" t="s">
        <v>839</v>
      </c>
      <c r="C34" s="81" t="s">
        <v>840</v>
      </c>
      <c r="D34" s="91" t="s">
        <v>27</v>
      </c>
      <c r="E34" s="81"/>
      <c r="F34" s="91" t="s">
        <v>806</v>
      </c>
      <c r="G34" s="91" t="s">
        <v>175</v>
      </c>
      <c r="H34" s="88">
        <v>2593</v>
      </c>
      <c r="I34" s="90">
        <v>20740</v>
      </c>
      <c r="J34" s="81"/>
      <c r="K34" s="88">
        <v>1680.05034</v>
      </c>
      <c r="L34" s="89">
        <v>2.526309398193448E-5</v>
      </c>
      <c r="M34" s="89">
        <v>1.6638916945765775E-2</v>
      </c>
      <c r="N34" s="89">
        <f>K34/'סכום נכסי הקרן'!$C$42</f>
        <v>4.2200301212966581E-3</v>
      </c>
    </row>
    <row r="35" spans="2:14" s="136" customFormat="1">
      <c r="B35" s="95" t="s">
        <v>841</v>
      </c>
      <c r="C35" s="81" t="s">
        <v>842</v>
      </c>
      <c r="D35" s="91" t="s">
        <v>750</v>
      </c>
      <c r="E35" s="81"/>
      <c r="F35" s="91" t="s">
        <v>806</v>
      </c>
      <c r="G35" s="91" t="s">
        <v>165</v>
      </c>
      <c r="H35" s="88">
        <v>37506</v>
      </c>
      <c r="I35" s="90">
        <v>2738</v>
      </c>
      <c r="J35" s="81"/>
      <c r="K35" s="88">
        <v>3590.0923199999997</v>
      </c>
      <c r="L35" s="89">
        <v>3.8626158201584366E-4</v>
      </c>
      <c r="M35" s="89">
        <v>3.555562980339718E-2</v>
      </c>
      <c r="N35" s="89">
        <f>K35/'סכום נכסי הקרן'!$C$42</f>
        <v>9.0177641514216766E-3</v>
      </c>
    </row>
    <row r="36" spans="2:14" s="136" customFormat="1">
      <c r="B36" s="95" t="s">
        <v>843</v>
      </c>
      <c r="C36" s="81" t="s">
        <v>844</v>
      </c>
      <c r="D36" s="91" t="s">
        <v>750</v>
      </c>
      <c r="E36" s="81"/>
      <c r="F36" s="91" t="s">
        <v>806</v>
      </c>
      <c r="G36" s="91" t="s">
        <v>165</v>
      </c>
      <c r="H36" s="88">
        <v>12659</v>
      </c>
      <c r="I36" s="90">
        <v>2410</v>
      </c>
      <c r="J36" s="81"/>
      <c r="K36" s="88">
        <v>1066.5663200000001</v>
      </c>
      <c r="L36" s="89">
        <v>1.0291869918699187E-3</v>
      </c>
      <c r="M36" s="89">
        <v>1.0563081351259418E-2</v>
      </c>
      <c r="N36" s="89">
        <f>K36/'סכום נכסי הקרן'!$C$42</f>
        <v>2.6790518650533597E-3</v>
      </c>
    </row>
    <row r="37" spans="2:14" s="136" customFormat="1">
      <c r="B37" s="95" t="s">
        <v>845</v>
      </c>
      <c r="C37" s="81" t="s">
        <v>846</v>
      </c>
      <c r="D37" s="91" t="s">
        <v>750</v>
      </c>
      <c r="E37" s="81"/>
      <c r="F37" s="91" t="s">
        <v>806</v>
      </c>
      <c r="G37" s="91" t="s">
        <v>165</v>
      </c>
      <c r="H37" s="88">
        <v>39420</v>
      </c>
      <c r="I37" s="90">
        <v>2980</v>
      </c>
      <c r="J37" s="81"/>
      <c r="K37" s="88">
        <v>4106.8071300000001</v>
      </c>
      <c r="L37" s="89">
        <v>9.5795868772782507E-4</v>
      </c>
      <c r="M37" s="89">
        <v>4.0673080515164037E-2</v>
      </c>
      <c r="N37" s="89">
        <f>K37/'סכום נכסי הקרן'!$C$42</f>
        <v>1.031567291665551E-2</v>
      </c>
    </row>
    <row r="38" spans="2:14" s="136" customFormat="1">
      <c r="B38" s="95" t="s">
        <v>847</v>
      </c>
      <c r="C38" s="81" t="s">
        <v>848</v>
      </c>
      <c r="D38" s="91" t="s">
        <v>125</v>
      </c>
      <c r="E38" s="81"/>
      <c r="F38" s="91" t="s">
        <v>806</v>
      </c>
      <c r="G38" s="91" t="s">
        <v>165</v>
      </c>
      <c r="H38" s="88">
        <v>14348</v>
      </c>
      <c r="I38" s="90">
        <v>42298.5</v>
      </c>
      <c r="J38" s="81"/>
      <c r="K38" s="88">
        <v>21217.18477</v>
      </c>
      <c r="L38" s="89">
        <v>2.4326750235756523E-3</v>
      </c>
      <c r="M38" s="89">
        <v>0.21013118881366169</v>
      </c>
      <c r="N38" s="89">
        <f>K38/'סכום נכסי הקרן'!$C$42</f>
        <v>5.329433094160542E-2</v>
      </c>
    </row>
    <row r="39" spans="2:14" s="136" customFormat="1">
      <c r="B39" s="95" t="s">
        <v>849</v>
      </c>
      <c r="C39" s="81" t="s">
        <v>850</v>
      </c>
      <c r="D39" s="91" t="s">
        <v>27</v>
      </c>
      <c r="E39" s="81"/>
      <c r="F39" s="91" t="s">
        <v>806</v>
      </c>
      <c r="G39" s="91" t="s">
        <v>167</v>
      </c>
      <c r="H39" s="88">
        <v>24994.000000000004</v>
      </c>
      <c r="I39" s="90">
        <v>7665</v>
      </c>
      <c r="J39" s="81"/>
      <c r="K39" s="88">
        <v>7636.1477599999998</v>
      </c>
      <c r="L39" s="89">
        <v>6.2232910039656869E-3</v>
      </c>
      <c r="M39" s="89">
        <v>7.5627036487630112E-2</v>
      </c>
      <c r="N39" s="89">
        <f>K39/'סכום נכסי הקרן'!$C$42</f>
        <v>1.9180838091953843E-2</v>
      </c>
    </row>
    <row r="40" spans="2:14" s="136" customFormat="1">
      <c r="B40" s="95" t="s">
        <v>851</v>
      </c>
      <c r="C40" s="81" t="s">
        <v>852</v>
      </c>
      <c r="D40" s="91" t="s">
        <v>750</v>
      </c>
      <c r="E40" s="81"/>
      <c r="F40" s="91" t="s">
        <v>806</v>
      </c>
      <c r="G40" s="91" t="s">
        <v>165</v>
      </c>
      <c r="H40" s="88">
        <v>7165</v>
      </c>
      <c r="I40" s="90">
        <v>24180</v>
      </c>
      <c r="J40" s="90">
        <v>29.855889999999999</v>
      </c>
      <c r="K40" s="88">
        <v>6086.4450099999995</v>
      </c>
      <c r="L40" s="89">
        <v>7.3173313553451377E-6</v>
      </c>
      <c r="M40" s="89">
        <v>6.027905867175417E-2</v>
      </c>
      <c r="N40" s="89">
        <f>K40/'סכום נכסי הקרן'!$C$42</f>
        <v>1.5288221229023256E-2</v>
      </c>
    </row>
    <row r="41" spans="2:14" s="136" customFormat="1">
      <c r="B41" s="95" t="s">
        <v>853</v>
      </c>
      <c r="C41" s="81" t="s">
        <v>854</v>
      </c>
      <c r="D41" s="91" t="s">
        <v>750</v>
      </c>
      <c r="E41" s="81"/>
      <c r="F41" s="91" t="s">
        <v>806</v>
      </c>
      <c r="G41" s="91" t="s">
        <v>165</v>
      </c>
      <c r="H41" s="88">
        <v>34245</v>
      </c>
      <c r="I41" s="90">
        <v>4083</v>
      </c>
      <c r="J41" s="81"/>
      <c r="K41" s="88">
        <v>4888.188830000001</v>
      </c>
      <c r="L41" s="89">
        <v>2.5089579065278085E-5</v>
      </c>
      <c r="M41" s="89">
        <v>4.8411744589504382E-2</v>
      </c>
      <c r="N41" s="89">
        <f>K41/'סכום נכסי הקרן'!$C$42</f>
        <v>1.2278384528159957E-2</v>
      </c>
    </row>
    <row r="42" spans="2:14" s="136" customFormat="1">
      <c r="B42" s="95"/>
      <c r="C42" s="81"/>
      <c r="D42" s="81"/>
      <c r="E42" s="81"/>
      <c r="F42" s="81"/>
      <c r="G42" s="81"/>
      <c r="H42" s="88"/>
      <c r="I42" s="90"/>
      <c r="J42" s="81"/>
      <c r="K42" s="81"/>
      <c r="L42" s="81"/>
      <c r="M42" s="89"/>
      <c r="N42" s="81"/>
    </row>
    <row r="43" spans="2:14" s="136" customFormat="1">
      <c r="B43" s="99" t="s">
        <v>67</v>
      </c>
      <c r="C43" s="79"/>
      <c r="D43" s="79"/>
      <c r="E43" s="79"/>
      <c r="F43" s="79"/>
      <c r="G43" s="79"/>
      <c r="H43" s="85"/>
      <c r="I43" s="87"/>
      <c r="J43" s="79"/>
      <c r="K43" s="85">
        <v>11841.07596</v>
      </c>
      <c r="L43" s="79"/>
      <c r="M43" s="86">
        <v>0.11727189046427249</v>
      </c>
      <c r="N43" s="86">
        <f>K43/'סכום נכסי הקרן'!$C$42</f>
        <v>2.9742976165679502E-2</v>
      </c>
    </row>
    <row r="44" spans="2:14" s="136" customFormat="1">
      <c r="B44" s="95" t="s">
        <v>855</v>
      </c>
      <c r="C44" s="81" t="s">
        <v>856</v>
      </c>
      <c r="D44" s="91" t="s">
        <v>125</v>
      </c>
      <c r="E44" s="81"/>
      <c r="F44" s="91" t="s">
        <v>820</v>
      </c>
      <c r="G44" s="91" t="s">
        <v>165</v>
      </c>
      <c r="H44" s="88">
        <v>943</v>
      </c>
      <c r="I44" s="90">
        <v>11575</v>
      </c>
      <c r="J44" s="81"/>
      <c r="K44" s="88">
        <v>381.59627</v>
      </c>
      <c r="L44" s="89">
        <v>1.7334235081197747E-5</v>
      </c>
      <c r="M44" s="89">
        <v>3.7792609496117911E-3</v>
      </c>
      <c r="N44" s="89">
        <f>K44/'סכום נכסי הקרן'!$C$42</f>
        <v>9.5851160839290832E-4</v>
      </c>
    </row>
    <row r="45" spans="2:14" s="136" customFormat="1">
      <c r="B45" s="95" t="s">
        <v>857</v>
      </c>
      <c r="C45" s="81" t="s">
        <v>858</v>
      </c>
      <c r="D45" s="91" t="s">
        <v>750</v>
      </c>
      <c r="E45" s="81"/>
      <c r="F45" s="91" t="s">
        <v>820</v>
      </c>
      <c r="G45" s="91" t="s">
        <v>165</v>
      </c>
      <c r="H45" s="88">
        <v>19809</v>
      </c>
      <c r="I45" s="90">
        <v>8004</v>
      </c>
      <c r="J45" s="81"/>
      <c r="K45" s="88">
        <v>5542.9512100000002</v>
      </c>
      <c r="L45" s="89">
        <v>8.1056507765494965E-5</v>
      </c>
      <c r="M45" s="89">
        <v>5.4896393650693771E-2</v>
      </c>
      <c r="N45" s="89">
        <f>K45/'סכום נכסי הקרן'!$C$42</f>
        <v>1.3923047726699523E-2</v>
      </c>
    </row>
    <row r="46" spans="2:14" s="136" customFormat="1">
      <c r="B46" s="95" t="s">
        <v>859</v>
      </c>
      <c r="C46" s="81" t="s">
        <v>860</v>
      </c>
      <c r="D46" s="91" t="s">
        <v>125</v>
      </c>
      <c r="E46" s="81"/>
      <c r="F46" s="91" t="s">
        <v>820</v>
      </c>
      <c r="G46" s="91" t="s">
        <v>165</v>
      </c>
      <c r="H46" s="88">
        <v>2413</v>
      </c>
      <c r="I46" s="90">
        <v>10102.5</v>
      </c>
      <c r="J46" s="81"/>
      <c r="K46" s="88">
        <v>852.23156000000006</v>
      </c>
      <c r="L46" s="89">
        <v>8.9248430570232004E-4</v>
      </c>
      <c r="M46" s="89">
        <v>8.4403483680140223E-3</v>
      </c>
      <c r="N46" s="89">
        <f>K46/'סכום נכסי הקרן'!$C$42</f>
        <v>2.1406756499448942E-3</v>
      </c>
    </row>
    <row r="47" spans="2:14" s="136" customFormat="1">
      <c r="B47" s="95" t="s">
        <v>861</v>
      </c>
      <c r="C47" s="81" t="s">
        <v>862</v>
      </c>
      <c r="D47" s="91" t="s">
        <v>125</v>
      </c>
      <c r="E47" s="81"/>
      <c r="F47" s="91" t="s">
        <v>820</v>
      </c>
      <c r="G47" s="91" t="s">
        <v>165</v>
      </c>
      <c r="H47" s="88">
        <v>1707</v>
      </c>
      <c r="I47" s="90">
        <v>7492</v>
      </c>
      <c r="J47" s="81"/>
      <c r="K47" s="88">
        <v>447.09798000000012</v>
      </c>
      <c r="L47" s="89">
        <v>3.9988009687827408E-5</v>
      </c>
      <c r="M47" s="89">
        <v>4.4279781258457114E-3</v>
      </c>
      <c r="N47" s="89">
        <f>K47/'סכום נכסי הקרן'!$C$42</f>
        <v>1.1230419100244885E-3</v>
      </c>
    </row>
    <row r="48" spans="2:14" s="136" customFormat="1">
      <c r="B48" s="95" t="s">
        <v>863</v>
      </c>
      <c r="C48" s="81" t="s">
        <v>864</v>
      </c>
      <c r="D48" s="91" t="s">
        <v>27</v>
      </c>
      <c r="E48" s="81"/>
      <c r="F48" s="91" t="s">
        <v>820</v>
      </c>
      <c r="G48" s="91" t="s">
        <v>167</v>
      </c>
      <c r="H48" s="88">
        <v>1900</v>
      </c>
      <c r="I48" s="90">
        <v>19001</v>
      </c>
      <c r="J48" s="81"/>
      <c r="K48" s="88">
        <v>1438.9856299999999</v>
      </c>
      <c r="L48" s="89">
        <v>2.092356621262528E-3</v>
      </c>
      <c r="M48" s="89">
        <v>1.4251455336582616E-2</v>
      </c>
      <c r="N48" s="89">
        <f>K48/'סכום נכסי הקרן'!$C$42</f>
        <v>3.6145123500960379E-3</v>
      </c>
    </row>
    <row r="49" spans="2:14" s="136" customFormat="1">
      <c r="B49" s="95" t="s">
        <v>865</v>
      </c>
      <c r="C49" s="81" t="s">
        <v>866</v>
      </c>
      <c r="D49" s="91" t="s">
        <v>125</v>
      </c>
      <c r="E49" s="81"/>
      <c r="F49" s="91" t="s">
        <v>820</v>
      </c>
      <c r="G49" s="91" t="s">
        <v>165</v>
      </c>
      <c r="H49" s="88">
        <v>3389</v>
      </c>
      <c r="I49" s="90">
        <v>10498</v>
      </c>
      <c r="J49" s="81"/>
      <c r="K49" s="88">
        <v>1243.7971699999998</v>
      </c>
      <c r="L49" s="89">
        <v>8.4116438595868546E-5</v>
      </c>
      <c r="M49" s="89">
        <v>1.2318343871177403E-2</v>
      </c>
      <c r="N49" s="89">
        <f>K49/'סכום נכסי הקרן'!$C$42</f>
        <v>3.1242287193510758E-3</v>
      </c>
    </row>
    <row r="50" spans="2:14" s="136" customFormat="1">
      <c r="B50" s="95" t="s">
        <v>867</v>
      </c>
      <c r="C50" s="81" t="s">
        <v>868</v>
      </c>
      <c r="D50" s="91" t="s">
        <v>750</v>
      </c>
      <c r="E50" s="81"/>
      <c r="F50" s="91" t="s">
        <v>820</v>
      </c>
      <c r="G50" s="91" t="s">
        <v>165</v>
      </c>
      <c r="H50" s="88">
        <v>3091</v>
      </c>
      <c r="I50" s="90">
        <v>3720</v>
      </c>
      <c r="J50" s="81"/>
      <c r="K50" s="88">
        <v>401.98826000000003</v>
      </c>
      <c r="L50" s="89">
        <v>1.0002465441077402E-5</v>
      </c>
      <c r="M50" s="89">
        <v>3.9812195575716488E-3</v>
      </c>
      <c r="N50" s="89">
        <f>K50/'סכום נכסי הקרן'!$C$42</f>
        <v>1.0097331759759251E-3</v>
      </c>
    </row>
    <row r="51" spans="2:14" s="136" customFormat="1">
      <c r="B51" s="95" t="s">
        <v>869</v>
      </c>
      <c r="C51" s="81" t="s">
        <v>870</v>
      </c>
      <c r="D51" s="91" t="s">
        <v>27</v>
      </c>
      <c r="E51" s="81"/>
      <c r="F51" s="91" t="s">
        <v>820</v>
      </c>
      <c r="G51" s="91" t="s">
        <v>167</v>
      </c>
      <c r="H51" s="88">
        <v>1780</v>
      </c>
      <c r="I51" s="90">
        <v>21599</v>
      </c>
      <c r="J51" s="81"/>
      <c r="K51" s="88">
        <v>1532.42788</v>
      </c>
      <c r="L51" s="89">
        <v>1.1272950428783768E-3</v>
      </c>
      <c r="M51" s="89">
        <v>1.5176890604775522E-2</v>
      </c>
      <c r="N51" s="89">
        <f>K51/'סכום נכסי הקרן'!$C$42</f>
        <v>3.8492250251946501E-3</v>
      </c>
    </row>
    <row r="52" spans="2:14">
      <c r="D52" s="1"/>
      <c r="E52" s="1"/>
      <c r="F52" s="1"/>
      <c r="G52" s="1"/>
    </row>
    <row r="53" spans="2:14">
      <c r="D53" s="1"/>
      <c r="E53" s="1"/>
      <c r="F53" s="1"/>
      <c r="G53" s="1"/>
    </row>
    <row r="54" spans="2:14">
      <c r="D54" s="1"/>
      <c r="E54" s="1"/>
      <c r="F54" s="1"/>
      <c r="G54" s="1"/>
    </row>
    <row r="55" spans="2:14">
      <c r="B55" s="93" t="s">
        <v>250</v>
      </c>
      <c r="D55" s="1"/>
      <c r="E55" s="1"/>
      <c r="F55" s="1"/>
      <c r="G55" s="1"/>
    </row>
    <row r="56" spans="2:14">
      <c r="B56" s="93" t="s">
        <v>114</v>
      </c>
      <c r="D56" s="1"/>
      <c r="E56" s="1"/>
      <c r="F56" s="1"/>
      <c r="G56" s="1"/>
    </row>
    <row r="57" spans="2:14">
      <c r="B57" s="93" t="s">
        <v>235</v>
      </c>
      <c r="D57" s="1"/>
      <c r="E57" s="1"/>
      <c r="F57" s="1"/>
      <c r="G57" s="1"/>
    </row>
    <row r="58" spans="2:14">
      <c r="B58" s="93" t="s">
        <v>245</v>
      </c>
      <c r="D58" s="1"/>
      <c r="E58" s="1"/>
      <c r="F58" s="1"/>
      <c r="G58" s="1"/>
    </row>
    <row r="59" spans="2:14">
      <c r="B59" s="93" t="s">
        <v>243</v>
      </c>
      <c r="D59" s="1"/>
      <c r="E59" s="1"/>
      <c r="F59" s="1"/>
      <c r="G59" s="1"/>
    </row>
    <row r="60" spans="2:14">
      <c r="D60" s="1"/>
      <c r="E60" s="1"/>
      <c r="F60" s="1"/>
      <c r="G60" s="1"/>
    </row>
    <row r="61" spans="2:14">
      <c r="D61" s="1"/>
      <c r="E61" s="1"/>
      <c r="F61" s="1"/>
      <c r="G61" s="1"/>
    </row>
    <row r="62" spans="2:14">
      <c r="D62" s="1"/>
      <c r="E62" s="1"/>
      <c r="F62" s="1"/>
      <c r="G62" s="1"/>
    </row>
    <row r="63" spans="2:14">
      <c r="D63" s="1"/>
      <c r="E63" s="1"/>
      <c r="F63" s="1"/>
      <c r="G63" s="1"/>
    </row>
    <row r="64" spans="2:14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H44:XFD48 A1:B1048576 K1:XFD43 K49:XFD1048576 K44:AF48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9.570312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181</v>
      </c>
      <c r="C1" s="76" t="s" vm="1">
        <v>251</v>
      </c>
    </row>
    <row r="2" spans="2:65">
      <c r="B2" s="56" t="s">
        <v>180</v>
      </c>
      <c r="C2" s="76" t="s">
        <v>252</v>
      </c>
    </row>
    <row r="3" spans="2:65">
      <c r="B3" s="56" t="s">
        <v>182</v>
      </c>
      <c r="C3" s="76" t="s">
        <v>253</v>
      </c>
    </row>
    <row r="4" spans="2:65">
      <c r="B4" s="56" t="s">
        <v>183</v>
      </c>
      <c r="C4" s="76">
        <v>8803</v>
      </c>
    </row>
    <row r="6" spans="2:65" ht="26.25" customHeight="1">
      <c r="B6" s="189" t="s">
        <v>211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1"/>
    </row>
    <row r="7" spans="2:65" ht="26.25" customHeight="1">
      <c r="B7" s="189" t="s">
        <v>93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1"/>
      <c r="BM7" s="3"/>
    </row>
    <row r="8" spans="2:65" s="3" customFormat="1" ht="78.75">
      <c r="B8" s="22" t="s">
        <v>117</v>
      </c>
      <c r="C8" s="30" t="s">
        <v>43</v>
      </c>
      <c r="D8" s="30" t="s">
        <v>121</v>
      </c>
      <c r="E8" s="30" t="s">
        <v>119</v>
      </c>
      <c r="F8" s="30" t="s">
        <v>62</v>
      </c>
      <c r="G8" s="30" t="s">
        <v>15</v>
      </c>
      <c r="H8" s="30" t="s">
        <v>63</v>
      </c>
      <c r="I8" s="30" t="s">
        <v>103</v>
      </c>
      <c r="J8" s="30" t="s">
        <v>237</v>
      </c>
      <c r="K8" s="30" t="s">
        <v>236</v>
      </c>
      <c r="L8" s="30" t="s">
        <v>59</v>
      </c>
      <c r="M8" s="30" t="s">
        <v>56</v>
      </c>
      <c r="N8" s="30" t="s">
        <v>184</v>
      </c>
      <c r="O8" s="20" t="s">
        <v>186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246</v>
      </c>
      <c r="K9" s="32"/>
      <c r="L9" s="32" t="s">
        <v>240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29" t="s">
        <v>31</v>
      </c>
      <c r="C11" s="116"/>
      <c r="D11" s="116"/>
      <c r="E11" s="116"/>
      <c r="F11" s="116"/>
      <c r="G11" s="116"/>
      <c r="H11" s="116"/>
      <c r="I11" s="116"/>
      <c r="J11" s="117"/>
      <c r="K11" s="125"/>
      <c r="L11" s="117">
        <v>4724.5804800000005</v>
      </c>
      <c r="M11" s="116"/>
      <c r="N11" s="118">
        <v>1</v>
      </c>
      <c r="O11" s="118">
        <f>L11/'סכום נכסי הקרן'!$C$42</f>
        <v>1.1867425315416576E-2</v>
      </c>
      <c r="P11" s="5"/>
      <c r="BG11" s="1"/>
      <c r="BH11" s="3"/>
      <c r="BI11" s="1"/>
      <c r="BM11" s="1"/>
    </row>
    <row r="12" spans="2:65" s="4" customFormat="1" ht="18" customHeight="1">
      <c r="B12" s="129" t="s">
        <v>232</v>
      </c>
      <c r="C12" s="116"/>
      <c r="D12" s="116"/>
      <c r="E12" s="116"/>
      <c r="F12" s="116"/>
      <c r="G12" s="116"/>
      <c r="H12" s="116"/>
      <c r="I12" s="116"/>
      <c r="J12" s="117"/>
      <c r="K12" s="125"/>
      <c r="L12" s="117">
        <v>4724.5804800000005</v>
      </c>
      <c r="M12" s="116"/>
      <c r="N12" s="118">
        <v>1</v>
      </c>
      <c r="O12" s="118">
        <f>L12/'סכום נכסי הקרן'!$C$42</f>
        <v>1.1867425315416576E-2</v>
      </c>
      <c r="P12" s="5"/>
      <c r="BG12" s="1"/>
      <c r="BH12" s="3"/>
      <c r="BI12" s="1"/>
      <c r="BM12" s="1"/>
    </row>
    <row r="13" spans="2:65">
      <c r="B13" s="99" t="s">
        <v>871</v>
      </c>
      <c r="C13" s="79"/>
      <c r="D13" s="79"/>
      <c r="E13" s="79"/>
      <c r="F13" s="79"/>
      <c r="G13" s="79"/>
      <c r="H13" s="79"/>
      <c r="I13" s="79"/>
      <c r="J13" s="85"/>
      <c r="K13" s="87"/>
      <c r="L13" s="85">
        <v>4724.5804800000005</v>
      </c>
      <c r="M13" s="79"/>
      <c r="N13" s="86">
        <v>1</v>
      </c>
      <c r="O13" s="86">
        <f>L13/'סכום נכסי הקרן'!$C$42</f>
        <v>1.1867425315416576E-2</v>
      </c>
      <c r="BH13" s="3"/>
    </row>
    <row r="14" spans="2:65" ht="20.25">
      <c r="B14" s="95" t="s">
        <v>872</v>
      </c>
      <c r="C14" s="81" t="s">
        <v>873</v>
      </c>
      <c r="D14" s="91" t="s">
        <v>27</v>
      </c>
      <c r="E14" s="81"/>
      <c r="F14" s="91" t="s">
        <v>820</v>
      </c>
      <c r="G14" s="81" t="s">
        <v>545</v>
      </c>
      <c r="H14" s="81" t="s">
        <v>874</v>
      </c>
      <c r="I14" s="91" t="s">
        <v>165</v>
      </c>
      <c r="J14" s="88">
        <v>6788.41</v>
      </c>
      <c r="K14" s="90">
        <v>10908</v>
      </c>
      <c r="L14" s="88">
        <v>2588.7172400000004</v>
      </c>
      <c r="M14" s="89">
        <v>7.3692410093837292E-4</v>
      </c>
      <c r="N14" s="89">
        <v>0.54792531336030925</v>
      </c>
      <c r="O14" s="89">
        <f>L14/'סכום נכסי הקרן'!$C$42</f>
        <v>6.5024627347296943E-3</v>
      </c>
      <c r="BH14" s="4"/>
    </row>
    <row r="15" spans="2:65">
      <c r="B15" s="95" t="s">
        <v>875</v>
      </c>
      <c r="C15" s="81" t="s">
        <v>876</v>
      </c>
      <c r="D15" s="91" t="s">
        <v>27</v>
      </c>
      <c r="E15" s="81"/>
      <c r="F15" s="91" t="s">
        <v>820</v>
      </c>
      <c r="G15" s="81" t="s">
        <v>877</v>
      </c>
      <c r="H15" s="81" t="s">
        <v>878</v>
      </c>
      <c r="I15" s="91" t="s">
        <v>165</v>
      </c>
      <c r="J15" s="88">
        <v>49589.68</v>
      </c>
      <c r="K15" s="90">
        <v>1232</v>
      </c>
      <c r="L15" s="88">
        <v>2135.8632400000001</v>
      </c>
      <c r="M15" s="89">
        <v>7.2710774079046115E-5</v>
      </c>
      <c r="N15" s="89">
        <v>0.4520746866396908</v>
      </c>
      <c r="O15" s="89">
        <f>L15/'סכום נכסי הקרן'!$C$42</f>
        <v>5.3649625806868823E-3</v>
      </c>
    </row>
    <row r="16" spans="2:65">
      <c r="B16" s="80"/>
      <c r="C16" s="81"/>
      <c r="D16" s="81"/>
      <c r="E16" s="81"/>
      <c r="F16" s="81"/>
      <c r="G16" s="81"/>
      <c r="H16" s="81"/>
      <c r="I16" s="81"/>
      <c r="J16" s="88"/>
      <c r="K16" s="90"/>
      <c r="L16" s="81"/>
      <c r="M16" s="81"/>
      <c r="N16" s="89"/>
      <c r="O16" s="81"/>
    </row>
    <row r="17" spans="2:59"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</row>
    <row r="18" spans="2:59"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</row>
    <row r="19" spans="2:59" ht="20.25">
      <c r="B19" s="93" t="s">
        <v>250</v>
      </c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BG19" s="4"/>
    </row>
    <row r="20" spans="2:59">
      <c r="B20" s="93" t="s">
        <v>114</v>
      </c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BG20" s="3"/>
    </row>
    <row r="21" spans="2:59">
      <c r="B21" s="93" t="s">
        <v>235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</row>
    <row r="22" spans="2:59">
      <c r="B22" s="93" t="s">
        <v>245</v>
      </c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</row>
    <row r="23" spans="2:59"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</row>
    <row r="24" spans="2:59"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</row>
    <row r="25" spans="2:59"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</row>
    <row r="26" spans="2:59"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</row>
    <row r="27" spans="2:59"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</row>
    <row r="28" spans="2:59"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</row>
    <row r="29" spans="2:59"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</row>
    <row r="30" spans="2:59"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</row>
    <row r="31" spans="2:59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</row>
    <row r="32" spans="2:59"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2:15"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</row>
    <row r="34" spans="2:15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</row>
    <row r="35" spans="2:15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</row>
    <row r="36" spans="2:15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</row>
    <row r="37" spans="2:15"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</row>
    <row r="38" spans="2:15"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</row>
    <row r="39" spans="2:15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</row>
    <row r="40" spans="2:15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</row>
    <row r="41" spans="2:15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</row>
    <row r="42" spans="2:15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</row>
    <row r="43" spans="2:15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</row>
    <row r="44" spans="2:15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</row>
    <row r="45" spans="2:15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</row>
    <row r="46" spans="2:1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</row>
    <row r="47" spans="2:15"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</row>
    <row r="48" spans="2:15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</row>
    <row r="49" spans="2:15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</row>
    <row r="50" spans="2:15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</row>
    <row r="51" spans="2:15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</row>
    <row r="52" spans="2:15"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</row>
    <row r="53" spans="2:15"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</row>
    <row r="54" spans="2:15"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</row>
    <row r="55" spans="2:15"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</row>
    <row r="56" spans="2:15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</row>
    <row r="57" spans="2:15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</row>
    <row r="58" spans="2:15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</row>
    <row r="59" spans="2:15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</row>
    <row r="60" spans="2:15"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</row>
    <row r="61" spans="2:15"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</row>
    <row r="62" spans="2:15"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</row>
    <row r="63" spans="2:15"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</row>
    <row r="64" spans="2:15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</row>
    <row r="65" spans="2:15"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</row>
    <row r="66" spans="2:15"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</row>
    <row r="67" spans="2:15"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</row>
    <row r="68" spans="2:15"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</row>
    <row r="69" spans="2:15"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</row>
    <row r="70" spans="2:15"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</row>
    <row r="71" spans="2:15"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</row>
    <row r="72" spans="2:15"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</row>
    <row r="73" spans="2:15"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</row>
    <row r="74" spans="2:15"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</row>
    <row r="75" spans="2:15"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</row>
    <row r="76" spans="2:15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</row>
    <row r="77" spans="2:15"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</row>
    <row r="78" spans="2:15"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</row>
    <row r="79" spans="2:1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</row>
    <row r="80" spans="2:15"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</row>
    <row r="81" spans="2:15"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</row>
    <row r="82" spans="2:15"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</row>
    <row r="83" spans="2:15"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</row>
    <row r="84" spans="2:15"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</row>
    <row r="85" spans="2:15"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</row>
    <row r="86" spans="2:15"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</row>
    <row r="87" spans="2:15"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</row>
    <row r="88" spans="2:15"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</row>
    <row r="89" spans="2:15"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</row>
    <row r="90" spans="2:15"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</row>
    <row r="91" spans="2:15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</row>
    <row r="92" spans="2:15"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</row>
    <row r="93" spans="2:1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</row>
    <row r="94" spans="2:15"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</row>
    <row r="95" spans="2:15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</row>
    <row r="96" spans="2:15"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</row>
    <row r="97" spans="2:15"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</row>
    <row r="98" spans="2:15"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</row>
    <row r="99" spans="2:15"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</row>
    <row r="100" spans="2:15"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</row>
    <row r="101" spans="2:15"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</row>
    <row r="102" spans="2:15"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</row>
    <row r="103" spans="2:15"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</row>
    <row r="104" spans="2:15"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</row>
    <row r="105" spans="2:15"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</row>
    <row r="106" spans="2:15"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</row>
    <row r="107" spans="2:15"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</row>
    <row r="108" spans="2:15"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</row>
    <row r="109" spans="2:15"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</row>
    <row r="110" spans="2:15"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</row>
    <row r="111" spans="2:15"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</row>
    <row r="112" spans="2:15"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</row>
    <row r="113" spans="2:15"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</row>
    <row r="114" spans="2:15"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</row>
    <row r="115" spans="2:15"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C5:C1048576 AH20:XFD23 D1:XFD19 D24:XFD1048576 D20:AF23 A1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2017-09-10T08:36:55+00:00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D9340F50-CD58-4BFB-A02E-3A2C9CFFA1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user</cp:lastModifiedBy>
  <cp:lastPrinted>2016-08-01T08:41:27Z</cp:lastPrinted>
  <dcterms:created xsi:type="dcterms:W3CDTF">2005-07-19T07:39:38Z</dcterms:created>
  <dcterms:modified xsi:type="dcterms:W3CDTF">2017-11-07T13:24:37Z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_AdHocReviewCycleID">
    <vt:i4>1719593131</vt:i4>
  </property>
  <property fmtid="{D5CDD505-2E9C-101B-9397-08002B2CF9AE}" pid="22" name="_EmailSubject">
    <vt:lpwstr>מספרי מנפיק להלוואות ברשימת נכסים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b76e59bb9f5947a781773f53cc6e9460">
    <vt:lpwstr/>
  </property>
  <property fmtid="{D5CDD505-2E9C-101B-9397-08002B2CF9AE}" pid="26" name="n612d9597dc7466f957352ce79be86f3">
    <vt:lpwstr/>
  </property>
  <property fmtid="{D5CDD505-2E9C-101B-9397-08002B2CF9AE}" pid="27" name="ia53b9f18d984e01914f4b79710425b7">
    <vt:lpwstr/>
  </property>
  <property fmtid="{D5CDD505-2E9C-101B-9397-08002B2CF9AE}" pid="29" name="aa1c885e8039426686f6c49672b09953">
    <vt:lpwstr/>
  </property>
  <property fmtid="{D5CDD505-2E9C-101B-9397-08002B2CF9AE}" pid="30" name="e09eddfac2354f9ab04a226e27f86f1f">
    <vt:lpwstr/>
  </property>
  <property fmtid="{D5CDD505-2E9C-101B-9397-08002B2CF9AE}" pid="31" name="kb4cc1381c4248d7a2dfa3f1be0c86c0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