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C12" i="88" l="1"/>
  <c r="C10" i="88"/>
  <c r="P13" i="78"/>
  <c r="P12" i="78"/>
  <c r="P11" i="78"/>
  <c r="P10" i="78"/>
  <c r="C11" i="84"/>
  <c r="C10" i="84"/>
  <c r="C43" i="88"/>
  <c r="C16" i="88"/>
  <c r="C18" i="88"/>
  <c r="C17" i="88"/>
  <c r="C15" i="88"/>
  <c r="C13" i="88"/>
  <c r="C23" i="88"/>
  <c r="C26" i="88"/>
  <c r="C31" i="88"/>
  <c r="C33" i="88"/>
  <c r="J11" i="63"/>
  <c r="J31" i="63"/>
  <c r="J32" i="63"/>
  <c r="C11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42" i="88"/>
  <c r="D10" i="88"/>
  <c r="Q10" i="78"/>
  <c r="K16" i="76"/>
  <c r="K12" i="76"/>
  <c r="Q13" i="78"/>
  <c r="K20" i="76"/>
  <c r="K15" i="76"/>
  <c r="K11" i="76"/>
  <c r="Q12" i="78"/>
  <c r="K19" i="76"/>
  <c r="K14" i="76"/>
  <c r="Q11" i="78"/>
  <c r="K17" i="76"/>
  <c r="K13" i="76"/>
  <c r="S23" i="71"/>
  <c r="S18" i="71"/>
  <c r="S14" i="71"/>
  <c r="O15" i="64"/>
  <c r="O11" i="64"/>
  <c r="N51" i="63"/>
  <c r="N47" i="63"/>
  <c r="N42" i="63"/>
  <c r="N38" i="63"/>
  <c r="N34" i="63"/>
  <c r="N28" i="63"/>
  <c r="N24" i="63"/>
  <c r="N20" i="63"/>
  <c r="N15" i="63"/>
  <c r="N11" i="63"/>
  <c r="N102" i="62"/>
  <c r="N97" i="62"/>
  <c r="N93" i="62"/>
  <c r="N89" i="62"/>
  <c r="N85" i="62"/>
  <c r="N80" i="62"/>
  <c r="N75" i="62"/>
  <c r="N71" i="62"/>
  <c r="N67" i="62"/>
  <c r="N63" i="62"/>
  <c r="N59" i="62"/>
  <c r="N55" i="62"/>
  <c r="N51" i="62"/>
  <c r="N47" i="62"/>
  <c r="N43" i="62"/>
  <c r="N38" i="62"/>
  <c r="N34" i="62"/>
  <c r="N30" i="62"/>
  <c r="N26" i="62"/>
  <c r="N22" i="62"/>
  <c r="N18" i="62"/>
  <c r="N14" i="62"/>
  <c r="N79" i="62"/>
  <c r="N66" i="62"/>
  <c r="N58" i="62"/>
  <c r="N50" i="62"/>
  <c r="N41" i="62"/>
  <c r="N33" i="62"/>
  <c r="N29" i="62"/>
  <c r="N25" i="62"/>
  <c r="N17" i="62"/>
  <c r="N45" i="62"/>
  <c r="N36" i="62"/>
  <c r="N28" i="62"/>
  <c r="N16" i="62"/>
  <c r="N27" i="62"/>
  <c r="N15" i="62"/>
  <c r="S22" i="71"/>
  <c r="S17" i="71"/>
  <c r="S13" i="71"/>
  <c r="O14" i="64"/>
  <c r="N31" i="63"/>
  <c r="N50" i="63"/>
  <c r="N46" i="63"/>
  <c r="N41" i="63"/>
  <c r="N37" i="63"/>
  <c r="N33" i="63"/>
  <c r="N27" i="63"/>
  <c r="N23" i="63"/>
  <c r="N19" i="63"/>
  <c r="N14" i="63"/>
  <c r="N101" i="62"/>
  <c r="N96" i="62"/>
  <c r="N92" i="62"/>
  <c r="N88" i="62"/>
  <c r="N84" i="62"/>
  <c r="N74" i="62"/>
  <c r="N70" i="62"/>
  <c r="N62" i="62"/>
  <c r="N54" i="62"/>
  <c r="N46" i="62"/>
  <c r="N37" i="62"/>
  <c r="N21" i="62"/>
  <c r="N13" i="62"/>
  <c r="N32" i="62"/>
  <c r="N20" i="62"/>
  <c r="N35" i="62"/>
  <c r="N23" i="62"/>
  <c r="S21" i="71"/>
  <c r="S16" i="71"/>
  <c r="S12" i="71"/>
  <c r="O13" i="64"/>
  <c r="N53" i="63"/>
  <c r="N49" i="63"/>
  <c r="N45" i="63"/>
  <c r="N40" i="63"/>
  <c r="N36" i="63"/>
  <c r="N32" i="63"/>
  <c r="N26" i="63"/>
  <c r="N22" i="63"/>
  <c r="N17" i="63"/>
  <c r="N13" i="63"/>
  <c r="N100" i="62"/>
  <c r="N95" i="62"/>
  <c r="N91" i="62"/>
  <c r="N87" i="62"/>
  <c r="N83" i="62"/>
  <c r="N78" i="62"/>
  <c r="N73" i="62"/>
  <c r="N69" i="62"/>
  <c r="N65" i="62"/>
  <c r="N61" i="62"/>
  <c r="N57" i="62"/>
  <c r="N53" i="62"/>
  <c r="N49" i="62"/>
  <c r="N40" i="62"/>
  <c r="N24" i="62"/>
  <c r="N12" i="62"/>
  <c r="N19" i="62"/>
  <c r="S20" i="71"/>
  <c r="S15" i="71"/>
  <c r="S11" i="71"/>
  <c r="O12" i="64"/>
  <c r="N52" i="63"/>
  <c r="N48" i="63"/>
  <c r="N43" i="63"/>
  <c r="N39" i="63"/>
  <c r="N35" i="63"/>
  <c r="N29" i="63"/>
  <c r="N25" i="63"/>
  <c r="N21" i="63"/>
  <c r="N16" i="63"/>
  <c r="N12" i="63"/>
  <c r="N98" i="62"/>
  <c r="N94" i="62"/>
  <c r="N90" i="62"/>
  <c r="N86" i="62"/>
  <c r="N82" i="62"/>
  <c r="N77" i="62"/>
  <c r="N72" i="62"/>
  <c r="N68" i="62"/>
  <c r="N64" i="62"/>
  <c r="N60" i="62"/>
  <c r="N56" i="62"/>
  <c r="N52" i="62"/>
  <c r="N48" i="62"/>
  <c r="N44" i="62"/>
  <c r="N39" i="62"/>
  <c r="N31" i="62"/>
  <c r="N11" i="62"/>
  <c r="Q11" i="59"/>
  <c r="U73" i="61"/>
  <c r="U69" i="61"/>
  <c r="U65" i="61"/>
  <c r="U61" i="61"/>
  <c r="U57" i="61"/>
  <c r="U52" i="61"/>
  <c r="U48" i="61"/>
  <c r="U44" i="61"/>
  <c r="U40" i="61"/>
  <c r="U36" i="61"/>
  <c r="U32" i="61"/>
  <c r="U28" i="61"/>
  <c r="U24" i="61"/>
  <c r="U20" i="61"/>
  <c r="U16" i="61"/>
  <c r="U12" i="61"/>
  <c r="Q31" i="59"/>
  <c r="Q27" i="59"/>
  <c r="Q22" i="59"/>
  <c r="Q18" i="59"/>
  <c r="Q14" i="59"/>
  <c r="U72" i="61"/>
  <c r="U68" i="61"/>
  <c r="U64" i="61"/>
  <c r="U60" i="61"/>
  <c r="U56" i="61"/>
  <c r="U51" i="61"/>
  <c r="U47" i="61"/>
  <c r="U43" i="61"/>
  <c r="U39" i="61"/>
  <c r="U35" i="61"/>
  <c r="U31" i="61"/>
  <c r="U27" i="61"/>
  <c r="U23" i="61"/>
  <c r="U19" i="61"/>
  <c r="U15" i="61"/>
  <c r="U11" i="61"/>
  <c r="Q30" i="59"/>
  <c r="Q26" i="59"/>
  <c r="Q21" i="59"/>
  <c r="Q17" i="59"/>
  <c r="Q13" i="59"/>
  <c r="U71" i="61"/>
  <c r="U67" i="61"/>
  <c r="U63" i="61"/>
  <c r="U59" i="61"/>
  <c r="U55" i="61"/>
  <c r="U50" i="61"/>
  <c r="U46" i="61"/>
  <c r="U42" i="61"/>
  <c r="U38" i="61"/>
  <c r="U34" i="61"/>
  <c r="U30" i="61"/>
  <c r="U26" i="61"/>
  <c r="U22" i="61"/>
  <c r="U18" i="61"/>
  <c r="U14" i="61"/>
  <c r="Q33" i="59"/>
  <c r="Q29" i="59"/>
  <c r="Q25" i="59"/>
  <c r="Q20" i="59"/>
  <c r="Q16" i="59"/>
  <c r="Q12" i="59"/>
  <c r="U70" i="61"/>
  <c r="U66" i="61"/>
  <c r="U62" i="61"/>
  <c r="U58" i="61"/>
  <c r="U53" i="61"/>
  <c r="U49" i="61"/>
  <c r="U45" i="61"/>
  <c r="U41" i="61"/>
  <c r="U37" i="61"/>
  <c r="U33" i="61"/>
  <c r="U29" i="61"/>
  <c r="U25" i="61"/>
  <c r="U21" i="61"/>
  <c r="U17" i="61"/>
  <c r="U13" i="61"/>
  <c r="Q32" i="59"/>
  <c r="Q28" i="59"/>
  <c r="Q19" i="59"/>
  <c r="Q15" i="59"/>
  <c r="Q24" i="59"/>
  <c r="D31" i="88"/>
  <c r="D17" i="88"/>
  <c r="D12" i="88"/>
  <c r="D42" i="88"/>
  <c r="D26" i="88"/>
  <c r="D16" i="88"/>
  <c r="D38" i="88"/>
  <c r="D23" i="88"/>
  <c r="D15" i="88"/>
  <c r="D33" i="88"/>
  <c r="D18" i="88"/>
  <c r="D13" i="8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70630]}"/>
    <s v="{[Medida].[Medida].&amp;[2]}"/>
    <s v="{[Keren].[Keren].[All]}"/>
    <s v="{[Cheshbon KM].[Hie Peilut].[Peilut 7].&amp;[Kod_Peilut_L7_707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8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4" si="29">
        <n x="1" s="1"/>
        <n x="2" s="1"/>
        <n x="27"/>
        <n x="28"/>
      </t>
    </mdx>
    <mdx n="0" f="v">
      <t c="4" si="29">
        <n x="1" s="1"/>
        <n x="2" s="1"/>
        <n x="30"/>
        <n x="28"/>
      </t>
    </mdx>
    <mdx n="0" f="v">
      <t c="4" si="29">
        <n x="1" s="1"/>
        <n x="2" s="1"/>
        <n x="31"/>
        <n x="28"/>
      </t>
    </mdx>
    <mdx n="0" f="v">
      <t c="4" si="29">
        <n x="1" s="1"/>
        <n x="2" s="1"/>
        <n x="32"/>
        <n x="28"/>
      </t>
    </mdx>
    <mdx n="0" f="v">
      <t c="4" si="29">
        <n x="1" s="1"/>
        <n x="2" s="1"/>
        <n x="33"/>
        <n x="28"/>
      </t>
    </mdx>
    <mdx n="0" f="v">
      <t c="4" si="29">
        <n x="1" s="1"/>
        <n x="2" s="1"/>
        <n x="34"/>
        <n x="28"/>
      </t>
    </mdx>
    <mdx n="0" f="v">
      <t c="4" si="29">
        <n x="1" s="1"/>
        <n x="2" s="1"/>
        <n x="35"/>
        <n x="28"/>
      </t>
    </mdx>
    <mdx n="0" f="v">
      <t c="4" si="29">
        <n x="1" s="1"/>
        <n x="2" s="1"/>
        <n x="36"/>
        <n x="28"/>
      </t>
    </mdx>
    <mdx n="0" f="v">
      <t c="4" si="29">
        <n x="1" s="1"/>
        <n x="2" s="1"/>
        <n x="37"/>
        <n x="28"/>
      </t>
    </mdx>
    <mdx n="0" f="v">
      <t c="4" si="29">
        <n x="1" s="1"/>
        <n x="2" s="1"/>
        <n x="38"/>
        <n x="28"/>
      </t>
    </mdx>
    <mdx n="0" f="v">
      <t c="4" si="29">
        <n x="1" s="1"/>
        <n x="2" s="1"/>
        <n x="39"/>
        <n x="28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<sst xmlns="http://schemas.openxmlformats.org/spreadsheetml/2006/main" count="3286" uniqueCount="817">
  <si>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</si>
  <si>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</si>
  <si>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</si>
  <si>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</si>
  <si>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</si>
  <si>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</si>
  <si>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</si>
  <si>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</si>
  <si>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</si>
  <si>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</si>
  <si>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</si>
  <si>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</si>
  <si>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</si>
  <si>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</si>
  <si>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</si>
  <si>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</si>
  <si>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</si>
  <si>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</si>
  <si>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</si>
  <si>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</si>
  <si>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</si>
  <si>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</si>
  <si>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</si>
  <si>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</si>
  <si>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</si>
  <si>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</si>
  <si>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</si>
  <si>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</si>
  <si>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</si>
  <si>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</si>
  <si>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</si>
  <si>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</si>
  <si>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</si>
  <si>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</si>
  <si>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</si>
  <si>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</si>
  <si>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</si>
  <si>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</si>
  <si>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</t>
  </si>
  <si>
    <t>מספר ני"ע</t>
  </si>
  <si>
    <t>סה"כ לא צמודות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</si>
  <si>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</si>
  <si>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</si>
  <si>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</si>
  <si>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</si>
  <si>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</si>
  <si>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</si>
  <si>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</si>
  <si>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</si>
  <si>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</si>
  <si>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</si>
  <si>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</si>
  <si>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</si>
  <si>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</si>
  <si>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</si>
  <si>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</si>
  <si>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</si>
  <si>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</si>
  <si>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</si>
  <si>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</si>
  <si>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</si>
  <si>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</si>
  <si>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</si>
  <si>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</si>
  <si>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</si>
  <si>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</si>
  <si>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</si>
  <si>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</si>
  <si>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</si>
  <si>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</si>
  <si>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</si>
  <si>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</si>
  <si>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</si>
  <si>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</si>
  <si>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</si>
  <si>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</si>
  <si>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</si>
  <si>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</si>
  <si>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</si>
  <si>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</si>
  <si>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</si>
  <si>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</si>
  <si>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</si>
  <si>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</si>
  <si>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</si>
  <si>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</si>
  <si>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</si>
  <si>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</si>
  <si>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</si>
  <si>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</si>
  <si>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</si>
  <si>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</si>
  <si>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</si>
  <si>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</si>
  <si>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</si>
  <si>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</si>
  <si>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</si>
  <si>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</si>
  <si>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</si>
  <si>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</si>
  <si>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</si>
  <si>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</si>
  <si>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</si>
  <si>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</si>
  <si>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</si>
  <si>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</si>
  <si>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</si>
  <si>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</si>
  <si>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</si>
  <si>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</si>
  <si>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</si>
  <si>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</si>
  <si>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</si>
  <si>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</si>
  <si>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</si>
  <si>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</si>
  <si>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</si>
  <si>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</si>
  <si>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</si>
  <si>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</si>
  <si>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</si>
  <si>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</si>
  <si>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</si>
  <si>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</si>
  <si>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</si>
  <si>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</si>
  <si>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</si>
  <si>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</si>
  <si>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</si>
  <si>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</si>
  <si>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</si>
  <si>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</si>
  <si>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</si>
  <si>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</si>
  <si>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</si>
  <si>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</si>
  <si>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</si>
  <si>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</si>
  <si>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</si>
  <si>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</si>
  <si>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</si>
  <si>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</si>
  <si>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</si>
  <si>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</si>
  <si>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</si>
  <si>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</si>
  <si>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</si>
  <si>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</si>
  <si>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</si>
  <si>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</si>
  <si>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</si>
  <si>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</si>
  <si>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</si>
  <si>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</si>
  <si>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</si>
  <si>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</si>
  <si>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</si>
  <si>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</si>
  <si>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</si>
  <si>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</si>
  <si>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</si>
  <si>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</si>
  <si>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</si>
  <si>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</si>
  <si>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</si>
  <si>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</si>
  <si>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</si>
  <si>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</si>
  <si>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</si>
  <si>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</si>
  <si>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</si>
  <si>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</si>
  <si>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</si>
  <si>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</si>
  <si>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</si>
  <si>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</si>
  <si>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</si>
  <si>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</si>
  <si>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</si>
  <si>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</si>
  <si>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</si>
  <si>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</si>
  <si>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</si>
  <si>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</si>
  <si>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</si>
  <si>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</si>
  <si>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</si>
  <si>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</si>
  <si>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</si>
  <si>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</si>
  <si>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</si>
  <si>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</si>
  <si>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</si>
  <si>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</si>
  <si>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</si>
  <si>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</si>
  <si>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</si>
  <si>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</si>
  <si>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</si>
  <si>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</si>
  <si>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</si>
  <si>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</si>
  <si>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</si>
  <si>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</si>
  <si>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</si>
  <si>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</si>
  <si>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</si>
  <si>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</si>
  <si>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</si>
  <si>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</si>
  <si>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</si>
  <si>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</si>
  <si>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</si>
  <si>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</si>
  <si>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</si>
  <si>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</si>
  <si>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</si>
  <si>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</si>
  <si>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</si>
  <si>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</si>
  <si>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</si>
  <si>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</si>
  <si>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</si>
  <si>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</si>
  <si>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</si>
  <si>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</si>
  <si>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</si>
  <si>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</si>
  <si>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</si>
  <si>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</si>
  <si>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</si>
  <si>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</si>
  <si>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</si>
  <si>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</si>
  <si>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</si>
  <si>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</si>
  <si>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</si>
  <si>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</si>
  <si>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</si>
  <si>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</si>
  <si>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</si>
  <si>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</si>
  <si>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</si>
  <si>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</si>
  <si>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</si>
  <si>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משלימה - מסלול לבני 50 ומטה</t>
  </si>
  <si>
    <t>5903 גליל</t>
  </si>
  <si>
    <t>9590332</t>
  </si>
  <si>
    <t>RF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</si>
  <si>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</si>
  <si>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</si>
  <si>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</si>
  <si>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</si>
  <si>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</si>
  <si>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</si>
  <si>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</si>
  <si>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</si>
  <si>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</si>
  <si>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</si>
  <si>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</si>
  <si>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</si>
  <si>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</si>
  <si>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</si>
  <si>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</si>
  <si>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</si>
  <si>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</si>
  <si>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</si>
  <si>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</si>
  <si>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</si>
  <si>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</si>
  <si>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</si>
  <si>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</si>
  <si>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</si>
  <si>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</si>
  <si>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</si>
  <si>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</si>
  <si>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</si>
  <si>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</si>
  <si>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</si>
  <si>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לאומי אגח 177</t>
  </si>
  <si>
    <t>6040315</t>
  </si>
  <si>
    <t>מגמה</t>
  </si>
  <si>
    <t>520018078</t>
  </si>
  <si>
    <t>בנקים</t>
  </si>
  <si>
    <t>AAA</t>
  </si>
  <si>
    <t>מזרחי הנפקות 44</t>
  </si>
  <si>
    <t>2310209</t>
  </si>
  <si>
    <t>520000522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</si>
  <si>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</si>
  <si>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</si>
  <si>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</si>
  <si>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</si>
  <si>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</si>
  <si>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</si>
  <si>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</si>
  <si>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</si>
  <si>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</si>
  <si>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לאומי מימון הת יד</t>
  </si>
  <si>
    <t>6040299</t>
  </si>
  <si>
    <t>AA+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</si>
  <si>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</si>
  <si>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</si>
  <si>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</si>
  <si>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</si>
  <si>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</si>
  <si>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</si>
  <si>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</si>
  <si>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</si>
  <si>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יד</t>
  </si>
  <si>
    <t>1940501</t>
  </si>
  <si>
    <t>אירפורט אגח ה</t>
  </si>
  <si>
    <t>1133487</t>
  </si>
  <si>
    <t>511659401</t>
  </si>
  <si>
    <t>AA</t>
  </si>
  <si>
    <t>חשמל אגח 27</t>
  </si>
  <si>
    <t>6000210</t>
  </si>
  <si>
    <t>520000472</t>
  </si>
  <si>
    <t>שרותים</t>
  </si>
  <si>
    <t>חשמל אגח 29</t>
  </si>
  <si>
    <t>6000236</t>
  </si>
  <si>
    <t>פועלים הנפקות שה 1</t>
  </si>
  <si>
    <t>1940444</t>
  </si>
  <si>
    <t>אדמה לשעבר מכתשים אגן ב</t>
  </si>
  <si>
    <t>1110915</t>
  </si>
  <si>
    <t>520043605</t>
  </si>
  <si>
    <t>כימיה גומי ופלסטיק</t>
  </si>
  <si>
    <t>AA-</t>
  </si>
  <si>
    <t>אמות אגח ב*</t>
  </si>
  <si>
    <t>1126630</t>
  </si>
  <si>
    <t>520026683</t>
  </si>
  <si>
    <t>אמות אגח ד</t>
  </si>
  <si>
    <t>1133149</t>
  </si>
  <si>
    <t>אמות.ק3*</t>
  </si>
  <si>
    <t>1117357</t>
  </si>
  <si>
    <t>גב ים     ו*</t>
  </si>
  <si>
    <t>7590128</t>
  </si>
  <si>
    <t>520001736</t>
  </si>
  <si>
    <t>גזית גלוב ט</t>
  </si>
  <si>
    <t>1260462</t>
  </si>
  <si>
    <t>520033234</t>
  </si>
  <si>
    <t>דקאהנ.ק7</t>
  </si>
  <si>
    <t>1119825</t>
  </si>
  <si>
    <t>520019753</t>
  </si>
  <si>
    <t>דקסיה ישראל הנפקות סד י</t>
  </si>
  <si>
    <t>1134147</t>
  </si>
  <si>
    <t>מליסרון אגח טז*</t>
  </si>
  <si>
    <t>3230265</t>
  </si>
  <si>
    <t>520037789</t>
  </si>
  <si>
    <t>מליסרון אגח יא*</t>
  </si>
  <si>
    <t>3230208</t>
  </si>
  <si>
    <t>מליסרון אגח יד*</t>
  </si>
  <si>
    <t>3230232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</si>
  <si>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</si>
  <si>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</si>
  <si>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</si>
  <si>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</si>
  <si>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</si>
  <si>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</si>
  <si>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</si>
  <si>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ביטוח</t>
  </si>
  <si>
    <t>פניקס הון אגח ה</t>
  </si>
  <si>
    <t>1135417</t>
  </si>
  <si>
    <t>ריט 1 אגח 6*</t>
  </si>
  <si>
    <t>1138544</t>
  </si>
  <si>
    <t>513821488</t>
  </si>
  <si>
    <t>ריט1 אגח ה*</t>
  </si>
  <si>
    <t>1136753</t>
  </si>
  <si>
    <t>ביג אגח ז</t>
  </si>
  <si>
    <t>1136084</t>
  </si>
  <si>
    <t>513623314</t>
  </si>
  <si>
    <t>A+</t>
  </si>
  <si>
    <t>ביג אגח ח</t>
  </si>
  <si>
    <t>1138924</t>
  </si>
  <si>
    <t>ישרס אגח טו</t>
  </si>
  <si>
    <t>6130207</t>
  </si>
  <si>
    <t>520017807</t>
  </si>
  <si>
    <t>ריבוע נדלן ז</t>
  </si>
  <si>
    <t>1140615</t>
  </si>
  <si>
    <t>513765859</t>
  </si>
  <si>
    <t>אשטרום נכ אג8</t>
  </si>
  <si>
    <t>2510162</t>
  </si>
  <si>
    <t>520036617</t>
  </si>
  <si>
    <t>A</t>
  </si>
  <si>
    <t>מגה אור אגח ג</t>
  </si>
  <si>
    <t>1127323</t>
  </si>
  <si>
    <t>513257873</t>
  </si>
  <si>
    <t>אדגר.ק7</t>
  </si>
  <si>
    <t>1820158</t>
  </si>
  <si>
    <t>520035171</t>
  </si>
  <si>
    <t>A-</t>
  </si>
  <si>
    <t>כלכלית ירושלים אגח טו</t>
  </si>
  <si>
    <t>1980416</t>
  </si>
  <si>
    <t>520017070</t>
  </si>
  <si>
    <t>מבני תעשיה אגח יז</t>
  </si>
  <si>
    <t>2260446</t>
  </si>
  <si>
    <t>520024126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</si>
  <si>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</si>
  <si>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</si>
  <si>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</si>
  <si>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</si>
  <si>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</si>
  <si>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</si>
  <si>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חשמל אגח 26</t>
  </si>
  <si>
    <t>6000202</t>
  </si>
  <si>
    <t>תעשיה אוירית אגח ד</t>
  </si>
  <si>
    <t>1133131</t>
  </si>
  <si>
    <t>520027194</t>
  </si>
  <si>
    <t>ביטחוניות</t>
  </si>
  <si>
    <t>אמות אגח ה</t>
  </si>
  <si>
    <t>1138114</t>
  </si>
  <si>
    <t>דה זראסאי אגח ג</t>
  </si>
  <si>
    <t>1137975</t>
  </si>
  <si>
    <t>1744984</t>
  </si>
  <si>
    <t>הפניקס אגח ח</t>
  </si>
  <si>
    <t>1139815</t>
  </si>
  <si>
    <t>וורטון אגח א</t>
  </si>
  <si>
    <t>1140169</t>
  </si>
  <si>
    <t>פז נפט אג 3*</t>
  </si>
  <si>
    <t>1114073</t>
  </si>
  <si>
    <t>פז נפט ד*</t>
  </si>
  <si>
    <t>1132505</t>
  </si>
  <si>
    <t>פז נפט ה*</t>
  </si>
  <si>
    <t>1139534</t>
  </si>
  <si>
    <t>מויניאן אגח א</t>
  </si>
  <si>
    <t>1135656</t>
  </si>
  <si>
    <t>Real Estate</t>
  </si>
  <si>
    <t>ממן אגח ב</t>
  </si>
  <si>
    <t>2380046</t>
  </si>
  <si>
    <t>520036435</t>
  </si>
  <si>
    <t>פרטנר     ד</t>
  </si>
  <si>
    <t>1118835</t>
  </si>
  <si>
    <t>520044314</t>
  </si>
  <si>
    <t>תקשורת מדיה</t>
  </si>
  <si>
    <t>קרסו אגח ב</t>
  </si>
  <si>
    <t>1139591</t>
  </si>
  <si>
    <t>514065283</t>
  </si>
  <si>
    <t>בזן 4</t>
  </si>
  <si>
    <t>2590362</t>
  </si>
  <si>
    <t>520036658</t>
  </si>
  <si>
    <t>בזן אגח ה</t>
  </si>
  <si>
    <t>2590388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</si>
  <si>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</si>
  <si>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</si>
  <si>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</si>
  <si>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</si>
  <si>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</si>
  <si>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</si>
  <si>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</si>
  <si>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</si>
  <si>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</si>
  <si>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</si>
  <si>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חץ*</t>
  </si>
  <si>
    <t>390013</t>
  </si>
  <si>
    <t>520038506</t>
  </si>
  <si>
    <t>בזק</t>
  </si>
  <si>
    <t>230011</t>
  </si>
  <si>
    <t>520031931</t>
  </si>
  <si>
    <t>בינלאומי 5</t>
  </si>
  <si>
    <t>593038</t>
  </si>
  <si>
    <t>513141879</t>
  </si>
  <si>
    <t>בתי זיקוק לנפט</t>
  </si>
  <si>
    <t>2590248</t>
  </si>
  <si>
    <t>גזית גלוב</t>
  </si>
  <si>
    <t>126011</t>
  </si>
  <si>
    <t>דיסקונט</t>
  </si>
  <si>
    <t>691212</t>
  </si>
  <si>
    <t>520007030</t>
  </si>
  <si>
    <t>דלק קדוחים</t>
  </si>
  <si>
    <t>475020</t>
  </si>
  <si>
    <t>550013098</t>
  </si>
  <si>
    <t>חיפוש נפט וגז</t>
  </si>
  <si>
    <t>הראל השקעות</t>
  </si>
  <si>
    <t>585018</t>
  </si>
  <si>
    <t>520033986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</si>
  <si>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</si>
  <si>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</si>
  <si>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</si>
  <si>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</si>
  <si>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</si>
  <si>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</si>
  <si>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</si>
  <si>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</si>
  <si>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</si>
  <si>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</si>
  <si>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</si>
  <si>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</si>
  <si>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</si>
  <si>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</si>
  <si>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</si>
  <si>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</si>
  <si>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</si>
  <si>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</si>
  <si>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</si>
  <si>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</si>
  <si>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</si>
  <si>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</si>
  <si>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</si>
  <si>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</si>
  <si>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</si>
  <si>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</si>
  <si>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</si>
  <si>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511930125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</si>
  <si>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</si>
  <si>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</si>
  <si>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</si>
  <si>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</si>
  <si>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</si>
  <si>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</si>
  <si>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</si>
  <si>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מזון</t>
  </si>
  <si>
    <t>פרטנר</t>
  </si>
  <si>
    <t>1083484</t>
  </si>
  <si>
    <t>פריגו</t>
  </si>
  <si>
    <t>1130699</t>
  </si>
  <si>
    <t>529592</t>
  </si>
  <si>
    <t>1119478</t>
  </si>
  <si>
    <t>שטראוס עלית*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</si>
  <si>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</si>
  <si>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</si>
  <si>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</si>
  <si>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</si>
  <si>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</si>
  <si>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</si>
  <si>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</si>
  <si>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</si>
  <si>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</si>
  <si>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</si>
  <si>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</si>
  <si>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</si>
  <si>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</si>
  <si>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</si>
  <si>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אלקטרה*</t>
  </si>
  <si>
    <t>739037</t>
  </si>
  <si>
    <t>520028911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</si>
  <si>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</si>
  <si>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</si>
  <si>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</si>
  <si>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</si>
  <si>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</si>
  <si>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</si>
  <si>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</si>
  <si>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</si>
  <si>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</si>
  <si>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</si>
  <si>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</si>
  <si>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</si>
  <si>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</si>
  <si>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</si>
  <si>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</si>
  <si>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הפניקס 1</t>
  </si>
  <si>
    <t>767012</t>
  </si>
  <si>
    <t>חילן טק*</t>
  </si>
  <si>
    <t>1084698</t>
  </si>
  <si>
    <t>520039942</t>
  </si>
  <si>
    <t>שרותי מידע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</si>
  <si>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</si>
  <si>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</si>
  <si>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</si>
  <si>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</si>
  <si>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</si>
  <si>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</si>
  <si>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</si>
  <si>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</si>
  <si>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</si>
  <si>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</si>
  <si>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</si>
  <si>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</si>
  <si>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</si>
  <si>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</si>
  <si>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</si>
  <si>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</si>
  <si>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</si>
  <si>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</si>
  <si>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</si>
  <si>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</si>
  <si>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</si>
  <si>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</si>
  <si>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</si>
  <si>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</si>
  <si>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</si>
  <si>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</si>
  <si>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</si>
  <si>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</si>
  <si>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</si>
  <si>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</si>
  <si>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</si>
  <si>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</si>
  <si>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</si>
  <si>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</si>
  <si>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</si>
  <si>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</si>
  <si>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</si>
  <si>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</si>
  <si>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</si>
  <si>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</si>
  <si>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</si>
  <si>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רדהיל</t>
  </si>
  <si>
    <t>1122381</t>
  </si>
  <si>
    <t>514304005</t>
  </si>
  <si>
    <t>ביוטכנולוגיה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</si>
  <si>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</si>
  <si>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</si>
  <si>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</si>
  <si>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</si>
  <si>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</si>
  <si>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</si>
  <si>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</si>
  <si>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</si>
  <si>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שופרסל</t>
  </si>
  <si>
    <t>777037</t>
  </si>
  <si>
    <t>520022732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</si>
  <si>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</si>
  <si>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</si>
  <si>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</si>
  <si>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</si>
  <si>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</si>
  <si>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</si>
  <si>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</si>
  <si>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</si>
  <si>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</si>
  <si>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אמיליה פיתוח</t>
  </si>
  <si>
    <t>589010</t>
  </si>
  <si>
    <t>520014846</t>
  </si>
  <si>
    <t>ארפורט זכויות 3</t>
  </si>
  <si>
    <t>1141043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</si>
  <si>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</si>
  <si>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</si>
  <si>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</si>
  <si>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</si>
  <si>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</si>
  <si>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</si>
  <si>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</si>
  <si>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</si>
  <si>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</si>
  <si>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</si>
  <si>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</si>
  <si>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</si>
  <si>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</si>
  <si>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</si>
  <si>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</si>
  <si>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</si>
  <si>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</si>
  <si>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</si>
  <si>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</si>
  <si>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</si>
  <si>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</si>
  <si>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</si>
  <si>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</si>
  <si>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</si>
  <si>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</si>
  <si>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</si>
  <si>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</si>
  <si>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</si>
  <si>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</si>
  <si>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</si>
  <si>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</si>
  <si>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</si>
  <si>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</si>
  <si>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</si>
  <si>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</si>
  <si>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PERRIGO CO</t>
  </si>
  <si>
    <t>IE00BGH1M568</t>
  </si>
  <si>
    <t>SAPIENS INTERNATIONAL CORP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</si>
  <si>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</si>
  <si>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</si>
  <si>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</si>
  <si>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</si>
  <si>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</si>
  <si>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</si>
  <si>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</si>
  <si>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VERINT SYSTEMS</t>
  </si>
  <si>
    <t>US92343X1000</t>
  </si>
  <si>
    <t>512704867</t>
  </si>
  <si>
    <t>WIX.COM LTD</t>
  </si>
  <si>
    <t>IL0011301780</t>
  </si>
  <si>
    <t>513881177</t>
  </si>
  <si>
    <t>KITE PHARMA</t>
  </si>
  <si>
    <t>US49803L1098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</si>
  <si>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</si>
  <si>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</si>
  <si>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</si>
  <si>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</si>
  <si>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</si>
  <si>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</si>
  <si>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</si>
  <si>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</si>
  <si>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</si>
  <si>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</si>
  <si>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</si>
  <si>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</si>
  <si>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</si>
  <si>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</si>
  <si>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</si>
  <si>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</si>
  <si>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</si>
  <si>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</si>
  <si>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</si>
  <si>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</si>
  <si>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תל בונד 60 סדרה 3</t>
  </si>
  <si>
    <t>1134550</t>
  </si>
  <si>
    <t>קסם תל בונד 60</t>
  </si>
  <si>
    <t>1109248</t>
  </si>
  <si>
    <t>תכלית בונד סדרה 3</t>
  </si>
  <si>
    <t>1107549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</si>
  <si>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</si>
  <si>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</si>
  <si>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</si>
  <si>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</si>
  <si>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</si>
  <si>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</si>
  <si>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</si>
  <si>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</si>
  <si>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</si>
  <si>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</si>
  <si>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</si>
  <si>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</si>
  <si>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</si>
  <si>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</si>
  <si>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</si>
  <si>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</si>
  <si>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</si>
  <si>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</si>
  <si>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</si>
  <si>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</si>
  <si>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</si>
  <si>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</si>
  <si>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</si>
  <si>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</si>
  <si>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</si>
  <si>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</si>
  <si>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</si>
  <si>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</si>
  <si>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</si>
  <si>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</si>
  <si>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</si>
  <si>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</si>
  <si>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</si>
  <si>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</si>
  <si>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</si>
  <si>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</si>
  <si>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</si>
  <si>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</si>
  <si>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</si>
  <si>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</si>
  <si>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</si>
  <si>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</si>
  <si>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</si>
  <si>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</si>
  <si>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</si>
  <si>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</si>
  <si>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</si>
  <si>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</si>
  <si>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</si>
  <si>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</si>
  <si>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</si>
  <si>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</si>
  <si>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</si>
  <si>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</si>
  <si>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</si>
  <si>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</si>
  <si>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</si>
  <si>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</si>
  <si>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</si>
  <si>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</si>
  <si>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</si>
  <si>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</si>
  <si>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</si>
  <si>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</si>
  <si>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</si>
  <si>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</si>
  <si>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</si>
  <si>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</si>
  <si>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</si>
  <si>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</si>
  <si>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</si>
  <si>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</si>
  <si>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</si>
  <si>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איי סי פאוואר אגח א</t>
  </si>
  <si>
    <t>1140896</t>
  </si>
  <si>
    <t>514401702</t>
  </si>
  <si>
    <t>ENERGY</t>
  </si>
  <si>
    <t>₪ / מט"ח</t>
  </si>
  <si>
    <t>+ILS/-USD 3.507 07-09-17 (10) --114</t>
  </si>
  <si>
    <t>10000333</t>
  </si>
  <si>
    <t>+ILS/-USD 3.5083 07-09-17 (10) --97</t>
  </si>
  <si>
    <t>10000343</t>
  </si>
  <si>
    <t>+ILS/-USD 3.534 07-09-17 (10) --120</t>
  </si>
  <si>
    <t>10000327</t>
  </si>
  <si>
    <t>+ILS/-USD 3.5345 07-09-17 (10) --110</t>
  </si>
  <si>
    <t>10000338</t>
  </si>
  <si>
    <t>+USD/-EUR 1.1323 13-09-17 (10) +57.3</t>
  </si>
  <si>
    <t>10000329</t>
  </si>
  <si>
    <t/>
  </si>
  <si>
    <t>פרנק שווצרי</t>
  </si>
  <si>
    <t>דולר ניו-זילנד</t>
  </si>
  <si>
    <t>כתר נורבגי</t>
  </si>
  <si>
    <t>כן</t>
  </si>
  <si>
    <t>91050001</t>
  </si>
  <si>
    <t>NR</t>
  </si>
  <si>
    <t>סה"כ מזומנים ושווי מזומנים</t>
  </si>
  <si>
    <t>יתרות מזומנים ועו"ש בש"ח</t>
  </si>
  <si>
    <t>בנק לאומי לישראל בע"מ</t>
  </si>
  <si>
    <t>30110000</t>
  </si>
  <si>
    <t>יתרות מזומנים ועו"ש נקובים במט"ח</t>
  </si>
  <si>
    <t>30210000</t>
  </si>
  <si>
    <t>31710000</t>
  </si>
  <si>
    <t>32010000</t>
  </si>
  <si>
    <t>30310000</t>
  </si>
  <si>
    <t>סה"כ יתרות התחייבות להשקעה</t>
  </si>
  <si>
    <t>סה"כ בישראל</t>
  </si>
  <si>
    <t>קבוצת עזריאלי</t>
  </si>
  <si>
    <t>יואל</t>
  </si>
  <si>
    <t>בבטחונות אחרים - גורם 98</t>
  </si>
  <si>
    <t>גורם 98</t>
  </si>
  <si>
    <t>גורם 105</t>
  </si>
  <si>
    <t>גורם 103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</si>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</sst>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0">
    <xf numFmtId="0" fontId="0" fillId="0" borderId="0"/>
    <xf numFmtId="43" fontId="26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9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6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 indent="1"/>
    </xf>
    <xf numFmtId="0" fontId="30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0" fontId="29" fillId="0" borderId="31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3" fontId="7" fillId="0" borderId="32" xfId="13" applyFont="1" applyBorder="1" applyAlignment="1">
      <alignment horizontal="right"/>
    </xf>
    <xf numFmtId="10" fontId="7" fillId="0" borderId="32" xfId="14" applyNumberFormat="1" applyFont="1" applyBorder="1" applyAlignment="1">
      <alignment horizontal="center"/>
    </xf>
    <xf numFmtId="2" fontId="7" fillId="0" borderId="32" xfId="7" applyNumberFormat="1" applyFont="1" applyBorder="1" applyAlignment="1">
      <alignment horizontal="right"/>
    </xf>
    <xf numFmtId="167" fontId="7" fillId="0" borderId="32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Font="1" applyFill="1" applyBorder="1" applyAlignment="1"/>
    <xf numFmtId="0" fontId="30" fillId="0" borderId="0" xfId="0" applyFont="1" applyFill="1" applyBorder="1" applyAlignment="1">
      <alignment horizontal="right"/>
    </xf>
    <xf numFmtId="0" fontId="31" fillId="0" borderId="30" xfId="0" applyFont="1" applyFill="1" applyBorder="1" applyAlignment="1"/>
    <xf numFmtId="0" fontId="31" fillId="0" borderId="0" xfId="0" applyNumberFormat="1" applyFont="1" applyFill="1" applyBorder="1" applyAlignment="1"/>
    <xf numFmtId="2" fontId="31" fillId="0" borderId="0" xfId="0" applyNumberFormat="1" applyFont="1" applyFill="1" applyBorder="1" applyAlignment="1"/>
    <xf numFmtId="10" fontId="31" fillId="0" borderId="0" xfId="0" applyNumberFormat="1" applyFont="1" applyFill="1" applyBorder="1" applyAlignment="1"/>
    <xf numFmtId="4" fontId="31" fillId="0" borderId="0" xfId="0" applyNumberFormat="1" applyFont="1" applyFill="1" applyBorder="1" applyAlignment="1"/>
    <xf numFmtId="166" fontId="31" fillId="0" borderId="0" xfId="0" applyNumberFormat="1" applyFont="1" applyFill="1" applyBorder="1" applyAlignment="1"/>
    <xf numFmtId="0" fontId="30" fillId="0" borderId="30" xfId="0" applyFont="1" applyFill="1" applyBorder="1" applyAlignment="1"/>
    <xf numFmtId="43" fontId="7" fillId="0" borderId="32" xfId="13" applyFont="1" applyFill="1" applyBorder="1" applyAlignment="1">
      <alignment horizontal="right"/>
    </xf>
    <xf numFmtId="167" fontId="7" fillId="0" borderId="32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readingOrder="2"/>
    </xf>
    <xf numFmtId="0" fontId="2" fillId="0" borderId="0" xfId="15" applyFill="1" applyBorder="1"/>
    <xf numFmtId="0" fontId="3" fillId="0" borderId="0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6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30">
    <cellStyle name="Comma" xfId="13" builtinId="3"/>
    <cellStyle name="Comma 2" xfId="1"/>
    <cellStyle name="Comma 2 2" xfId="23"/>
    <cellStyle name="Comma 2 3" xfId="16"/>
    <cellStyle name="Comma 3" xfId="28"/>
    <cellStyle name="Comma 4" xfId="21"/>
    <cellStyle name="Currency [0] _1" xfId="2"/>
    <cellStyle name="Hyperlink 2" xfId="3"/>
    <cellStyle name="Normal" xfId="0" builtinId="0"/>
    <cellStyle name="Normal 11" xfId="4"/>
    <cellStyle name="Normal 11 2" xfId="24"/>
    <cellStyle name="Normal 11 3" xfId="17"/>
    <cellStyle name="Normal 12" xfId="15"/>
    <cellStyle name="Normal 2" xfId="5"/>
    <cellStyle name="Normal 2 2" xfId="25"/>
    <cellStyle name="Normal 2 3" xfId="18"/>
    <cellStyle name="Normal 3" xfId="6"/>
    <cellStyle name="Normal 3 2" xfId="26"/>
    <cellStyle name="Normal 3 3" xfId="19"/>
    <cellStyle name="Normal 4" xfId="12"/>
    <cellStyle name="Normal_2007-16618" xfId="7"/>
    <cellStyle name="Percent" xfId="14" builtinId="5"/>
    <cellStyle name="Percent 2" xfId="8"/>
    <cellStyle name="Percent 2 2" xfId="27"/>
    <cellStyle name="Percent 2 3" xfId="20"/>
    <cellStyle name="Percent 3" xfId="29"/>
    <cellStyle name="Percent 4" xfId="22"/>
    <cellStyle name="Text" xfId="9"/>
    <cellStyle name="Total" xfId="10"/>
    <cellStyle name="היפר-קישור" xfId="11" builtinId="8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7" t="s">
        <v>176</v>
      </c>
      <c r="C1" s="78" t="s" vm="1">
        <v>243</v>
      </c>
    </row>
    <row r="2" spans="1:36">
      <c r="B2" s="57" t="s">
        <v>175</v>
      </c>
      <c r="C2" s="78" t="s">
        <v>244</v>
      </c>
    </row>
    <row r="3" spans="1:36">
      <c r="B3" s="57" t="s">
        <v>177</v>
      </c>
      <c r="C3" s="78" t="s">
        <v>245</v>
      </c>
    </row>
    <row r="4" spans="1:36">
      <c r="B4" s="57" t="s">
        <v>178</v>
      </c>
      <c r="C4" s="78">
        <v>9453</v>
      </c>
    </row>
    <row r="6" spans="1:36" ht="26.25" customHeight="1">
      <c r="B6" s="182" t="s">
        <v>192</v>
      </c>
      <c r="C6" s="183"/>
      <c r="D6" s="184"/>
    </row>
    <row r="7" spans="1:36" s="10" customFormat="1">
      <c r="B7" s="22"/>
      <c r="C7" s="23" t="s">
        <v>105</v>
      </c>
      <c r="D7" s="24" t="s">
        <v>103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7" t="s">
        <v>105</v>
      </c>
    </row>
    <row r="8" spans="1:36" s="10" customFormat="1">
      <c r="B8" s="22"/>
      <c r="C8" s="25" t="s">
        <v>232</v>
      </c>
      <c r="D8" s="26" t="s">
        <v>20</v>
      </c>
      <c r="AJ8" s="37" t="s">
        <v>106</v>
      </c>
    </row>
    <row r="9" spans="1:36" s="11" customFormat="1" ht="18" customHeight="1">
      <c r="B9" s="36"/>
      <c r="C9" s="19" t="s">
        <v>1</v>
      </c>
      <c r="D9" s="27" t="s">
        <v>2</v>
      </c>
      <c r="AJ9" s="37" t="s">
        <v>115</v>
      </c>
    </row>
    <row r="10" spans="1:36" s="11" customFormat="1" ht="18" customHeight="1">
      <c r="B10" s="68" t="s">
        <v>191</v>
      </c>
      <c r="C10" s="115">
        <f>C11+C12+C23+C33</f>
        <v>36516.950380000002</v>
      </c>
      <c r="D10" s="116">
        <f>C10/$C$42</f>
        <v>1</v>
      </c>
      <c r="AJ10" s="67"/>
    </row>
    <row r="11" spans="1:36">
      <c r="A11" s="45" t="s">
        <v>138</v>
      </c>
      <c r="B11" s="28" t="s">
        <v>193</v>
      </c>
      <c r="C11" s="134">
        <f>מזומנים!J10</f>
        <v>1782.2700000000002</v>
      </c>
      <c r="D11" s="116">
        <f t="shared" ref="D11:D13" si="0">C11/$C$42</f>
        <v>4.8806649554617054E-2</v>
      </c>
    </row>
    <row r="12" spans="1:36">
      <c r="B12" s="28" t="s">
        <v>194</v>
      </c>
      <c r="C12" s="115">
        <f>SUM(C13:C22)</f>
        <v>34542.389220000005</v>
      </c>
      <c r="D12" s="116">
        <f t="shared" si="0"/>
        <v>0.94592754489483744</v>
      </c>
    </row>
    <row r="13" spans="1:36">
      <c r="A13" s="55" t="s">
        <v>138</v>
      </c>
      <c r="B13" s="29" t="s">
        <v>62</v>
      </c>
      <c r="C13" s="115">
        <f>'תעודות התחייבות ממשלתיות'!N11</f>
        <v>6143.9701100000002</v>
      </c>
      <c r="D13" s="116">
        <f t="shared" si="0"/>
        <v>0.16824981401965583</v>
      </c>
    </row>
    <row r="14" spans="1:36">
      <c r="A14" s="55" t="s">
        <v>138</v>
      </c>
      <c r="B14" s="29" t="s">
        <v>63</v>
      </c>
      <c r="C14" s="115" t="s" vm="2">
        <v>792</v>
      </c>
      <c r="D14" s="116" t="s" vm="3">
        <v>792</v>
      </c>
    </row>
    <row r="15" spans="1:36">
      <c r="A15" s="55" t="s">
        <v>138</v>
      </c>
      <c r="B15" s="29" t="s">
        <v>64</v>
      </c>
      <c r="C15" s="115">
        <f>'אג"ח קונצרני'!R11</f>
        <v>3294.1178100000006</v>
      </c>
      <c r="D15" s="116">
        <f t="shared" ref="D15:D18" si="1">C15/$C$42</f>
        <v>9.0207911003547511E-2</v>
      </c>
    </row>
    <row r="16" spans="1:36">
      <c r="A16" s="55" t="s">
        <v>138</v>
      </c>
      <c r="B16" s="29" t="s">
        <v>65</v>
      </c>
      <c r="C16" s="115">
        <f>מניות!K11</f>
        <v>5668.8485800000017</v>
      </c>
      <c r="D16" s="116">
        <f t="shared" si="1"/>
        <v>0.15523882802395181</v>
      </c>
    </row>
    <row r="17" spans="1:4">
      <c r="A17" s="55" t="s">
        <v>138</v>
      </c>
      <c r="B17" s="29" t="s">
        <v>66</v>
      </c>
      <c r="C17" s="115">
        <f>'תעודות סל'!K11</f>
        <v>18544.647330000003</v>
      </c>
      <c r="D17" s="116">
        <f t="shared" si="1"/>
        <v>0.50783669328961101</v>
      </c>
    </row>
    <row r="18" spans="1:4">
      <c r="A18" s="55" t="s">
        <v>138</v>
      </c>
      <c r="B18" s="29" t="s">
        <v>67</v>
      </c>
      <c r="C18" s="115">
        <f>'קרנות נאמנות'!L11</f>
        <v>890.80538999999999</v>
      </c>
      <c r="D18" s="116">
        <f t="shared" si="1"/>
        <v>2.4394298558071431E-2</v>
      </c>
    </row>
    <row r="19" spans="1:4">
      <c r="A19" s="55" t="s">
        <v>138</v>
      </c>
      <c r="B19" s="29" t="s">
        <v>68</v>
      </c>
      <c r="C19" s="115" t="s" vm="4">
        <v>792</v>
      </c>
      <c r="D19" s="116" t="s" vm="5">
        <v>792</v>
      </c>
    </row>
    <row r="20" spans="1:4">
      <c r="A20" s="55" t="s">
        <v>138</v>
      </c>
      <c r="B20" s="29" t="s">
        <v>69</v>
      </c>
      <c r="C20" s="115" t="s" vm="6">
        <v>792</v>
      </c>
      <c r="D20" s="116" t="s" vm="7">
        <v>792</v>
      </c>
    </row>
    <row r="21" spans="1:4">
      <c r="A21" s="55" t="s">
        <v>138</v>
      </c>
      <c r="B21" s="29" t="s">
        <v>70</v>
      </c>
      <c r="C21" s="115" t="s" vm="8">
        <v>792</v>
      </c>
      <c r="D21" s="116" t="s" vm="9">
        <v>792</v>
      </c>
    </row>
    <row r="22" spans="1:4">
      <c r="A22" s="55" t="s">
        <v>138</v>
      </c>
      <c r="B22" s="29" t="s">
        <v>71</v>
      </c>
      <c r="C22" s="115" t="s" vm="10">
        <v>792</v>
      </c>
      <c r="D22" s="116" t="s" vm="11">
        <v>792</v>
      </c>
    </row>
    <row r="23" spans="1:4">
      <c r="B23" s="28" t="s">
        <v>195</v>
      </c>
      <c r="C23" s="115">
        <f>C26+C31</f>
        <v>188.40239</v>
      </c>
      <c r="D23" s="116">
        <f>C23/$C$42</f>
        <v>5.1593133610408565E-3</v>
      </c>
    </row>
    <row r="24" spans="1:4">
      <c r="A24" s="55" t="s">
        <v>138</v>
      </c>
      <c r="B24" s="29" t="s">
        <v>72</v>
      </c>
      <c r="C24" s="115" t="s" vm="12">
        <v>792</v>
      </c>
      <c r="D24" s="116" t="s" vm="13">
        <v>792</v>
      </c>
    </row>
    <row r="25" spans="1:4">
      <c r="A25" s="55" t="s">
        <v>138</v>
      </c>
      <c r="B25" s="29" t="s">
        <v>73</v>
      </c>
      <c r="C25" s="115" t="s" vm="14">
        <v>792</v>
      </c>
      <c r="D25" s="116" t="s" vm="15">
        <v>792</v>
      </c>
    </row>
    <row r="26" spans="1:4">
      <c r="A26" s="55" t="s">
        <v>138</v>
      </c>
      <c r="B26" s="29" t="s">
        <v>64</v>
      </c>
      <c r="C26" s="115">
        <f>'לא סחיר - אג"ח קונצרני'!P11</f>
        <v>123.49059</v>
      </c>
      <c r="D26" s="116">
        <f>C26/$C$42</f>
        <v>3.3817333790182725E-3</v>
      </c>
    </row>
    <row r="27" spans="1:4">
      <c r="A27" s="55" t="s">
        <v>138</v>
      </c>
      <c r="B27" s="29" t="s">
        <v>74</v>
      </c>
      <c r="C27" s="115" t="s" vm="16">
        <v>792</v>
      </c>
      <c r="D27" s="116" t="s" vm="17">
        <v>792</v>
      </c>
    </row>
    <row r="28" spans="1:4">
      <c r="A28" s="55" t="s">
        <v>138</v>
      </c>
      <c r="B28" s="29" t="s">
        <v>75</v>
      </c>
      <c r="C28" s="115" t="s" vm="18">
        <v>792</v>
      </c>
      <c r="D28" s="116" t="s" vm="19">
        <v>792</v>
      </c>
    </row>
    <row r="29" spans="1:4">
      <c r="A29" s="55" t="s">
        <v>138</v>
      </c>
      <c r="B29" s="29" t="s">
        <v>76</v>
      </c>
      <c r="C29" s="115" t="s" vm="20">
        <v>792</v>
      </c>
      <c r="D29" s="116" t="s" vm="21">
        <v>792</v>
      </c>
    </row>
    <row r="30" spans="1:4">
      <c r="A30" s="55" t="s">
        <v>138</v>
      </c>
      <c r="B30" s="29" t="s">
        <v>218</v>
      </c>
      <c r="C30" s="115" t="s" vm="22">
        <v>792</v>
      </c>
      <c r="D30" s="116" t="s" vm="23">
        <v>792</v>
      </c>
    </row>
    <row r="31" spans="1:4">
      <c r="A31" s="55" t="s">
        <v>138</v>
      </c>
      <c r="B31" s="29" t="s">
        <v>99</v>
      </c>
      <c r="C31" s="115">
        <f>'לא סחיר - חוזים עתידיים'!I11</f>
        <v>64.911799999999999</v>
      </c>
      <c r="D31" s="116">
        <f>C31/$C$42</f>
        <v>1.7775799820225842E-3</v>
      </c>
    </row>
    <row r="32" spans="1:4">
      <c r="A32" s="55" t="s">
        <v>138</v>
      </c>
      <c r="B32" s="29" t="s">
        <v>77</v>
      </c>
      <c r="C32" s="115" t="s" vm="24">
        <v>792</v>
      </c>
      <c r="D32" s="116" t="s" vm="25">
        <v>792</v>
      </c>
    </row>
    <row r="33" spans="1:4">
      <c r="A33" s="55" t="s">
        <v>138</v>
      </c>
      <c r="B33" s="28" t="s">
        <v>196</v>
      </c>
      <c r="C33" s="115">
        <f>הלוואות!O10</f>
        <v>3.8887700000000001</v>
      </c>
      <c r="D33" s="116">
        <f>C33/$C$42</f>
        <v>1.0649218950468119E-4</v>
      </c>
    </row>
    <row r="34" spans="1:4">
      <c r="A34" s="55" t="s">
        <v>138</v>
      </c>
      <c r="B34" s="28" t="s">
        <v>197</v>
      </c>
      <c r="C34" s="115" t="s" vm="26">
        <v>792</v>
      </c>
      <c r="D34" s="116" t="s" vm="27">
        <v>792</v>
      </c>
    </row>
    <row r="35" spans="1:4">
      <c r="A35" s="55" t="s">
        <v>138</v>
      </c>
      <c r="B35" s="28" t="s">
        <v>198</v>
      </c>
      <c r="C35" s="115" t="s" vm="28">
        <v>792</v>
      </c>
      <c r="D35" s="116" t="s" vm="29">
        <v>792</v>
      </c>
    </row>
    <row r="36" spans="1:4">
      <c r="A36" s="55" t="s">
        <v>138</v>
      </c>
      <c r="B36" s="56" t="s">
        <v>199</v>
      </c>
      <c r="C36" s="115" t="s" vm="30">
        <v>792</v>
      </c>
      <c r="D36" s="116" t="s" vm="31">
        <v>792</v>
      </c>
    </row>
    <row r="37" spans="1:4">
      <c r="A37" s="55" t="s">
        <v>138</v>
      </c>
      <c r="B37" s="28" t="s">
        <v>200</v>
      </c>
      <c r="C37" s="115"/>
      <c r="D37" s="116"/>
    </row>
    <row r="38" spans="1:4">
      <c r="A38" s="55"/>
      <c r="B38" s="69" t="s">
        <v>202</v>
      </c>
      <c r="C38" s="115">
        <v>0</v>
      </c>
      <c r="D38" s="116">
        <f>C38/$C$42</f>
        <v>0</v>
      </c>
    </row>
    <row r="39" spans="1:4">
      <c r="A39" s="55" t="s">
        <v>138</v>
      </c>
      <c r="B39" s="70" t="s">
        <v>203</v>
      </c>
      <c r="C39" s="115" t="s" vm="32">
        <v>792</v>
      </c>
      <c r="D39" s="116" t="s" vm="33">
        <v>792</v>
      </c>
    </row>
    <row r="40" spans="1:4">
      <c r="A40" s="55" t="s">
        <v>138</v>
      </c>
      <c r="B40" s="70" t="s">
        <v>230</v>
      </c>
      <c r="C40" s="115" t="s" vm="34">
        <v>792</v>
      </c>
      <c r="D40" s="116" t="s" vm="35">
        <v>792</v>
      </c>
    </row>
    <row r="41" spans="1:4">
      <c r="A41" s="55" t="s">
        <v>138</v>
      </c>
      <c r="B41" s="70" t="s">
        <v>204</v>
      </c>
      <c r="C41" s="115" t="s" vm="36">
        <v>792</v>
      </c>
      <c r="D41" s="116" t="s" vm="37">
        <v>792</v>
      </c>
    </row>
    <row r="42" spans="1:4">
      <c r="B42" s="70" t="s">
        <v>78</v>
      </c>
      <c r="C42" s="115">
        <f>C10+C38</f>
        <v>36516.950380000002</v>
      </c>
      <c r="D42" s="116">
        <f>C42/$C$42</f>
        <v>1</v>
      </c>
    </row>
    <row r="43" spans="1:4">
      <c r="A43" s="55" t="s">
        <v>138</v>
      </c>
      <c r="B43" s="70" t="s">
        <v>201</v>
      </c>
      <c r="C43" s="134">
        <f>'יתרת התחייבות להשקעה'!C10</f>
        <v>133.8770344503813</v>
      </c>
      <c r="D43" s="116"/>
    </row>
    <row r="44" spans="1:4">
      <c r="B44" s="6" t="s">
        <v>104</v>
      </c>
    </row>
    <row r="45" spans="1:4">
      <c r="C45" s="76" t="s">
        <v>183</v>
      </c>
      <c r="D45" s="35" t="s">
        <v>98</v>
      </c>
    </row>
    <row r="46" spans="1:4">
      <c r="C46" s="77" t="s">
        <v>1</v>
      </c>
      <c r="D46" s="24" t="s">
        <v>2</v>
      </c>
    </row>
    <row r="47" spans="1:4">
      <c r="C47" s="117" t="s">
        <v>164</v>
      </c>
      <c r="D47" s="118" vm="38">
        <v>2.6831999999999998</v>
      </c>
    </row>
    <row r="48" spans="1:4">
      <c r="C48" s="117" t="s">
        <v>173</v>
      </c>
      <c r="D48" s="118">
        <v>1.056065732237796</v>
      </c>
    </row>
    <row r="49" spans="2:4">
      <c r="C49" s="117" t="s">
        <v>169</v>
      </c>
      <c r="D49" s="118" vm="39">
        <v>2.6907999999999999</v>
      </c>
    </row>
    <row r="50" spans="2:4">
      <c r="B50" s="12"/>
      <c r="C50" s="117" t="s">
        <v>793</v>
      </c>
      <c r="D50" s="118" vm="40">
        <v>3.6467999999999998</v>
      </c>
    </row>
    <row r="51" spans="2:4">
      <c r="C51" s="117" t="s">
        <v>162</v>
      </c>
      <c r="D51" s="118" vm="41">
        <v>3.9859</v>
      </c>
    </row>
    <row r="52" spans="2:4">
      <c r="C52" s="117" t="s">
        <v>163</v>
      </c>
      <c r="D52" s="118" vm="42">
        <v>4.5420999999999996</v>
      </c>
    </row>
    <row r="53" spans="2:4">
      <c r="C53" s="117" t="s">
        <v>165</v>
      </c>
      <c r="D53" s="118">
        <v>0.44789504701873062</v>
      </c>
    </row>
    <row r="54" spans="2:4">
      <c r="C54" s="117" t="s">
        <v>170</v>
      </c>
      <c r="D54" s="118" vm="43">
        <v>3.1240000000000001</v>
      </c>
    </row>
    <row r="55" spans="2:4">
      <c r="C55" s="117" t="s">
        <v>171</v>
      </c>
      <c r="D55" s="118">
        <v>0.19270626626096926</v>
      </c>
    </row>
    <row r="56" spans="2:4">
      <c r="C56" s="117" t="s">
        <v>168</v>
      </c>
      <c r="D56" s="118" vm="44">
        <v>0.53600000000000003</v>
      </c>
    </row>
    <row r="57" spans="2:4">
      <c r="C57" s="117" t="s">
        <v>794</v>
      </c>
      <c r="D57" s="135">
        <v>2.5608</v>
      </c>
    </row>
    <row r="58" spans="2:4">
      <c r="C58" s="117" t="s">
        <v>167</v>
      </c>
      <c r="D58" s="118" vm="45">
        <v>0.41299999999999998</v>
      </c>
    </row>
    <row r="59" spans="2:4">
      <c r="C59" s="117" t="s">
        <v>160</v>
      </c>
      <c r="D59" s="118" vm="46">
        <v>3.496</v>
      </c>
    </row>
    <row r="60" spans="2:4">
      <c r="C60" s="117" t="s">
        <v>174</v>
      </c>
      <c r="D60" s="118" vm="47">
        <v>0.2671</v>
      </c>
    </row>
    <row r="61" spans="2:4">
      <c r="C61" s="117" t="s">
        <v>795</v>
      </c>
      <c r="D61" s="118" vm="48">
        <v>0.41749999999999998</v>
      </c>
    </row>
    <row r="62" spans="2:4">
      <c r="C62" s="117" t="s">
        <v>161</v>
      </c>
      <c r="D62" s="118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243</v>
      </c>
    </row>
    <row r="2" spans="2:60">
      <c r="B2" s="57" t="s">
        <v>175</v>
      </c>
      <c r="C2" s="78" t="s">
        <v>244</v>
      </c>
    </row>
    <row r="3" spans="2:60">
      <c r="B3" s="57" t="s">
        <v>177</v>
      </c>
      <c r="C3" s="78" t="s">
        <v>245</v>
      </c>
    </row>
    <row r="4" spans="2:60">
      <c r="B4" s="57" t="s">
        <v>178</v>
      </c>
      <c r="C4" s="78">
        <v>9453</v>
      </c>
    </row>
    <row r="6" spans="2:60" ht="26.25" customHeight="1">
      <c r="B6" s="196" t="s">
        <v>206</v>
      </c>
      <c r="C6" s="197"/>
      <c r="D6" s="197"/>
      <c r="E6" s="197"/>
      <c r="F6" s="197"/>
      <c r="G6" s="197"/>
      <c r="H6" s="197"/>
      <c r="I6" s="197"/>
      <c r="J6" s="197"/>
      <c r="K6" s="197"/>
      <c r="L6" s="198"/>
    </row>
    <row r="7" spans="2:60" ht="26.25" customHeight="1">
      <c r="B7" s="196" t="s">
        <v>87</v>
      </c>
      <c r="C7" s="197"/>
      <c r="D7" s="197"/>
      <c r="E7" s="197"/>
      <c r="F7" s="197"/>
      <c r="G7" s="197"/>
      <c r="H7" s="197"/>
      <c r="I7" s="197"/>
      <c r="J7" s="197"/>
      <c r="K7" s="197"/>
      <c r="L7" s="198"/>
      <c r="BH7" s="3"/>
    </row>
    <row r="8" spans="2:60" s="3" customFormat="1" ht="78.75">
      <c r="B8" s="22" t="s">
        <v>112</v>
      </c>
      <c r="C8" s="30" t="s">
        <v>39</v>
      </c>
      <c r="D8" s="30" t="s">
        <v>116</v>
      </c>
      <c r="E8" s="30" t="s">
        <v>56</v>
      </c>
      <c r="F8" s="30" t="s">
        <v>96</v>
      </c>
      <c r="G8" s="30" t="s">
        <v>229</v>
      </c>
      <c r="H8" s="30" t="s">
        <v>228</v>
      </c>
      <c r="I8" s="30" t="s">
        <v>53</v>
      </c>
      <c r="J8" s="30" t="s">
        <v>50</v>
      </c>
      <c r="K8" s="30" t="s">
        <v>179</v>
      </c>
      <c r="L8" s="30" t="s">
        <v>181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238</v>
      </c>
      <c r="H9" s="16"/>
      <c r="I9" s="16" t="s">
        <v>232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176</v>
      </c>
      <c r="C1" s="78" t="s" vm="1">
        <v>243</v>
      </c>
    </row>
    <row r="2" spans="2:61">
      <c r="B2" s="57" t="s">
        <v>175</v>
      </c>
      <c r="C2" s="78" t="s">
        <v>244</v>
      </c>
    </row>
    <row r="3" spans="2:61">
      <c r="B3" s="57" t="s">
        <v>177</v>
      </c>
      <c r="C3" s="78" t="s">
        <v>245</v>
      </c>
    </row>
    <row r="4" spans="2:61">
      <c r="B4" s="57" t="s">
        <v>178</v>
      </c>
      <c r="C4" s="78">
        <v>9453</v>
      </c>
    </row>
    <row r="6" spans="2:61" ht="26.25" customHeight="1">
      <c r="B6" s="196" t="s">
        <v>206</v>
      </c>
      <c r="C6" s="197"/>
      <c r="D6" s="197"/>
      <c r="E6" s="197"/>
      <c r="F6" s="197"/>
      <c r="G6" s="197"/>
      <c r="H6" s="197"/>
      <c r="I6" s="197"/>
      <c r="J6" s="197"/>
      <c r="K6" s="197"/>
      <c r="L6" s="198"/>
    </row>
    <row r="7" spans="2:61" ht="26.25" customHeight="1">
      <c r="B7" s="196" t="s">
        <v>88</v>
      </c>
      <c r="C7" s="197"/>
      <c r="D7" s="197"/>
      <c r="E7" s="197"/>
      <c r="F7" s="197"/>
      <c r="G7" s="197"/>
      <c r="H7" s="197"/>
      <c r="I7" s="197"/>
      <c r="J7" s="197"/>
      <c r="K7" s="197"/>
      <c r="L7" s="198"/>
      <c r="BI7" s="3"/>
    </row>
    <row r="8" spans="2:61" s="3" customFormat="1" ht="78.75">
      <c r="B8" s="22" t="s">
        <v>112</v>
      </c>
      <c r="C8" s="30" t="s">
        <v>39</v>
      </c>
      <c r="D8" s="30" t="s">
        <v>116</v>
      </c>
      <c r="E8" s="30" t="s">
        <v>56</v>
      </c>
      <c r="F8" s="30" t="s">
        <v>96</v>
      </c>
      <c r="G8" s="30" t="s">
        <v>229</v>
      </c>
      <c r="H8" s="30" t="s">
        <v>228</v>
      </c>
      <c r="I8" s="30" t="s">
        <v>53</v>
      </c>
      <c r="J8" s="30" t="s">
        <v>50</v>
      </c>
      <c r="K8" s="30" t="s">
        <v>179</v>
      </c>
      <c r="L8" s="31" t="s">
        <v>181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238</v>
      </c>
      <c r="H9" s="16"/>
      <c r="I9" s="16" t="s">
        <v>232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176</v>
      </c>
      <c r="C1" s="78" t="s" vm="1">
        <v>243</v>
      </c>
    </row>
    <row r="2" spans="1:60">
      <c r="B2" s="57" t="s">
        <v>175</v>
      </c>
      <c r="C2" s="78" t="s">
        <v>244</v>
      </c>
    </row>
    <row r="3" spans="1:60">
      <c r="B3" s="57" t="s">
        <v>177</v>
      </c>
      <c r="C3" s="78" t="s">
        <v>245</v>
      </c>
    </row>
    <row r="4" spans="1:60">
      <c r="B4" s="57" t="s">
        <v>178</v>
      </c>
      <c r="C4" s="78">
        <v>9453</v>
      </c>
    </row>
    <row r="6" spans="1:60" ht="26.25" customHeight="1">
      <c r="B6" s="196" t="s">
        <v>206</v>
      </c>
      <c r="C6" s="197"/>
      <c r="D6" s="197"/>
      <c r="E6" s="197"/>
      <c r="F6" s="197"/>
      <c r="G6" s="197"/>
      <c r="H6" s="197"/>
      <c r="I6" s="197"/>
      <c r="J6" s="197"/>
      <c r="K6" s="198"/>
      <c r="BD6" s="1" t="s">
        <v>117</v>
      </c>
      <c r="BF6" s="1" t="s">
        <v>184</v>
      </c>
      <c r="BH6" s="3" t="s">
        <v>161</v>
      </c>
    </row>
    <row r="7" spans="1:60" ht="26.25" customHeight="1">
      <c r="B7" s="196" t="s">
        <v>89</v>
      </c>
      <c r="C7" s="197"/>
      <c r="D7" s="197"/>
      <c r="E7" s="197"/>
      <c r="F7" s="197"/>
      <c r="G7" s="197"/>
      <c r="H7" s="197"/>
      <c r="I7" s="197"/>
      <c r="J7" s="197"/>
      <c r="K7" s="198"/>
      <c r="BD7" s="3" t="s">
        <v>119</v>
      </c>
      <c r="BF7" s="1" t="s">
        <v>139</v>
      </c>
      <c r="BH7" s="3" t="s">
        <v>160</v>
      </c>
    </row>
    <row r="8" spans="1:60" s="3" customFormat="1" ht="78.75">
      <c r="A8" s="2"/>
      <c r="B8" s="22" t="s">
        <v>112</v>
      </c>
      <c r="C8" s="30" t="s">
        <v>39</v>
      </c>
      <c r="D8" s="30" t="s">
        <v>116</v>
      </c>
      <c r="E8" s="30" t="s">
        <v>56</v>
      </c>
      <c r="F8" s="30" t="s">
        <v>96</v>
      </c>
      <c r="G8" s="30" t="s">
        <v>229</v>
      </c>
      <c r="H8" s="30" t="s">
        <v>228</v>
      </c>
      <c r="I8" s="30" t="s">
        <v>53</v>
      </c>
      <c r="J8" s="30" t="s">
        <v>179</v>
      </c>
      <c r="K8" s="30" t="s">
        <v>181</v>
      </c>
      <c r="BC8" s="1" t="s">
        <v>132</v>
      </c>
      <c r="BD8" s="1" t="s">
        <v>133</v>
      </c>
      <c r="BE8" s="1" t="s">
        <v>140</v>
      </c>
      <c r="BG8" s="4" t="s">
        <v>162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238</v>
      </c>
      <c r="H9" s="16"/>
      <c r="I9" s="16" t="s">
        <v>232</v>
      </c>
      <c r="J9" s="32" t="s">
        <v>20</v>
      </c>
      <c r="K9" s="58" t="s">
        <v>20</v>
      </c>
      <c r="BC9" s="1" t="s">
        <v>129</v>
      </c>
      <c r="BE9" s="1" t="s">
        <v>141</v>
      </c>
      <c r="BG9" s="4" t="s">
        <v>163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125</v>
      </c>
      <c r="BD10" s="3"/>
      <c r="BE10" s="1" t="s">
        <v>185</v>
      </c>
      <c r="BG10" s="1" t="s">
        <v>169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124</v>
      </c>
      <c r="BD11" s="3"/>
      <c r="BE11" s="1" t="s">
        <v>142</v>
      </c>
      <c r="BG11" s="1" t="s">
        <v>164</v>
      </c>
    </row>
    <row r="12" spans="1:60" ht="20.25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122</v>
      </c>
      <c r="BD12" s="4"/>
      <c r="BE12" s="1" t="s">
        <v>143</v>
      </c>
      <c r="BG12" s="1" t="s">
        <v>165</v>
      </c>
    </row>
    <row r="13" spans="1:60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126</v>
      </c>
      <c r="BE13" s="1" t="s">
        <v>144</v>
      </c>
      <c r="BG13" s="1" t="s">
        <v>166</v>
      </c>
    </row>
    <row r="14" spans="1:60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123</v>
      </c>
      <c r="BE14" s="1" t="s">
        <v>145</v>
      </c>
      <c r="BG14" s="1" t="s">
        <v>168</v>
      </c>
    </row>
    <row r="15" spans="1:60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134</v>
      </c>
      <c r="BE15" s="1" t="s">
        <v>186</v>
      </c>
      <c r="BG15" s="1" t="s">
        <v>170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120</v>
      </c>
      <c r="BD16" s="1" t="s">
        <v>135</v>
      </c>
      <c r="BE16" s="1" t="s">
        <v>146</v>
      </c>
      <c r="BG16" s="1" t="s">
        <v>171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130</v>
      </c>
      <c r="BE17" s="1" t="s">
        <v>147</v>
      </c>
      <c r="BG17" s="1" t="s">
        <v>172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118</v>
      </c>
      <c r="BF18" s="1" t="s">
        <v>148</v>
      </c>
      <c r="BH18" s="1" t="s">
        <v>27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131</v>
      </c>
      <c r="BF19" s="1" t="s">
        <v>149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136</v>
      </c>
      <c r="BF20" s="1" t="s">
        <v>150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121</v>
      </c>
      <c r="BE21" s="1" t="s">
        <v>137</v>
      </c>
      <c r="BF21" s="1" t="s">
        <v>151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127</v>
      </c>
      <c r="BF22" s="1" t="s">
        <v>152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27</v>
      </c>
      <c r="BE23" s="1" t="s">
        <v>128</v>
      </c>
      <c r="BF23" s="1" t="s">
        <v>187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190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153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154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189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155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156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188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27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176</v>
      </c>
      <c r="C1" s="78" t="s" vm="1">
        <v>243</v>
      </c>
    </row>
    <row r="2" spans="2:81">
      <c r="B2" s="57" t="s">
        <v>175</v>
      </c>
      <c r="C2" s="78" t="s">
        <v>244</v>
      </c>
    </row>
    <row r="3" spans="2:81">
      <c r="B3" s="57" t="s">
        <v>177</v>
      </c>
      <c r="C3" s="78" t="s">
        <v>245</v>
      </c>
      <c r="E3" s="2"/>
    </row>
    <row r="4" spans="2:81">
      <c r="B4" s="57" t="s">
        <v>178</v>
      </c>
      <c r="C4" s="78">
        <v>9453</v>
      </c>
    </row>
    <row r="6" spans="2:81" ht="26.25" customHeight="1">
      <c r="B6" s="196" t="s">
        <v>206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</row>
    <row r="7" spans="2:81" ht="26.25" customHeight="1">
      <c r="B7" s="196" t="s">
        <v>90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8"/>
    </row>
    <row r="8" spans="2:81" s="3" customFormat="1" ht="47.25">
      <c r="B8" s="22" t="s">
        <v>112</v>
      </c>
      <c r="C8" s="30" t="s">
        <v>39</v>
      </c>
      <c r="D8" s="13" t="s">
        <v>42</v>
      </c>
      <c r="E8" s="30" t="s">
        <v>15</v>
      </c>
      <c r="F8" s="30" t="s">
        <v>57</v>
      </c>
      <c r="G8" s="30" t="s">
        <v>97</v>
      </c>
      <c r="H8" s="30" t="s">
        <v>18</v>
      </c>
      <c r="I8" s="30" t="s">
        <v>96</v>
      </c>
      <c r="J8" s="30" t="s">
        <v>17</v>
      </c>
      <c r="K8" s="30" t="s">
        <v>19</v>
      </c>
      <c r="L8" s="30" t="s">
        <v>229</v>
      </c>
      <c r="M8" s="30" t="s">
        <v>228</v>
      </c>
      <c r="N8" s="30" t="s">
        <v>53</v>
      </c>
      <c r="O8" s="30" t="s">
        <v>50</v>
      </c>
      <c r="P8" s="30" t="s">
        <v>179</v>
      </c>
      <c r="Q8" s="31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238</v>
      </c>
      <c r="M9" s="32"/>
      <c r="N9" s="32" t="s">
        <v>232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topLeftCell="A13" workbookViewId="0">
      <selection activeCell="W30" sqref="W30"/>
    </sheetView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176</v>
      </c>
      <c r="C1" s="78" t="s" vm="1">
        <v>243</v>
      </c>
    </row>
    <row r="2" spans="2:72">
      <c r="B2" s="57" t="s">
        <v>175</v>
      </c>
      <c r="C2" s="78" t="s">
        <v>244</v>
      </c>
    </row>
    <row r="3" spans="2:72">
      <c r="B3" s="57" t="s">
        <v>177</v>
      </c>
      <c r="C3" s="78" t="s">
        <v>245</v>
      </c>
    </row>
    <row r="4" spans="2:72">
      <c r="B4" s="57" t="s">
        <v>178</v>
      </c>
      <c r="C4" s="78">
        <v>9453</v>
      </c>
    </row>
    <row r="6" spans="2:72" ht="26.25" customHeight="1">
      <c r="B6" s="196" t="s">
        <v>207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spans="2:72" ht="26.25" customHeight="1">
      <c r="B7" s="196" t="s">
        <v>81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8"/>
    </row>
    <row r="8" spans="2:72" s="3" customFormat="1" ht="78.75">
      <c r="B8" s="22" t="s">
        <v>112</v>
      </c>
      <c r="C8" s="30" t="s">
        <v>39</v>
      </c>
      <c r="D8" s="30" t="s">
        <v>15</v>
      </c>
      <c r="E8" s="30" t="s">
        <v>57</v>
      </c>
      <c r="F8" s="30" t="s">
        <v>97</v>
      </c>
      <c r="G8" s="30" t="s">
        <v>18</v>
      </c>
      <c r="H8" s="30" t="s">
        <v>96</v>
      </c>
      <c r="I8" s="30" t="s">
        <v>17</v>
      </c>
      <c r="J8" s="30" t="s">
        <v>19</v>
      </c>
      <c r="K8" s="30" t="s">
        <v>229</v>
      </c>
      <c r="L8" s="30" t="s">
        <v>228</v>
      </c>
      <c r="M8" s="30" t="s">
        <v>105</v>
      </c>
      <c r="N8" s="30" t="s">
        <v>50</v>
      </c>
      <c r="O8" s="30" t="s">
        <v>179</v>
      </c>
      <c r="P8" s="31" t="s">
        <v>181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238</v>
      </c>
      <c r="L9" s="32"/>
      <c r="M9" s="32" t="s">
        <v>232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H25:XFD27 D1:XFD24 D28:XFD1048576 D25:AF27 A1:A1048576 B1:B11 B14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176</v>
      </c>
      <c r="C1" s="78" t="s" vm="1">
        <v>243</v>
      </c>
    </row>
    <row r="2" spans="2:65">
      <c r="B2" s="57" t="s">
        <v>175</v>
      </c>
      <c r="C2" s="78" t="s">
        <v>244</v>
      </c>
    </row>
    <row r="3" spans="2:65">
      <c r="B3" s="57" t="s">
        <v>177</v>
      </c>
      <c r="C3" s="78" t="s">
        <v>245</v>
      </c>
    </row>
    <row r="4" spans="2:65">
      <c r="B4" s="57" t="s">
        <v>178</v>
      </c>
      <c r="C4" s="78">
        <v>9453</v>
      </c>
    </row>
    <row r="6" spans="2:65" ht="26.25" customHeight="1">
      <c r="B6" s="196" t="s">
        <v>207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8"/>
    </row>
    <row r="7" spans="2:65" ht="26.25" customHeight="1">
      <c r="B7" s="196" t="s">
        <v>82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8"/>
    </row>
    <row r="8" spans="2:65" s="3" customFormat="1" ht="78.75">
      <c r="B8" s="22" t="s">
        <v>112</v>
      </c>
      <c r="C8" s="30" t="s">
        <v>39</v>
      </c>
      <c r="D8" s="30" t="s">
        <v>114</v>
      </c>
      <c r="E8" s="30" t="s">
        <v>113</v>
      </c>
      <c r="F8" s="30" t="s">
        <v>56</v>
      </c>
      <c r="G8" s="30" t="s">
        <v>15</v>
      </c>
      <c r="H8" s="30" t="s">
        <v>57</v>
      </c>
      <c r="I8" s="30" t="s">
        <v>97</v>
      </c>
      <c r="J8" s="30" t="s">
        <v>18</v>
      </c>
      <c r="K8" s="30" t="s">
        <v>96</v>
      </c>
      <c r="L8" s="30" t="s">
        <v>17</v>
      </c>
      <c r="M8" s="72" t="s">
        <v>19</v>
      </c>
      <c r="N8" s="30" t="s">
        <v>229</v>
      </c>
      <c r="O8" s="30" t="s">
        <v>228</v>
      </c>
      <c r="P8" s="30" t="s">
        <v>105</v>
      </c>
      <c r="Q8" s="30" t="s">
        <v>50</v>
      </c>
      <c r="R8" s="30" t="s">
        <v>179</v>
      </c>
      <c r="S8" s="31" t="s">
        <v>181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238</v>
      </c>
      <c r="O9" s="32"/>
      <c r="P9" s="32" t="s">
        <v>232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109</v>
      </c>
      <c r="R10" s="20" t="s">
        <v>110</v>
      </c>
      <c r="S10" s="20" t="s">
        <v>182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9.7109375" style="1" bestFit="1" customWidth="1"/>
    <col min="7" max="7" width="4.85546875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176</v>
      </c>
      <c r="C1" s="78" t="s" vm="1">
        <v>243</v>
      </c>
    </row>
    <row r="2" spans="2:81">
      <c r="B2" s="57" t="s">
        <v>175</v>
      </c>
      <c r="C2" s="78" t="s">
        <v>244</v>
      </c>
    </row>
    <row r="3" spans="2:81">
      <c r="B3" s="57" t="s">
        <v>177</v>
      </c>
      <c r="C3" s="78" t="s">
        <v>245</v>
      </c>
    </row>
    <row r="4" spans="2:81">
      <c r="B4" s="57" t="s">
        <v>178</v>
      </c>
      <c r="C4" s="78">
        <v>9453</v>
      </c>
    </row>
    <row r="6" spans="2:81" ht="26.25" customHeight="1">
      <c r="B6" s="196" t="s">
        <v>207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8"/>
    </row>
    <row r="7" spans="2:81" ht="26.25" customHeight="1">
      <c r="B7" s="196" t="s">
        <v>83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8"/>
    </row>
    <row r="8" spans="2:81" s="3" customFormat="1" ht="78.75">
      <c r="B8" s="22" t="s">
        <v>112</v>
      </c>
      <c r="C8" s="30" t="s">
        <v>39</v>
      </c>
      <c r="D8" s="30" t="s">
        <v>114</v>
      </c>
      <c r="E8" s="30" t="s">
        <v>113</v>
      </c>
      <c r="F8" s="30" t="s">
        <v>56</v>
      </c>
      <c r="G8" s="30" t="s">
        <v>15</v>
      </c>
      <c r="H8" s="30" t="s">
        <v>57</v>
      </c>
      <c r="I8" s="30" t="s">
        <v>97</v>
      </c>
      <c r="J8" s="30" t="s">
        <v>18</v>
      </c>
      <c r="K8" s="30" t="s">
        <v>96</v>
      </c>
      <c r="L8" s="30" t="s">
        <v>17</v>
      </c>
      <c r="M8" s="72" t="s">
        <v>19</v>
      </c>
      <c r="N8" s="72" t="s">
        <v>229</v>
      </c>
      <c r="O8" s="30" t="s">
        <v>228</v>
      </c>
      <c r="P8" s="30" t="s">
        <v>105</v>
      </c>
      <c r="Q8" s="30" t="s">
        <v>50</v>
      </c>
      <c r="R8" s="30" t="s">
        <v>179</v>
      </c>
      <c r="S8" s="31" t="s">
        <v>181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238</v>
      </c>
      <c r="O9" s="32"/>
      <c r="P9" s="32" t="s">
        <v>232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109</v>
      </c>
      <c r="R10" s="20" t="s">
        <v>110</v>
      </c>
      <c r="S10" s="20" t="s">
        <v>182</v>
      </c>
      <c r="T10" s="5"/>
      <c r="BZ10" s="1"/>
    </row>
    <row r="11" spans="2:81" s="136" customFormat="1" ht="18" customHeight="1">
      <c r="B11" s="127" t="s">
        <v>43</v>
      </c>
      <c r="C11" s="128"/>
      <c r="D11" s="128"/>
      <c r="E11" s="128"/>
      <c r="F11" s="128"/>
      <c r="G11" s="128"/>
      <c r="H11" s="128"/>
      <c r="I11" s="128"/>
      <c r="J11" s="129">
        <v>7.9673841488651087</v>
      </c>
      <c r="K11" s="128"/>
      <c r="L11" s="128"/>
      <c r="M11" s="130">
        <v>2.7286840276655906E-2</v>
      </c>
      <c r="N11" s="131"/>
      <c r="O11" s="129"/>
      <c r="P11" s="131">
        <v>123.49059</v>
      </c>
      <c r="Q11" s="128"/>
      <c r="R11" s="130">
        <v>1</v>
      </c>
      <c r="S11" s="130">
        <f>P11/'סכום נכסי הקרן'!$C$42</f>
        <v>3.3817333790182725E-3</v>
      </c>
      <c r="T11" s="138"/>
      <c r="BZ11" s="137"/>
      <c r="CC11" s="137"/>
    </row>
    <row r="12" spans="2:81" s="137" customFormat="1" ht="17.25" customHeight="1">
      <c r="B12" s="127" t="s">
        <v>226</v>
      </c>
      <c r="C12" s="128"/>
      <c r="D12" s="128"/>
      <c r="E12" s="128"/>
      <c r="F12" s="128"/>
      <c r="G12" s="128"/>
      <c r="H12" s="128"/>
      <c r="I12" s="128"/>
      <c r="J12" s="129">
        <v>7.9673841488651087</v>
      </c>
      <c r="K12" s="128"/>
      <c r="L12" s="128"/>
      <c r="M12" s="130">
        <v>2.7286840276655906E-2</v>
      </c>
      <c r="N12" s="131"/>
      <c r="O12" s="129"/>
      <c r="P12" s="131">
        <v>123.49059</v>
      </c>
      <c r="Q12" s="128"/>
      <c r="R12" s="130">
        <v>1</v>
      </c>
      <c r="S12" s="130">
        <f>P12/'סכום נכסי הקרן'!$C$42</f>
        <v>3.3817333790182725E-3</v>
      </c>
    </row>
    <row r="13" spans="2:81" s="137" customFormat="1">
      <c r="B13" s="127" t="s">
        <v>51</v>
      </c>
      <c r="C13" s="128"/>
      <c r="D13" s="128"/>
      <c r="E13" s="128"/>
      <c r="F13" s="128"/>
      <c r="G13" s="128"/>
      <c r="H13" s="128"/>
      <c r="I13" s="128"/>
      <c r="J13" s="129">
        <v>9.4798245538196309</v>
      </c>
      <c r="K13" s="128"/>
      <c r="L13" s="128"/>
      <c r="M13" s="130">
        <v>2.0714527620489021E-2</v>
      </c>
      <c r="N13" s="131"/>
      <c r="O13" s="129"/>
      <c r="P13" s="131">
        <v>61.76538</v>
      </c>
      <c r="Q13" s="128"/>
      <c r="R13" s="130">
        <v>0.50016264397149612</v>
      </c>
      <c r="S13" s="130">
        <f>P13/'סכום נכסי הקרן'!$C$42</f>
        <v>1.6914167080564408E-3</v>
      </c>
    </row>
    <row r="14" spans="2:81" s="137" customFormat="1">
      <c r="B14" s="106" t="s">
        <v>759</v>
      </c>
      <c r="C14" s="80" t="s">
        <v>760</v>
      </c>
      <c r="D14" s="91" t="s">
        <v>761</v>
      </c>
      <c r="E14" s="80" t="s">
        <v>762</v>
      </c>
      <c r="F14" s="91" t="s">
        <v>317</v>
      </c>
      <c r="G14" s="80" t="s">
        <v>284</v>
      </c>
      <c r="H14" s="80" t="s">
        <v>159</v>
      </c>
      <c r="I14" s="110">
        <v>42797</v>
      </c>
      <c r="J14" s="87">
        <v>9.3000000000000007</v>
      </c>
      <c r="K14" s="91" t="s">
        <v>161</v>
      </c>
      <c r="L14" s="92">
        <v>4.9000000000000002E-2</v>
      </c>
      <c r="M14" s="86">
        <v>1.8800000000000001E-2</v>
      </c>
      <c r="N14" s="85">
        <v>9775</v>
      </c>
      <c r="O14" s="87">
        <v>159.72</v>
      </c>
      <c r="P14" s="85">
        <v>15.612629999999999</v>
      </c>
      <c r="Q14" s="86">
        <v>4.9793798556951163E-6</v>
      </c>
      <c r="R14" s="86">
        <v>0.12642768975352697</v>
      </c>
      <c r="S14" s="86">
        <f>P14/'סכום נכסי הקרן'!$C$42</f>
        <v>4.2754473847166855E-4</v>
      </c>
    </row>
    <row r="15" spans="2:81" s="137" customFormat="1">
      <c r="B15" s="106" t="s">
        <v>763</v>
      </c>
      <c r="C15" s="80" t="s">
        <v>764</v>
      </c>
      <c r="D15" s="91" t="s">
        <v>761</v>
      </c>
      <c r="E15" s="80" t="s">
        <v>762</v>
      </c>
      <c r="F15" s="91" t="s">
        <v>317</v>
      </c>
      <c r="G15" s="80" t="s">
        <v>284</v>
      </c>
      <c r="H15" s="80" t="s">
        <v>159</v>
      </c>
      <c r="I15" s="110">
        <v>42852</v>
      </c>
      <c r="J15" s="87">
        <v>11.489999999999998</v>
      </c>
      <c r="K15" s="91" t="s">
        <v>161</v>
      </c>
      <c r="L15" s="92">
        <v>4.0999999999999995E-2</v>
      </c>
      <c r="M15" s="86">
        <v>2.58E-2</v>
      </c>
      <c r="N15" s="85">
        <v>16963</v>
      </c>
      <c r="O15" s="87">
        <v>125.95</v>
      </c>
      <c r="P15" s="85">
        <v>21.364900000000002</v>
      </c>
      <c r="Q15" s="86">
        <v>4.892508225512509E-6</v>
      </c>
      <c r="R15" s="86">
        <v>0.1730083239540762</v>
      </c>
      <c r="S15" s="86">
        <f>P15/'סכום נכסי הקרן'!$C$42</f>
        <v>5.8506802396350599E-4</v>
      </c>
    </row>
    <row r="16" spans="2:81" s="137" customFormat="1">
      <c r="B16" s="106" t="s">
        <v>765</v>
      </c>
      <c r="C16" s="80" t="s">
        <v>766</v>
      </c>
      <c r="D16" s="91" t="s">
        <v>761</v>
      </c>
      <c r="E16" s="80" t="s">
        <v>767</v>
      </c>
      <c r="F16" s="91" t="s">
        <v>317</v>
      </c>
      <c r="G16" s="80" t="s">
        <v>284</v>
      </c>
      <c r="H16" s="80" t="s">
        <v>157</v>
      </c>
      <c r="I16" s="110">
        <v>42796</v>
      </c>
      <c r="J16" s="87">
        <v>9.07</v>
      </c>
      <c r="K16" s="91" t="s">
        <v>161</v>
      </c>
      <c r="L16" s="92">
        <v>2.1400000000000002E-2</v>
      </c>
      <c r="M16" s="86">
        <v>1.8800000000000001E-2</v>
      </c>
      <c r="N16" s="85">
        <v>18000</v>
      </c>
      <c r="O16" s="87">
        <v>104.11</v>
      </c>
      <c r="P16" s="85">
        <v>18.739789999999999</v>
      </c>
      <c r="Q16" s="86">
        <v>6.9325158099874451E-5</v>
      </c>
      <c r="R16" s="86">
        <v>0.15175075283064077</v>
      </c>
      <c r="S16" s="86">
        <f>P16/'סכום נכסי הקרן'!$C$42</f>
        <v>5.1318058613852955E-4</v>
      </c>
    </row>
    <row r="17" spans="2:19" s="137" customFormat="1">
      <c r="B17" s="106" t="s">
        <v>768</v>
      </c>
      <c r="C17" s="80" t="s">
        <v>769</v>
      </c>
      <c r="D17" s="91" t="s">
        <v>761</v>
      </c>
      <c r="E17" s="80" t="s">
        <v>316</v>
      </c>
      <c r="F17" s="91" t="s">
        <v>317</v>
      </c>
      <c r="G17" s="80" t="s">
        <v>313</v>
      </c>
      <c r="H17" s="80" t="s">
        <v>159</v>
      </c>
      <c r="I17" s="110">
        <v>42768</v>
      </c>
      <c r="J17" s="87">
        <v>2.4</v>
      </c>
      <c r="K17" s="91" t="s">
        <v>161</v>
      </c>
      <c r="L17" s="92">
        <v>6.8499999999999991E-2</v>
      </c>
      <c r="M17" s="86">
        <v>1.84E-2</v>
      </c>
      <c r="N17" s="85">
        <v>1700</v>
      </c>
      <c r="O17" s="87">
        <v>129.22999999999999</v>
      </c>
      <c r="P17" s="85">
        <v>2.19692</v>
      </c>
      <c r="Q17" s="86">
        <v>3.3659967013232327E-6</v>
      </c>
      <c r="R17" s="86">
        <v>1.7790181421920487E-2</v>
      </c>
      <c r="S17" s="86">
        <f>P17/'סכום נכסי הקרן'!$C$42</f>
        <v>6.0161650333299266E-5</v>
      </c>
    </row>
    <row r="18" spans="2:19" s="137" customFormat="1">
      <c r="B18" s="106" t="s">
        <v>770</v>
      </c>
      <c r="C18" s="80" t="s">
        <v>771</v>
      </c>
      <c r="D18" s="91" t="s">
        <v>761</v>
      </c>
      <c r="E18" s="80" t="s">
        <v>772</v>
      </c>
      <c r="F18" s="91" t="s">
        <v>317</v>
      </c>
      <c r="G18" s="80" t="s">
        <v>313</v>
      </c>
      <c r="H18" s="80" t="s">
        <v>159</v>
      </c>
      <c r="I18" s="110">
        <v>42835</v>
      </c>
      <c r="J18" s="87">
        <v>5.09</v>
      </c>
      <c r="K18" s="91" t="s">
        <v>161</v>
      </c>
      <c r="L18" s="92">
        <v>5.5999999999999994E-2</v>
      </c>
      <c r="M18" s="86">
        <v>1.0899999999999998E-2</v>
      </c>
      <c r="N18" s="85">
        <v>2574.12</v>
      </c>
      <c r="O18" s="87">
        <v>149.61000000000001</v>
      </c>
      <c r="P18" s="85">
        <v>3.85114</v>
      </c>
      <c r="Q18" s="86">
        <v>2.8173683920760932E-6</v>
      </c>
      <c r="R18" s="86">
        <v>3.1185696011331716E-2</v>
      </c>
      <c r="S18" s="86">
        <f>P18/'סכום נכסי הקרן'!$C$42</f>
        <v>1.0546170914943747E-4</v>
      </c>
    </row>
    <row r="19" spans="2:19" s="137" customFormat="1">
      <c r="B19" s="107"/>
      <c r="C19" s="80"/>
      <c r="D19" s="80"/>
      <c r="E19" s="80"/>
      <c r="F19" s="80"/>
      <c r="G19" s="80"/>
      <c r="H19" s="80"/>
      <c r="I19" s="80"/>
      <c r="J19" s="87"/>
      <c r="K19" s="80"/>
      <c r="L19" s="80"/>
      <c r="M19" s="86"/>
      <c r="N19" s="85"/>
      <c r="O19" s="87"/>
      <c r="P19" s="80"/>
      <c r="Q19" s="80"/>
      <c r="R19" s="86"/>
      <c r="S19" s="80"/>
    </row>
    <row r="20" spans="2:19" s="137" customFormat="1">
      <c r="B20" s="133" t="s">
        <v>52</v>
      </c>
      <c r="C20" s="82"/>
      <c r="D20" s="82"/>
      <c r="E20" s="82"/>
      <c r="F20" s="82"/>
      <c r="G20" s="82"/>
      <c r="H20" s="82"/>
      <c r="I20" s="82"/>
      <c r="J20" s="90">
        <v>6.4539594664805504</v>
      </c>
      <c r="K20" s="82"/>
      <c r="L20" s="82"/>
      <c r="M20" s="89">
        <v>3.3863430112266932E-2</v>
      </c>
      <c r="N20" s="88"/>
      <c r="O20" s="90"/>
      <c r="P20" s="88">
        <v>61.725210000000004</v>
      </c>
      <c r="Q20" s="82"/>
      <c r="R20" s="89">
        <v>0.49983735602850393</v>
      </c>
      <c r="S20" s="89">
        <f>P20/'סכום נכסי הקרן'!$C$42</f>
        <v>1.6903166709618318E-3</v>
      </c>
    </row>
    <row r="21" spans="2:19" s="137" customFormat="1">
      <c r="B21" s="106" t="s">
        <v>773</v>
      </c>
      <c r="C21" s="80" t="s">
        <v>774</v>
      </c>
      <c r="D21" s="91" t="s">
        <v>761</v>
      </c>
      <c r="E21" s="80" t="s">
        <v>767</v>
      </c>
      <c r="F21" s="91" t="s">
        <v>317</v>
      </c>
      <c r="G21" s="80" t="s">
        <v>284</v>
      </c>
      <c r="H21" s="80" t="s">
        <v>157</v>
      </c>
      <c r="I21" s="110">
        <v>42796</v>
      </c>
      <c r="J21" s="87">
        <v>8.34</v>
      </c>
      <c r="K21" s="91" t="s">
        <v>161</v>
      </c>
      <c r="L21" s="92">
        <v>3.7400000000000003E-2</v>
      </c>
      <c r="M21" s="86">
        <v>3.3500000000000002E-2</v>
      </c>
      <c r="N21" s="85">
        <v>18000</v>
      </c>
      <c r="O21" s="87">
        <v>104.7</v>
      </c>
      <c r="P21" s="85">
        <v>18.84601</v>
      </c>
      <c r="Q21" s="86">
        <v>3.4947520473422413E-5</v>
      </c>
      <c r="R21" s="86">
        <v>0.15261089934058944</v>
      </c>
      <c r="S21" s="86">
        <f>P21/'סכום נכסי הקרן'!$C$42</f>
        <v>5.1608937230206901E-4</v>
      </c>
    </row>
    <row r="22" spans="2:19" s="137" customFormat="1">
      <c r="B22" s="106" t="s">
        <v>775</v>
      </c>
      <c r="C22" s="80" t="s">
        <v>776</v>
      </c>
      <c r="D22" s="91" t="s">
        <v>761</v>
      </c>
      <c r="E22" s="80" t="s">
        <v>767</v>
      </c>
      <c r="F22" s="91" t="s">
        <v>317</v>
      </c>
      <c r="G22" s="80" t="s">
        <v>284</v>
      </c>
      <c r="H22" s="80" t="s">
        <v>157</v>
      </c>
      <c r="I22" s="110">
        <v>42796</v>
      </c>
      <c r="J22" s="87">
        <v>5.29</v>
      </c>
      <c r="K22" s="91" t="s">
        <v>161</v>
      </c>
      <c r="L22" s="92">
        <v>2.5000000000000001E-2</v>
      </c>
      <c r="M22" s="86">
        <v>2.1299999999999999E-2</v>
      </c>
      <c r="N22" s="85">
        <v>26000</v>
      </c>
      <c r="O22" s="87">
        <v>102.84</v>
      </c>
      <c r="P22" s="85">
        <v>26.738400000000002</v>
      </c>
      <c r="Q22" s="86">
        <v>3.5847433323774016E-5</v>
      </c>
      <c r="R22" s="86">
        <v>0.21652176088882563</v>
      </c>
      <c r="S22" s="86">
        <f>P22/'סכום נכסי הקרן'!$C$42</f>
        <v>7.3221886608155476E-4</v>
      </c>
    </row>
    <row r="23" spans="2:19" s="137" customFormat="1">
      <c r="B23" s="106" t="s">
        <v>777</v>
      </c>
      <c r="C23" s="80" t="s">
        <v>778</v>
      </c>
      <c r="D23" s="91" t="s">
        <v>761</v>
      </c>
      <c r="E23" s="80" t="s">
        <v>779</v>
      </c>
      <c r="F23" s="91" t="s">
        <v>780</v>
      </c>
      <c r="G23" s="80" t="s">
        <v>389</v>
      </c>
      <c r="H23" s="80" t="s">
        <v>159</v>
      </c>
      <c r="I23" s="110">
        <v>42873</v>
      </c>
      <c r="J23" s="87">
        <v>6.1800000000000006</v>
      </c>
      <c r="K23" s="91" t="s">
        <v>161</v>
      </c>
      <c r="L23" s="92">
        <v>4.9500000000000002E-2</v>
      </c>
      <c r="M23" s="86">
        <v>5.510000000000001E-2</v>
      </c>
      <c r="N23" s="85">
        <v>16000</v>
      </c>
      <c r="O23" s="87">
        <v>100.88</v>
      </c>
      <c r="P23" s="85">
        <v>16.140799999999999</v>
      </c>
      <c r="Q23" s="86">
        <v>5.0000000000000002E-5</v>
      </c>
      <c r="R23" s="86">
        <v>0.1307046957990888</v>
      </c>
      <c r="S23" s="86">
        <f>P23/'סכום נכסי הקרן'!$C$42</f>
        <v>4.4200843257820804E-4</v>
      </c>
    </row>
    <row r="24" spans="2:19" s="137" customFormat="1">
      <c r="B24" s="108"/>
      <c r="C24" s="109"/>
      <c r="D24" s="109"/>
      <c r="E24" s="109"/>
      <c r="F24" s="109"/>
      <c r="G24" s="109"/>
      <c r="H24" s="109"/>
      <c r="I24" s="109"/>
      <c r="J24" s="111"/>
      <c r="K24" s="109"/>
      <c r="L24" s="109"/>
      <c r="M24" s="112"/>
      <c r="N24" s="113"/>
      <c r="O24" s="111"/>
      <c r="P24" s="109"/>
      <c r="Q24" s="109"/>
      <c r="R24" s="112"/>
      <c r="S24" s="109"/>
    </row>
    <row r="25" spans="2:19" s="137" customFormat="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 s="137" customFormat="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93" t="s">
        <v>242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93" t="s">
        <v>108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93" t="s">
        <v>227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93" t="s">
        <v>237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</row>
    <row r="112" spans="2:19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</row>
    <row r="113" spans="2:19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</row>
    <row r="114" spans="2:19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</row>
    <row r="115" spans="2:19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</row>
    <row r="116" spans="2:19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</row>
    <row r="117" spans="2:19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</row>
    <row r="118" spans="2:19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</row>
    <row r="119" spans="2:19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</row>
    <row r="120" spans="2:19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</row>
    <row r="121" spans="2:19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</row>
    <row r="122" spans="2:19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</row>
    <row r="123" spans="2:19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26 B31:B123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K10" sqref="K1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176</v>
      </c>
      <c r="C1" s="78" t="s" vm="1">
        <v>243</v>
      </c>
    </row>
    <row r="2" spans="2:98">
      <c r="B2" s="57" t="s">
        <v>175</v>
      </c>
      <c r="C2" s="78" t="s">
        <v>244</v>
      </c>
    </row>
    <row r="3" spans="2:98">
      <c r="B3" s="57" t="s">
        <v>177</v>
      </c>
      <c r="C3" s="78" t="s">
        <v>245</v>
      </c>
    </row>
    <row r="4" spans="2:98">
      <c r="B4" s="57" t="s">
        <v>178</v>
      </c>
      <c r="C4" s="78">
        <v>9453</v>
      </c>
    </row>
    <row r="6" spans="2:98" ht="26.25" customHeight="1">
      <c r="B6" s="196" t="s">
        <v>207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8"/>
    </row>
    <row r="7" spans="2:98" ht="26.25" customHeight="1">
      <c r="B7" s="196" t="s">
        <v>84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8"/>
    </row>
    <row r="8" spans="2:98" s="3" customFormat="1" ht="78.75">
      <c r="B8" s="22" t="s">
        <v>112</v>
      </c>
      <c r="C8" s="30" t="s">
        <v>39</v>
      </c>
      <c r="D8" s="30" t="s">
        <v>114</v>
      </c>
      <c r="E8" s="30" t="s">
        <v>113</v>
      </c>
      <c r="F8" s="30" t="s">
        <v>56</v>
      </c>
      <c r="G8" s="30" t="s">
        <v>96</v>
      </c>
      <c r="H8" s="30" t="s">
        <v>229</v>
      </c>
      <c r="I8" s="30" t="s">
        <v>228</v>
      </c>
      <c r="J8" s="30" t="s">
        <v>105</v>
      </c>
      <c r="K8" s="30" t="s">
        <v>50</v>
      </c>
      <c r="L8" s="30" t="s">
        <v>179</v>
      </c>
      <c r="M8" s="31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238</v>
      </c>
      <c r="I9" s="32"/>
      <c r="J9" s="32" t="s">
        <v>232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H22:XFD24 D1:XFD21 D25:XFD1048576 D22:AF24 A1:A1048576 B1:B11 B14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176</v>
      </c>
      <c r="C1" s="78" t="s" vm="1">
        <v>243</v>
      </c>
    </row>
    <row r="2" spans="2:55">
      <c r="B2" s="57" t="s">
        <v>175</v>
      </c>
      <c r="C2" s="78" t="s">
        <v>244</v>
      </c>
    </row>
    <row r="3" spans="2:55">
      <c r="B3" s="57" t="s">
        <v>177</v>
      </c>
      <c r="C3" s="78" t="s">
        <v>245</v>
      </c>
    </row>
    <row r="4" spans="2:55">
      <c r="B4" s="57" t="s">
        <v>178</v>
      </c>
      <c r="C4" s="78">
        <v>9453</v>
      </c>
    </row>
    <row r="6" spans="2:55" ht="26.25" customHeight="1">
      <c r="B6" s="196" t="s">
        <v>207</v>
      </c>
      <c r="C6" s="197"/>
      <c r="D6" s="197"/>
      <c r="E6" s="197"/>
      <c r="F6" s="197"/>
      <c r="G6" s="197"/>
      <c r="H6" s="197"/>
      <c r="I6" s="197"/>
      <c r="J6" s="197"/>
      <c r="K6" s="198"/>
    </row>
    <row r="7" spans="2:55" ht="26.25" customHeight="1">
      <c r="B7" s="196" t="s">
        <v>91</v>
      </c>
      <c r="C7" s="197"/>
      <c r="D7" s="197"/>
      <c r="E7" s="197"/>
      <c r="F7" s="197"/>
      <c r="G7" s="197"/>
      <c r="H7" s="197"/>
      <c r="I7" s="197"/>
      <c r="J7" s="197"/>
      <c r="K7" s="198"/>
    </row>
    <row r="8" spans="2:55" s="3" customFormat="1" ht="78.75">
      <c r="B8" s="22" t="s">
        <v>112</v>
      </c>
      <c r="C8" s="30" t="s">
        <v>39</v>
      </c>
      <c r="D8" s="30" t="s">
        <v>96</v>
      </c>
      <c r="E8" s="30" t="s">
        <v>97</v>
      </c>
      <c r="F8" s="30" t="s">
        <v>229</v>
      </c>
      <c r="G8" s="30" t="s">
        <v>228</v>
      </c>
      <c r="H8" s="30" t="s">
        <v>105</v>
      </c>
      <c r="I8" s="30" t="s">
        <v>50</v>
      </c>
      <c r="J8" s="30" t="s">
        <v>179</v>
      </c>
      <c r="K8" s="31" t="s">
        <v>181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238</v>
      </c>
      <c r="G9" s="32"/>
      <c r="H9" s="32" t="s">
        <v>232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176</v>
      </c>
      <c r="C1" s="78" t="s" vm="1">
        <v>243</v>
      </c>
    </row>
    <row r="2" spans="2:59">
      <c r="B2" s="57" t="s">
        <v>175</v>
      </c>
      <c r="C2" s="78" t="s">
        <v>244</v>
      </c>
    </row>
    <row r="3" spans="2:59">
      <c r="B3" s="57" t="s">
        <v>177</v>
      </c>
      <c r="C3" s="78" t="s">
        <v>245</v>
      </c>
    </row>
    <row r="4" spans="2:59">
      <c r="B4" s="57" t="s">
        <v>178</v>
      </c>
      <c r="C4" s="78">
        <v>9453</v>
      </c>
    </row>
    <row r="6" spans="2:59" ht="26.25" customHeight="1">
      <c r="B6" s="196" t="s">
        <v>207</v>
      </c>
      <c r="C6" s="197"/>
      <c r="D6" s="197"/>
      <c r="E6" s="197"/>
      <c r="F6" s="197"/>
      <c r="G6" s="197"/>
      <c r="H6" s="197"/>
      <c r="I6" s="197"/>
      <c r="J6" s="197"/>
      <c r="K6" s="197"/>
      <c r="L6" s="198"/>
    </row>
    <row r="7" spans="2:59" ht="26.25" customHeight="1">
      <c r="B7" s="196" t="s">
        <v>92</v>
      </c>
      <c r="C7" s="197"/>
      <c r="D7" s="197"/>
      <c r="E7" s="197"/>
      <c r="F7" s="197"/>
      <c r="G7" s="197"/>
      <c r="H7" s="197"/>
      <c r="I7" s="197"/>
      <c r="J7" s="197"/>
      <c r="K7" s="197"/>
      <c r="L7" s="198"/>
    </row>
    <row r="8" spans="2:59" s="3" customFormat="1" ht="78.75">
      <c r="B8" s="22" t="s">
        <v>112</v>
      </c>
      <c r="C8" s="30" t="s">
        <v>39</v>
      </c>
      <c r="D8" s="30" t="s">
        <v>56</v>
      </c>
      <c r="E8" s="30" t="s">
        <v>96</v>
      </c>
      <c r="F8" s="30" t="s">
        <v>97</v>
      </c>
      <c r="G8" s="30" t="s">
        <v>229</v>
      </c>
      <c r="H8" s="30" t="s">
        <v>228</v>
      </c>
      <c r="I8" s="30" t="s">
        <v>105</v>
      </c>
      <c r="J8" s="30" t="s">
        <v>50</v>
      </c>
      <c r="K8" s="30" t="s">
        <v>179</v>
      </c>
      <c r="L8" s="31" t="s">
        <v>181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238</v>
      </c>
      <c r="H9" s="16"/>
      <c r="I9" s="16" t="s">
        <v>232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14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14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93" t="s">
        <v>242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93" t="s">
        <v>108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93" t="s">
        <v>227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93" t="s">
        <v>237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D1:XFD38 D42:XFD1048576 D39:AF41 A1:A1048576 B1:B13 B16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79</v>
      </c>
      <c r="C6" s="13" t="s">
        <v>39</v>
      </c>
      <c r="E6" s="13" t="s">
        <v>113</v>
      </c>
      <c r="I6" s="13" t="s">
        <v>15</v>
      </c>
      <c r="J6" s="13" t="s">
        <v>57</v>
      </c>
      <c r="M6" s="13" t="s">
        <v>96</v>
      </c>
      <c r="Q6" s="13" t="s">
        <v>17</v>
      </c>
      <c r="R6" s="13" t="s">
        <v>19</v>
      </c>
      <c r="U6" s="13" t="s">
        <v>53</v>
      </c>
      <c r="W6" s="14" t="s">
        <v>49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81</v>
      </c>
      <c r="C8" s="30" t="s">
        <v>39</v>
      </c>
      <c r="D8" s="30" t="s">
        <v>116</v>
      </c>
      <c r="I8" s="30" t="s">
        <v>15</v>
      </c>
      <c r="J8" s="30" t="s">
        <v>57</v>
      </c>
      <c r="K8" s="30" t="s">
        <v>97</v>
      </c>
      <c r="L8" s="30" t="s">
        <v>18</v>
      </c>
      <c r="M8" s="30" t="s">
        <v>96</v>
      </c>
      <c r="Q8" s="30" t="s">
        <v>17</v>
      </c>
      <c r="R8" s="30" t="s">
        <v>19</v>
      </c>
      <c r="S8" s="30" t="s">
        <v>0</v>
      </c>
      <c r="T8" s="30" t="s">
        <v>100</v>
      </c>
      <c r="U8" s="30" t="s">
        <v>53</v>
      </c>
      <c r="V8" s="30" t="s">
        <v>50</v>
      </c>
      <c r="W8" s="31" t="s">
        <v>107</v>
      </c>
    </row>
    <row r="9" spans="2:25" ht="31.5">
      <c r="B9" s="49" t="str">
        <f>'תעודות חוב מסחריות '!B7:T7</f>
        <v>2. תעודות חוב מסחריות</v>
      </c>
      <c r="C9" s="13" t="s">
        <v>39</v>
      </c>
      <c r="D9" s="13" t="s">
        <v>116</v>
      </c>
      <c r="E9" s="42" t="s">
        <v>113</v>
      </c>
      <c r="G9" s="13" t="s">
        <v>56</v>
      </c>
      <c r="I9" s="13" t="s">
        <v>15</v>
      </c>
      <c r="J9" s="13" t="s">
        <v>57</v>
      </c>
      <c r="K9" s="13" t="s">
        <v>97</v>
      </c>
      <c r="L9" s="13" t="s">
        <v>18</v>
      </c>
      <c r="M9" s="13" t="s">
        <v>96</v>
      </c>
      <c r="Q9" s="13" t="s">
        <v>17</v>
      </c>
      <c r="R9" s="13" t="s">
        <v>19</v>
      </c>
      <c r="S9" s="13" t="s">
        <v>0</v>
      </c>
      <c r="T9" s="13" t="s">
        <v>100</v>
      </c>
      <c r="U9" s="13" t="s">
        <v>53</v>
      </c>
      <c r="V9" s="13" t="s">
        <v>50</v>
      </c>
      <c r="W9" s="39" t="s">
        <v>107</v>
      </c>
    </row>
    <row r="10" spans="2:25" ht="31.5">
      <c r="B10" s="49" t="str">
        <f>'אג"ח קונצרני'!B7:U7</f>
        <v>3. אג"ח קונצרני</v>
      </c>
      <c r="C10" s="30" t="s">
        <v>39</v>
      </c>
      <c r="D10" s="13" t="s">
        <v>116</v>
      </c>
      <c r="E10" s="42" t="s">
        <v>113</v>
      </c>
      <c r="G10" s="30" t="s">
        <v>56</v>
      </c>
      <c r="I10" s="30" t="s">
        <v>15</v>
      </c>
      <c r="J10" s="30" t="s">
        <v>57</v>
      </c>
      <c r="K10" s="30" t="s">
        <v>97</v>
      </c>
      <c r="L10" s="30" t="s">
        <v>18</v>
      </c>
      <c r="M10" s="30" t="s">
        <v>96</v>
      </c>
      <c r="Q10" s="30" t="s">
        <v>17</v>
      </c>
      <c r="R10" s="30" t="s">
        <v>19</v>
      </c>
      <c r="S10" s="30" t="s">
        <v>0</v>
      </c>
      <c r="T10" s="30" t="s">
        <v>100</v>
      </c>
      <c r="U10" s="30" t="s">
        <v>53</v>
      </c>
      <c r="V10" s="13" t="s">
        <v>50</v>
      </c>
      <c r="W10" s="31" t="s">
        <v>107</v>
      </c>
    </row>
    <row r="11" spans="2:25" ht="31.5">
      <c r="B11" s="49" t="str">
        <f>מניות!B7</f>
        <v>4. מניות</v>
      </c>
      <c r="C11" s="30" t="s">
        <v>39</v>
      </c>
      <c r="D11" s="13" t="s">
        <v>116</v>
      </c>
      <c r="E11" s="42" t="s">
        <v>113</v>
      </c>
      <c r="H11" s="30" t="s">
        <v>96</v>
      </c>
      <c r="S11" s="30" t="s">
        <v>0</v>
      </c>
      <c r="T11" s="13" t="s">
        <v>100</v>
      </c>
      <c r="U11" s="13" t="s">
        <v>53</v>
      </c>
      <c r="V11" s="13" t="s">
        <v>50</v>
      </c>
      <c r="W11" s="14" t="s">
        <v>107</v>
      </c>
    </row>
    <row r="12" spans="2:25" ht="31.5">
      <c r="B12" s="49" t="str">
        <f>'תעודות סל'!B7:N7</f>
        <v>5. תעודות סל</v>
      </c>
      <c r="C12" s="30" t="s">
        <v>39</v>
      </c>
      <c r="D12" s="13" t="s">
        <v>116</v>
      </c>
      <c r="E12" s="42" t="s">
        <v>113</v>
      </c>
      <c r="H12" s="30" t="s">
        <v>96</v>
      </c>
      <c r="S12" s="30" t="s">
        <v>0</v>
      </c>
      <c r="T12" s="30" t="s">
        <v>100</v>
      </c>
      <c r="U12" s="30" t="s">
        <v>53</v>
      </c>
      <c r="V12" s="30" t="s">
        <v>50</v>
      </c>
      <c r="W12" s="31" t="s">
        <v>107</v>
      </c>
    </row>
    <row r="13" spans="2:25" ht="31.5">
      <c r="B13" s="49" t="str">
        <f>'קרנות נאמנות'!B7:O7</f>
        <v>6. קרנות נאמנות</v>
      </c>
      <c r="C13" s="30" t="s">
        <v>39</v>
      </c>
      <c r="D13" s="30" t="s">
        <v>116</v>
      </c>
      <c r="G13" s="30" t="s">
        <v>56</v>
      </c>
      <c r="H13" s="30" t="s">
        <v>96</v>
      </c>
      <c r="S13" s="30" t="s">
        <v>0</v>
      </c>
      <c r="T13" s="30" t="s">
        <v>100</v>
      </c>
      <c r="U13" s="30" t="s">
        <v>53</v>
      </c>
      <c r="V13" s="30" t="s">
        <v>50</v>
      </c>
      <c r="W13" s="31" t="s">
        <v>107</v>
      </c>
    </row>
    <row r="14" spans="2:25" ht="31.5">
      <c r="B14" s="49" t="str">
        <f>'כתבי אופציה'!B7:L7</f>
        <v>7. כתבי אופציה</v>
      </c>
      <c r="C14" s="30" t="s">
        <v>39</v>
      </c>
      <c r="D14" s="30" t="s">
        <v>116</v>
      </c>
      <c r="G14" s="30" t="s">
        <v>56</v>
      </c>
      <c r="H14" s="30" t="s">
        <v>96</v>
      </c>
      <c r="S14" s="30" t="s">
        <v>0</v>
      </c>
      <c r="T14" s="30" t="s">
        <v>100</v>
      </c>
      <c r="U14" s="30" t="s">
        <v>53</v>
      </c>
      <c r="V14" s="30" t="s">
        <v>50</v>
      </c>
      <c r="W14" s="31" t="s">
        <v>107</v>
      </c>
    </row>
    <row r="15" spans="2:25" ht="31.5">
      <c r="B15" s="49" t="str">
        <f>אופציות!B7</f>
        <v>8. אופציות</v>
      </c>
      <c r="C15" s="30" t="s">
        <v>39</v>
      </c>
      <c r="D15" s="30" t="s">
        <v>116</v>
      </c>
      <c r="G15" s="30" t="s">
        <v>56</v>
      </c>
      <c r="H15" s="30" t="s">
        <v>96</v>
      </c>
      <c r="S15" s="30" t="s">
        <v>0</v>
      </c>
      <c r="T15" s="30" t="s">
        <v>100</v>
      </c>
      <c r="U15" s="30" t="s">
        <v>53</v>
      </c>
      <c r="V15" s="30" t="s">
        <v>50</v>
      </c>
      <c r="W15" s="31" t="s">
        <v>107</v>
      </c>
    </row>
    <row r="16" spans="2:25" ht="31.5">
      <c r="B16" s="49" t="str">
        <f>'חוזים עתידיים'!B7:I7</f>
        <v>9. חוזים עתידיים</v>
      </c>
      <c r="C16" s="30" t="s">
        <v>39</v>
      </c>
      <c r="D16" s="30" t="s">
        <v>116</v>
      </c>
      <c r="G16" s="30" t="s">
        <v>56</v>
      </c>
      <c r="H16" s="30" t="s">
        <v>96</v>
      </c>
      <c r="S16" s="30" t="s">
        <v>0</v>
      </c>
      <c r="T16" s="31" t="s">
        <v>100</v>
      </c>
    </row>
    <row r="17" spans="2:25" ht="31.5">
      <c r="B17" s="49" t="str">
        <f>'מוצרים מובנים'!B7:Q7</f>
        <v>10. מוצרים מובנים</v>
      </c>
      <c r="C17" s="30" t="s">
        <v>39</v>
      </c>
      <c r="F17" s="13" t="s">
        <v>42</v>
      </c>
      <c r="I17" s="30" t="s">
        <v>15</v>
      </c>
      <c r="J17" s="30" t="s">
        <v>57</v>
      </c>
      <c r="K17" s="30" t="s">
        <v>97</v>
      </c>
      <c r="L17" s="30" t="s">
        <v>18</v>
      </c>
      <c r="M17" s="30" t="s">
        <v>96</v>
      </c>
      <c r="Q17" s="30" t="s">
        <v>17</v>
      </c>
      <c r="R17" s="30" t="s">
        <v>19</v>
      </c>
      <c r="S17" s="30" t="s">
        <v>0</v>
      </c>
      <c r="T17" s="30" t="s">
        <v>100</v>
      </c>
      <c r="U17" s="30" t="s">
        <v>53</v>
      </c>
      <c r="V17" s="30" t="s">
        <v>50</v>
      </c>
      <c r="W17" s="31" t="s">
        <v>107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39</v>
      </c>
      <c r="I19" s="30" t="s">
        <v>15</v>
      </c>
      <c r="J19" s="30" t="s">
        <v>57</v>
      </c>
      <c r="K19" s="30" t="s">
        <v>97</v>
      </c>
      <c r="L19" s="30" t="s">
        <v>18</v>
      </c>
      <c r="M19" s="30" t="s">
        <v>96</v>
      </c>
      <c r="Q19" s="30" t="s">
        <v>17</v>
      </c>
      <c r="R19" s="30" t="s">
        <v>19</v>
      </c>
      <c r="S19" s="30" t="s">
        <v>0</v>
      </c>
      <c r="T19" s="30" t="s">
        <v>100</v>
      </c>
      <c r="U19" s="30" t="s">
        <v>105</v>
      </c>
      <c r="V19" s="30" t="s">
        <v>50</v>
      </c>
      <c r="W19" s="31" t="s">
        <v>107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39</v>
      </c>
      <c r="D20" s="42" t="s">
        <v>114</v>
      </c>
      <c r="E20" s="42" t="s">
        <v>113</v>
      </c>
      <c r="G20" s="30" t="s">
        <v>56</v>
      </c>
      <c r="I20" s="30" t="s">
        <v>15</v>
      </c>
      <c r="J20" s="30" t="s">
        <v>57</v>
      </c>
      <c r="K20" s="30" t="s">
        <v>97</v>
      </c>
      <c r="L20" s="30" t="s">
        <v>18</v>
      </c>
      <c r="M20" s="30" t="s">
        <v>96</v>
      </c>
      <c r="Q20" s="30" t="s">
        <v>17</v>
      </c>
      <c r="R20" s="30" t="s">
        <v>19</v>
      </c>
      <c r="S20" s="30" t="s">
        <v>0</v>
      </c>
      <c r="T20" s="30" t="s">
        <v>100</v>
      </c>
      <c r="U20" s="30" t="s">
        <v>105</v>
      </c>
      <c r="V20" s="30" t="s">
        <v>50</v>
      </c>
      <c r="W20" s="31" t="s">
        <v>107</v>
      </c>
    </row>
    <row r="21" spans="2:25" ht="31.5">
      <c r="B21" s="49" t="str">
        <f>'לא סחיר - אג"ח קונצרני'!B7:S7</f>
        <v>3. אג"ח קונצרני</v>
      </c>
      <c r="C21" s="30" t="s">
        <v>39</v>
      </c>
      <c r="D21" s="42" t="s">
        <v>114</v>
      </c>
      <c r="E21" s="42" t="s">
        <v>113</v>
      </c>
      <c r="G21" s="30" t="s">
        <v>56</v>
      </c>
      <c r="I21" s="30" t="s">
        <v>15</v>
      </c>
      <c r="J21" s="30" t="s">
        <v>57</v>
      </c>
      <c r="K21" s="30" t="s">
        <v>97</v>
      </c>
      <c r="L21" s="30" t="s">
        <v>18</v>
      </c>
      <c r="M21" s="30" t="s">
        <v>96</v>
      </c>
      <c r="Q21" s="30" t="s">
        <v>17</v>
      </c>
      <c r="R21" s="30" t="s">
        <v>19</v>
      </c>
      <c r="S21" s="30" t="s">
        <v>0</v>
      </c>
      <c r="T21" s="30" t="s">
        <v>100</v>
      </c>
      <c r="U21" s="30" t="s">
        <v>105</v>
      </c>
      <c r="V21" s="30" t="s">
        <v>50</v>
      </c>
      <c r="W21" s="31" t="s">
        <v>107</v>
      </c>
    </row>
    <row r="22" spans="2:25" ht="31.5">
      <c r="B22" s="49" t="str">
        <f>'לא סחיר - מניות'!B7:M7</f>
        <v>4. מניות</v>
      </c>
      <c r="C22" s="30" t="s">
        <v>39</v>
      </c>
      <c r="D22" s="42" t="s">
        <v>114</v>
      </c>
      <c r="E22" s="42" t="s">
        <v>113</v>
      </c>
      <c r="G22" s="30" t="s">
        <v>56</v>
      </c>
      <c r="H22" s="30" t="s">
        <v>96</v>
      </c>
      <c r="S22" s="30" t="s">
        <v>0</v>
      </c>
      <c r="T22" s="30" t="s">
        <v>100</v>
      </c>
      <c r="U22" s="30" t="s">
        <v>105</v>
      </c>
      <c r="V22" s="30" t="s">
        <v>50</v>
      </c>
      <c r="W22" s="31" t="s">
        <v>107</v>
      </c>
    </row>
    <row r="23" spans="2:25" ht="31.5">
      <c r="B23" s="49" t="str">
        <f>'לא סחיר - קרנות השקעה'!B7:K7</f>
        <v>5. קרנות השקעה</v>
      </c>
      <c r="C23" s="30" t="s">
        <v>39</v>
      </c>
      <c r="G23" s="30" t="s">
        <v>56</v>
      </c>
      <c r="H23" s="30" t="s">
        <v>96</v>
      </c>
      <c r="K23" s="30" t="s">
        <v>97</v>
      </c>
      <c r="S23" s="30" t="s">
        <v>0</v>
      </c>
      <c r="T23" s="30" t="s">
        <v>100</v>
      </c>
      <c r="U23" s="30" t="s">
        <v>105</v>
      </c>
      <c r="V23" s="30" t="s">
        <v>50</v>
      </c>
      <c r="W23" s="31" t="s">
        <v>107</v>
      </c>
    </row>
    <row r="24" spans="2:25" ht="31.5">
      <c r="B24" s="49" t="str">
        <f>'לא סחיר - כתבי אופציה'!B7:L7</f>
        <v>6. כתבי אופציה</v>
      </c>
      <c r="C24" s="30" t="s">
        <v>39</v>
      </c>
      <c r="G24" s="30" t="s">
        <v>56</v>
      </c>
      <c r="H24" s="30" t="s">
        <v>96</v>
      </c>
      <c r="K24" s="30" t="s">
        <v>97</v>
      </c>
      <c r="S24" s="30" t="s">
        <v>0</v>
      </c>
      <c r="T24" s="30" t="s">
        <v>100</v>
      </c>
      <c r="U24" s="30" t="s">
        <v>105</v>
      </c>
      <c r="V24" s="30" t="s">
        <v>50</v>
      </c>
      <c r="W24" s="31" t="s">
        <v>107</v>
      </c>
    </row>
    <row r="25" spans="2:25" ht="31.5">
      <c r="B25" s="49" t="str">
        <f>'לא סחיר - אופציות'!B7:L7</f>
        <v>7. אופציות</v>
      </c>
      <c r="C25" s="30" t="s">
        <v>39</v>
      </c>
      <c r="G25" s="30" t="s">
        <v>56</v>
      </c>
      <c r="H25" s="30" t="s">
        <v>96</v>
      </c>
      <c r="K25" s="30" t="s">
        <v>97</v>
      </c>
      <c r="S25" s="30" t="s">
        <v>0</v>
      </c>
      <c r="T25" s="30" t="s">
        <v>100</v>
      </c>
      <c r="U25" s="30" t="s">
        <v>105</v>
      </c>
      <c r="V25" s="30" t="s">
        <v>50</v>
      </c>
      <c r="W25" s="31" t="s">
        <v>107</v>
      </c>
    </row>
    <row r="26" spans="2:25" ht="31.5">
      <c r="B26" s="49" t="str">
        <f>'לא סחיר - חוזים עתידיים'!B7:K7</f>
        <v>8. חוזים עתידיים</v>
      </c>
      <c r="C26" s="30" t="s">
        <v>39</v>
      </c>
      <c r="G26" s="30" t="s">
        <v>56</v>
      </c>
      <c r="H26" s="30" t="s">
        <v>96</v>
      </c>
      <c r="K26" s="30" t="s">
        <v>97</v>
      </c>
      <c r="S26" s="30" t="s">
        <v>0</v>
      </c>
      <c r="T26" s="30" t="s">
        <v>100</v>
      </c>
      <c r="U26" s="30" t="s">
        <v>105</v>
      </c>
      <c r="V26" s="31" t="s">
        <v>107</v>
      </c>
    </row>
    <row r="27" spans="2:25" ht="31.5">
      <c r="B27" s="49" t="str">
        <f>'לא סחיר - מוצרים מובנים'!B7:Q7</f>
        <v>9. מוצרים מובנים</v>
      </c>
      <c r="C27" s="30" t="s">
        <v>39</v>
      </c>
      <c r="F27" s="30" t="s">
        <v>42</v>
      </c>
      <c r="I27" s="30" t="s">
        <v>15</v>
      </c>
      <c r="J27" s="30" t="s">
        <v>57</v>
      </c>
      <c r="K27" s="30" t="s">
        <v>97</v>
      </c>
      <c r="L27" s="30" t="s">
        <v>18</v>
      </c>
      <c r="M27" s="30" t="s">
        <v>96</v>
      </c>
      <c r="Q27" s="30" t="s">
        <v>17</v>
      </c>
      <c r="R27" s="30" t="s">
        <v>19</v>
      </c>
      <c r="S27" s="30" t="s">
        <v>0</v>
      </c>
      <c r="T27" s="30" t="s">
        <v>100</v>
      </c>
      <c r="U27" s="30" t="s">
        <v>105</v>
      </c>
      <c r="V27" s="30" t="s">
        <v>50</v>
      </c>
      <c r="W27" s="31" t="s">
        <v>107</v>
      </c>
    </row>
    <row r="28" spans="2:25" ht="31.5">
      <c r="B28" s="53" t="str">
        <f>הלוואות!B6</f>
        <v>1.ד. הלוואות:</v>
      </c>
      <c r="C28" s="30" t="s">
        <v>39</v>
      </c>
      <c r="I28" s="30" t="s">
        <v>15</v>
      </c>
      <c r="J28" s="30" t="s">
        <v>57</v>
      </c>
      <c r="L28" s="30" t="s">
        <v>18</v>
      </c>
      <c r="M28" s="30" t="s">
        <v>96</v>
      </c>
      <c r="Q28" s="13" t="s">
        <v>35</v>
      </c>
      <c r="R28" s="30" t="s">
        <v>19</v>
      </c>
      <c r="S28" s="30" t="s">
        <v>0</v>
      </c>
      <c r="T28" s="30" t="s">
        <v>100</v>
      </c>
      <c r="U28" s="30" t="s">
        <v>105</v>
      </c>
      <c r="V28" s="31" t="s">
        <v>107</v>
      </c>
    </row>
    <row r="29" spans="2:25" ht="47.25">
      <c r="B29" s="53" t="str">
        <f>'פקדונות מעל 3 חודשים'!B6:O6</f>
        <v>1.ה. פקדונות מעל 3 חודשים:</v>
      </c>
      <c r="C29" s="30" t="s">
        <v>39</v>
      </c>
      <c r="E29" s="30" t="s">
        <v>113</v>
      </c>
      <c r="I29" s="30" t="s">
        <v>15</v>
      </c>
      <c r="J29" s="30" t="s">
        <v>57</v>
      </c>
      <c r="L29" s="30" t="s">
        <v>18</v>
      </c>
      <c r="M29" s="30" t="s">
        <v>96</v>
      </c>
      <c r="O29" s="50" t="s">
        <v>44</v>
      </c>
      <c r="P29" s="51"/>
      <c r="R29" s="30" t="s">
        <v>19</v>
      </c>
      <c r="S29" s="30" t="s">
        <v>0</v>
      </c>
      <c r="T29" s="30" t="s">
        <v>100</v>
      </c>
      <c r="U29" s="30" t="s">
        <v>105</v>
      </c>
      <c r="V29" s="31" t="s">
        <v>107</v>
      </c>
    </row>
    <row r="30" spans="2:25" ht="63">
      <c r="B30" s="53" t="str">
        <f>'זכויות מקרקעין'!B6</f>
        <v>1. ו. זכויות במקרקעין:</v>
      </c>
      <c r="C30" s="13" t="s">
        <v>46</v>
      </c>
      <c r="N30" s="50" t="s">
        <v>80</v>
      </c>
      <c r="P30" s="51" t="s">
        <v>47</v>
      </c>
      <c r="U30" s="30" t="s">
        <v>105</v>
      </c>
      <c r="V30" s="14" t="s">
        <v>49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48</v>
      </c>
      <c r="R31" s="13" t="s">
        <v>45</v>
      </c>
      <c r="U31" s="30" t="s">
        <v>105</v>
      </c>
      <c r="V31" s="14" t="s">
        <v>49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102</v>
      </c>
      <c r="Y32" s="14" t="s">
        <v>101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176</v>
      </c>
      <c r="C1" s="78" t="s" vm="1">
        <v>243</v>
      </c>
    </row>
    <row r="2" spans="2:54">
      <c r="B2" s="57" t="s">
        <v>175</v>
      </c>
      <c r="C2" s="78" t="s">
        <v>244</v>
      </c>
    </row>
    <row r="3" spans="2:54">
      <c r="B3" s="57" t="s">
        <v>177</v>
      </c>
      <c r="C3" s="78" t="s">
        <v>245</v>
      </c>
    </row>
    <row r="4" spans="2:54">
      <c r="B4" s="57" t="s">
        <v>178</v>
      </c>
      <c r="C4" s="78">
        <v>9453</v>
      </c>
    </row>
    <row r="6" spans="2:54" ht="26.25" customHeight="1">
      <c r="B6" s="196" t="s">
        <v>207</v>
      </c>
      <c r="C6" s="197"/>
      <c r="D6" s="197"/>
      <c r="E6" s="197"/>
      <c r="F6" s="197"/>
      <c r="G6" s="197"/>
      <c r="H6" s="197"/>
      <c r="I6" s="197"/>
      <c r="J6" s="197"/>
      <c r="K6" s="197"/>
      <c r="L6" s="198"/>
    </row>
    <row r="7" spans="2:54" ht="26.25" customHeight="1">
      <c r="B7" s="196" t="s">
        <v>93</v>
      </c>
      <c r="C7" s="197"/>
      <c r="D7" s="197"/>
      <c r="E7" s="197"/>
      <c r="F7" s="197"/>
      <c r="G7" s="197"/>
      <c r="H7" s="197"/>
      <c r="I7" s="197"/>
      <c r="J7" s="197"/>
      <c r="K7" s="197"/>
      <c r="L7" s="198"/>
    </row>
    <row r="8" spans="2:54" s="3" customFormat="1" ht="78.75">
      <c r="B8" s="22" t="s">
        <v>112</v>
      </c>
      <c r="C8" s="30" t="s">
        <v>39</v>
      </c>
      <c r="D8" s="30" t="s">
        <v>56</v>
      </c>
      <c r="E8" s="30" t="s">
        <v>96</v>
      </c>
      <c r="F8" s="30" t="s">
        <v>97</v>
      </c>
      <c r="G8" s="30" t="s">
        <v>229</v>
      </c>
      <c r="H8" s="30" t="s">
        <v>228</v>
      </c>
      <c r="I8" s="30" t="s">
        <v>105</v>
      </c>
      <c r="J8" s="30" t="s">
        <v>50</v>
      </c>
      <c r="K8" s="30" t="s">
        <v>179</v>
      </c>
      <c r="L8" s="31" t="s">
        <v>181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238</v>
      </c>
      <c r="H9" s="16"/>
      <c r="I9" s="16" t="s">
        <v>232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176</v>
      </c>
      <c r="C1" s="78" t="s" vm="1">
        <v>243</v>
      </c>
    </row>
    <row r="2" spans="2:51">
      <c r="B2" s="57" t="s">
        <v>175</v>
      </c>
      <c r="C2" s="78" t="s">
        <v>244</v>
      </c>
    </row>
    <row r="3" spans="2:51">
      <c r="B3" s="57" t="s">
        <v>177</v>
      </c>
      <c r="C3" s="78" t="s">
        <v>245</v>
      </c>
    </row>
    <row r="4" spans="2:51">
      <c r="B4" s="57" t="s">
        <v>178</v>
      </c>
      <c r="C4" s="78">
        <v>9453</v>
      </c>
    </row>
    <row r="6" spans="2:51" ht="26.25" customHeight="1">
      <c r="B6" s="196" t="s">
        <v>207</v>
      </c>
      <c r="C6" s="197"/>
      <c r="D6" s="197"/>
      <c r="E6" s="197"/>
      <c r="F6" s="197"/>
      <c r="G6" s="197"/>
      <c r="H6" s="197"/>
      <c r="I6" s="197"/>
      <c r="J6" s="197"/>
      <c r="K6" s="198"/>
    </row>
    <row r="7" spans="2:51" ht="26.25" customHeight="1">
      <c r="B7" s="196" t="s">
        <v>94</v>
      </c>
      <c r="C7" s="197"/>
      <c r="D7" s="197"/>
      <c r="E7" s="197"/>
      <c r="F7" s="197"/>
      <c r="G7" s="197"/>
      <c r="H7" s="197"/>
      <c r="I7" s="197"/>
      <c r="J7" s="197"/>
      <c r="K7" s="198"/>
    </row>
    <row r="8" spans="2:51" s="3" customFormat="1" ht="63">
      <c r="B8" s="22" t="s">
        <v>112</v>
      </c>
      <c r="C8" s="30" t="s">
        <v>39</v>
      </c>
      <c r="D8" s="30" t="s">
        <v>56</v>
      </c>
      <c r="E8" s="30" t="s">
        <v>96</v>
      </c>
      <c r="F8" s="30" t="s">
        <v>97</v>
      </c>
      <c r="G8" s="30" t="s">
        <v>229</v>
      </c>
      <c r="H8" s="30" t="s">
        <v>228</v>
      </c>
      <c r="I8" s="30" t="s">
        <v>105</v>
      </c>
      <c r="J8" s="30" t="s">
        <v>179</v>
      </c>
      <c r="K8" s="31" t="s">
        <v>181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238</v>
      </c>
      <c r="H9" s="16"/>
      <c r="I9" s="16" t="s">
        <v>232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36" customFormat="1" ht="18" customHeight="1">
      <c r="B11" s="119" t="s">
        <v>41</v>
      </c>
      <c r="C11" s="120"/>
      <c r="D11" s="120"/>
      <c r="E11" s="120"/>
      <c r="F11" s="120"/>
      <c r="G11" s="121"/>
      <c r="H11" s="123"/>
      <c r="I11" s="121">
        <v>64.911799999999999</v>
      </c>
      <c r="J11" s="122">
        <v>1</v>
      </c>
      <c r="K11" s="122">
        <f>I11/'סכום נכסי הקרן'!$C$42</f>
        <v>1.7775799820225842E-3</v>
      </c>
      <c r="AW11" s="137"/>
    </row>
    <row r="12" spans="2:51" s="137" customFormat="1" ht="19.5" customHeight="1">
      <c r="B12" s="124" t="s">
        <v>34</v>
      </c>
      <c r="C12" s="120"/>
      <c r="D12" s="120"/>
      <c r="E12" s="120"/>
      <c r="F12" s="120"/>
      <c r="G12" s="121"/>
      <c r="H12" s="123"/>
      <c r="I12" s="121">
        <v>64.911799999999999</v>
      </c>
      <c r="J12" s="122">
        <v>1</v>
      </c>
      <c r="K12" s="122">
        <f>I12/'סכום נכסי הקרן'!$C$42</f>
        <v>1.7775799820225842E-3</v>
      </c>
    </row>
    <row r="13" spans="2:51" s="137" customFormat="1">
      <c r="B13" s="97" t="s">
        <v>781</v>
      </c>
      <c r="C13" s="82"/>
      <c r="D13" s="82"/>
      <c r="E13" s="82"/>
      <c r="F13" s="82"/>
      <c r="G13" s="88"/>
      <c r="H13" s="90"/>
      <c r="I13" s="88">
        <v>70.199820000000003</v>
      </c>
      <c r="J13" s="89">
        <v>1.0814646951709859</v>
      </c>
      <c r="K13" s="89">
        <f>I13/'סכום נכסי הקרן'!$C$42</f>
        <v>1.9223899934001005E-3</v>
      </c>
    </row>
    <row r="14" spans="2:51" s="137" customFormat="1">
      <c r="B14" s="84" t="s">
        <v>782</v>
      </c>
      <c r="C14" s="80" t="s">
        <v>783</v>
      </c>
      <c r="D14" s="91"/>
      <c r="E14" s="91" t="s">
        <v>160</v>
      </c>
      <c r="F14" s="110">
        <v>42900</v>
      </c>
      <c r="G14" s="85">
        <v>350700</v>
      </c>
      <c r="H14" s="87">
        <v>0.53580000000000005</v>
      </c>
      <c r="I14" s="85">
        <v>1.8791300000000002</v>
      </c>
      <c r="J14" s="86">
        <v>2.8948973838346805E-2</v>
      </c>
      <c r="K14" s="86">
        <f>I14/'סכום נכסי הקרן'!$C$42</f>
        <v>5.1459116395140775E-5</v>
      </c>
    </row>
    <row r="15" spans="2:51" s="137" customFormat="1">
      <c r="B15" s="84" t="s">
        <v>784</v>
      </c>
      <c r="C15" s="80" t="s">
        <v>785</v>
      </c>
      <c r="D15" s="91"/>
      <c r="E15" s="91" t="s">
        <v>160</v>
      </c>
      <c r="F15" s="110">
        <v>42914</v>
      </c>
      <c r="G15" s="85">
        <v>175415</v>
      </c>
      <c r="H15" s="87">
        <v>0.57269999999999999</v>
      </c>
      <c r="I15" s="85">
        <v>1.0045500000000001</v>
      </c>
      <c r="J15" s="86">
        <v>1.5475614603200035E-2</v>
      </c>
      <c r="K15" s="86">
        <f>I15/'סכום נכסי הקרן'!$C$42</f>
        <v>2.750914272814476E-5</v>
      </c>
    </row>
    <row r="16" spans="2:51" s="142" customFormat="1">
      <c r="B16" s="84" t="s">
        <v>786</v>
      </c>
      <c r="C16" s="80" t="s">
        <v>787</v>
      </c>
      <c r="D16" s="91"/>
      <c r="E16" s="91" t="s">
        <v>160</v>
      </c>
      <c r="F16" s="110">
        <v>42887</v>
      </c>
      <c r="G16" s="85">
        <v>5088606.5999999996</v>
      </c>
      <c r="H16" s="87">
        <v>1.2956000000000001</v>
      </c>
      <c r="I16" s="85">
        <v>65.92756</v>
      </c>
      <c r="J16" s="86">
        <v>1.0156483104766776</v>
      </c>
      <c r="K16" s="86">
        <f>I16/'סכום נכסי הקרן'!$C$42</f>
        <v>1.8053961054784004E-3</v>
      </c>
      <c r="AW16" s="137"/>
      <c r="AY16" s="137"/>
    </row>
    <row r="17" spans="2:51" s="142" customFormat="1">
      <c r="B17" s="84" t="s">
        <v>788</v>
      </c>
      <c r="C17" s="80" t="s">
        <v>789</v>
      </c>
      <c r="D17" s="91"/>
      <c r="E17" s="91" t="s">
        <v>160</v>
      </c>
      <c r="F17" s="110">
        <v>42907</v>
      </c>
      <c r="G17" s="85">
        <v>106035</v>
      </c>
      <c r="H17" s="87">
        <v>1.3095000000000001</v>
      </c>
      <c r="I17" s="85">
        <v>1.3885799999999999</v>
      </c>
      <c r="J17" s="86">
        <v>2.1391796252761438E-2</v>
      </c>
      <c r="K17" s="86">
        <f>I17/'סכום נכסי הקרן'!$C$42</f>
        <v>3.8025628798414463E-5</v>
      </c>
      <c r="AW17" s="137"/>
      <c r="AY17" s="137"/>
    </row>
    <row r="18" spans="2:51" s="142" customFormat="1">
      <c r="B18" s="83"/>
      <c r="C18" s="80"/>
      <c r="D18" s="80"/>
      <c r="E18" s="80"/>
      <c r="F18" s="80"/>
      <c r="G18" s="85"/>
      <c r="H18" s="87"/>
      <c r="I18" s="80"/>
      <c r="J18" s="86"/>
      <c r="K18" s="80"/>
      <c r="AW18" s="137"/>
      <c r="AY18" s="137"/>
    </row>
    <row r="19" spans="2:51" s="137" customFormat="1">
      <c r="B19" s="97" t="s">
        <v>224</v>
      </c>
      <c r="C19" s="82"/>
      <c r="D19" s="82"/>
      <c r="E19" s="82"/>
      <c r="F19" s="82"/>
      <c r="G19" s="88"/>
      <c r="H19" s="90"/>
      <c r="I19" s="88">
        <v>-5.2880200000000004</v>
      </c>
      <c r="J19" s="89">
        <v>-8.1464695170985868E-2</v>
      </c>
      <c r="K19" s="89">
        <f>I19/'סכום נכסי הקרן'!$C$42</f>
        <v>-1.4481001137751635E-4</v>
      </c>
    </row>
    <row r="20" spans="2:51" s="137" customFormat="1">
      <c r="B20" s="84" t="s">
        <v>790</v>
      </c>
      <c r="C20" s="80" t="s">
        <v>791</v>
      </c>
      <c r="D20" s="91"/>
      <c r="E20" s="91" t="s">
        <v>162</v>
      </c>
      <c r="F20" s="110">
        <v>42891</v>
      </c>
      <c r="G20" s="85">
        <v>516204.78</v>
      </c>
      <c r="H20" s="87">
        <v>-1.0244</v>
      </c>
      <c r="I20" s="85">
        <v>-5.2880200000000004</v>
      </c>
      <c r="J20" s="86">
        <v>-8.1464695170985868E-2</v>
      </c>
      <c r="K20" s="86">
        <f>I20/'סכום נכסי הקרן'!$C$42</f>
        <v>-1.4481001137751635E-4</v>
      </c>
    </row>
    <row r="21" spans="2:51" s="137" customFormat="1">
      <c r="B21" s="83"/>
      <c r="C21" s="80"/>
      <c r="D21" s="80"/>
      <c r="E21" s="80"/>
      <c r="F21" s="80"/>
      <c r="G21" s="85"/>
      <c r="H21" s="87"/>
      <c r="I21" s="80"/>
      <c r="J21" s="86"/>
      <c r="K21" s="80"/>
    </row>
    <row r="22" spans="2:51" s="137" customFormat="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 s="137" customFormat="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93" t="s">
        <v>242</v>
      </c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93" t="s">
        <v>108</v>
      </c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93" t="s">
        <v>227</v>
      </c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93" t="s">
        <v>237</v>
      </c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176</v>
      </c>
      <c r="C1" s="78" t="s" vm="1">
        <v>243</v>
      </c>
    </row>
    <row r="2" spans="2:78">
      <c r="B2" s="57" t="s">
        <v>175</v>
      </c>
      <c r="C2" s="78" t="s">
        <v>244</v>
      </c>
    </row>
    <row r="3" spans="2:78">
      <c r="B3" s="57" t="s">
        <v>177</v>
      </c>
      <c r="C3" s="78" t="s">
        <v>245</v>
      </c>
    </row>
    <row r="4" spans="2:78">
      <c r="B4" s="57" t="s">
        <v>178</v>
      </c>
      <c r="C4" s="78">
        <v>9453</v>
      </c>
    </row>
    <row r="6" spans="2:78" ht="26.25" customHeight="1">
      <c r="B6" s="196" t="s">
        <v>207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</row>
    <row r="7" spans="2:78" ht="26.25" customHeight="1">
      <c r="B7" s="196" t="s">
        <v>95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8"/>
    </row>
    <row r="8" spans="2:78" s="3" customFormat="1" ht="47.25">
      <c r="B8" s="22" t="s">
        <v>112</v>
      </c>
      <c r="C8" s="30" t="s">
        <v>39</v>
      </c>
      <c r="D8" s="30" t="s">
        <v>42</v>
      </c>
      <c r="E8" s="30" t="s">
        <v>15</v>
      </c>
      <c r="F8" s="30" t="s">
        <v>57</v>
      </c>
      <c r="G8" s="30" t="s">
        <v>97</v>
      </c>
      <c r="H8" s="30" t="s">
        <v>18</v>
      </c>
      <c r="I8" s="30" t="s">
        <v>96</v>
      </c>
      <c r="J8" s="30" t="s">
        <v>17</v>
      </c>
      <c r="K8" s="30" t="s">
        <v>19</v>
      </c>
      <c r="L8" s="30" t="s">
        <v>229</v>
      </c>
      <c r="M8" s="30" t="s">
        <v>228</v>
      </c>
      <c r="N8" s="30" t="s">
        <v>105</v>
      </c>
      <c r="O8" s="30" t="s">
        <v>50</v>
      </c>
      <c r="P8" s="30" t="s">
        <v>179</v>
      </c>
      <c r="Q8" s="31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238</v>
      </c>
      <c r="M9" s="16"/>
      <c r="N9" s="16" t="s">
        <v>232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109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Z113"/>
  <sheetViews>
    <sheetView rightToLeft="1" workbookViewId="0">
      <selection activeCell="E13" sqref="E1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7.85546875" style="1" bestFit="1" customWidth="1"/>
    <col min="9" max="9" width="5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9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176</v>
      </c>
      <c r="C1" s="78" t="s" vm="1">
        <v>243</v>
      </c>
    </row>
    <row r="2" spans="2:52">
      <c r="B2" s="57" t="s">
        <v>175</v>
      </c>
      <c r="C2" s="78" t="s">
        <v>244</v>
      </c>
    </row>
    <row r="3" spans="2:52">
      <c r="B3" s="57" t="s">
        <v>177</v>
      </c>
      <c r="C3" s="78" t="s">
        <v>245</v>
      </c>
    </row>
    <row r="4" spans="2:52">
      <c r="B4" s="57" t="s">
        <v>178</v>
      </c>
      <c r="C4" s="78">
        <v>9453</v>
      </c>
    </row>
    <row r="6" spans="2:52" ht="26.25" customHeight="1">
      <c r="B6" s="196" t="s">
        <v>208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</row>
    <row r="7" spans="2:52" s="3" customFormat="1" ht="63">
      <c r="B7" s="22" t="s">
        <v>112</v>
      </c>
      <c r="C7" s="30" t="s">
        <v>220</v>
      </c>
      <c r="D7" s="30" t="s">
        <v>39</v>
      </c>
      <c r="E7" s="30" t="s">
        <v>113</v>
      </c>
      <c r="F7" s="30" t="s">
        <v>15</v>
      </c>
      <c r="G7" s="30" t="s">
        <v>97</v>
      </c>
      <c r="H7" s="30" t="s">
        <v>57</v>
      </c>
      <c r="I7" s="30" t="s">
        <v>18</v>
      </c>
      <c r="J7" s="30" t="s">
        <v>96</v>
      </c>
      <c r="K7" s="13" t="s">
        <v>35</v>
      </c>
      <c r="L7" s="72" t="s">
        <v>19</v>
      </c>
      <c r="M7" s="30" t="s">
        <v>229</v>
      </c>
      <c r="N7" s="30" t="s">
        <v>228</v>
      </c>
      <c r="O7" s="30" t="s">
        <v>105</v>
      </c>
      <c r="P7" s="30" t="s">
        <v>179</v>
      </c>
      <c r="Q7" s="31" t="s">
        <v>181</v>
      </c>
      <c r="R7" s="1"/>
      <c r="S7" s="1"/>
      <c r="AY7" s="3" t="s">
        <v>159</v>
      </c>
      <c r="AZ7" s="3" t="s">
        <v>161</v>
      </c>
    </row>
    <row r="8" spans="2:52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238</v>
      </c>
      <c r="N8" s="16"/>
      <c r="O8" s="16" t="s">
        <v>232</v>
      </c>
      <c r="P8" s="32" t="s">
        <v>20</v>
      </c>
      <c r="Q8" s="17" t="s">
        <v>20</v>
      </c>
      <c r="R8" s="1"/>
      <c r="S8" s="1"/>
      <c r="AY8" s="3" t="s">
        <v>157</v>
      </c>
      <c r="AZ8" s="3" t="s">
        <v>160</v>
      </c>
    </row>
    <row r="9" spans="2:52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109</v>
      </c>
      <c r="R9" s="1"/>
      <c r="S9" s="1"/>
      <c r="AY9" s="4" t="s">
        <v>158</v>
      </c>
      <c r="AZ9" s="4" t="s">
        <v>162</v>
      </c>
    </row>
    <row r="10" spans="2:52" s="136" customFormat="1" ht="18" customHeight="1">
      <c r="B10" s="125" t="s">
        <v>38</v>
      </c>
      <c r="C10" s="128"/>
      <c r="D10" s="128"/>
      <c r="E10" s="128"/>
      <c r="F10" s="128"/>
      <c r="G10" s="128"/>
      <c r="H10" s="128"/>
      <c r="I10" s="131">
        <v>3.34</v>
      </c>
      <c r="J10" s="128"/>
      <c r="K10" s="128"/>
      <c r="L10" s="132">
        <v>5.3099999999999994E-2</v>
      </c>
      <c r="M10" s="131"/>
      <c r="N10" s="129"/>
      <c r="O10" s="131">
        <v>3.8887700000000001</v>
      </c>
      <c r="P10" s="130">
        <f>O10/$O$10</f>
        <v>1</v>
      </c>
      <c r="Q10" s="130">
        <f>O10/'סכום נכסי הקרן'!$C$42</f>
        <v>1.0649218950468119E-4</v>
      </c>
      <c r="R10" s="137"/>
      <c r="S10" s="137"/>
      <c r="AY10" s="137" t="s">
        <v>27</v>
      </c>
      <c r="AZ10" s="136" t="s">
        <v>163</v>
      </c>
    </row>
    <row r="11" spans="2:52" s="137" customFormat="1" ht="21.75" customHeight="1">
      <c r="B11" s="125" t="s">
        <v>37</v>
      </c>
      <c r="C11" s="128"/>
      <c r="D11" s="128"/>
      <c r="E11" s="128"/>
      <c r="F11" s="128"/>
      <c r="G11" s="128"/>
      <c r="H11" s="128"/>
      <c r="I11" s="131">
        <v>3.34</v>
      </c>
      <c r="J11" s="128"/>
      <c r="K11" s="128"/>
      <c r="L11" s="132">
        <v>5.3099999999999994E-2</v>
      </c>
      <c r="M11" s="131"/>
      <c r="N11" s="129"/>
      <c r="O11" s="131">
        <v>3.8887700000000001</v>
      </c>
      <c r="P11" s="130">
        <f t="shared" ref="P11:P13" si="0">O11/$O$10</f>
        <v>1</v>
      </c>
      <c r="Q11" s="130">
        <f>O11/'סכום נכסי הקרן'!$C$42</f>
        <v>1.0649218950468119E-4</v>
      </c>
      <c r="AZ11" s="137" t="s">
        <v>169</v>
      </c>
    </row>
    <row r="12" spans="2:52" s="137" customFormat="1">
      <c r="B12" s="125" t="s">
        <v>36</v>
      </c>
      <c r="C12" s="128"/>
      <c r="D12" s="128"/>
      <c r="E12" s="128"/>
      <c r="F12" s="128"/>
      <c r="G12" s="128"/>
      <c r="H12" s="128"/>
      <c r="I12" s="131">
        <v>3.34</v>
      </c>
      <c r="J12" s="128"/>
      <c r="K12" s="128"/>
      <c r="L12" s="132">
        <v>5.3099999999999994E-2</v>
      </c>
      <c r="M12" s="131"/>
      <c r="N12" s="129"/>
      <c r="O12" s="131">
        <v>3.8887700000000001</v>
      </c>
      <c r="P12" s="130">
        <f t="shared" si="0"/>
        <v>1</v>
      </c>
      <c r="Q12" s="130">
        <f>O12/'סכום נכסי הקרן'!$C$42</f>
        <v>1.0649218950468119E-4</v>
      </c>
      <c r="AZ12" s="137" t="s">
        <v>164</v>
      </c>
    </row>
    <row r="13" spans="2:52" s="137" customFormat="1">
      <c r="B13" s="143" t="s">
        <v>812</v>
      </c>
      <c r="C13" s="91" t="s">
        <v>796</v>
      </c>
      <c r="D13" s="80" t="s">
        <v>797</v>
      </c>
      <c r="E13" s="80"/>
      <c r="F13" s="80" t="s">
        <v>798</v>
      </c>
      <c r="G13" s="110">
        <v>42905</v>
      </c>
      <c r="H13" s="80"/>
      <c r="I13" s="85">
        <v>3.34</v>
      </c>
      <c r="J13" s="91" t="s">
        <v>160</v>
      </c>
      <c r="K13" s="92">
        <v>4.4299999999999999E-2</v>
      </c>
      <c r="L13" s="92">
        <v>5.3099999999999994E-2</v>
      </c>
      <c r="M13" s="85">
        <v>1110.24</v>
      </c>
      <c r="N13" s="87">
        <v>100.19</v>
      </c>
      <c r="O13" s="85">
        <v>3.8887700000000001</v>
      </c>
      <c r="P13" s="86">
        <f t="shared" si="0"/>
        <v>1</v>
      </c>
      <c r="Q13" s="86">
        <f>O13/'סכום נכסי הקרן'!$C$42</f>
        <v>1.0649218950468119E-4</v>
      </c>
      <c r="AZ13" s="137" t="s">
        <v>165</v>
      </c>
    </row>
    <row r="14" spans="2:52" s="137" customFormat="1">
      <c r="B14" s="83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5"/>
      <c r="N14" s="87"/>
      <c r="O14" s="80"/>
      <c r="P14" s="86"/>
      <c r="Q14" s="80"/>
      <c r="AZ14" s="137" t="s">
        <v>166</v>
      </c>
    </row>
    <row r="15" spans="2:52" s="137" customFormat="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AZ15" s="137" t="s">
        <v>168</v>
      </c>
    </row>
    <row r="16" spans="2:5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AZ16" s="1" t="s">
        <v>167</v>
      </c>
    </row>
    <row r="17" spans="2:52">
      <c r="B17" s="93" t="s">
        <v>242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AZ17" s="1" t="s">
        <v>170</v>
      </c>
    </row>
    <row r="18" spans="2:52">
      <c r="B18" s="93" t="s">
        <v>108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AZ18" s="1" t="s">
        <v>171</v>
      </c>
    </row>
    <row r="19" spans="2:52">
      <c r="B19" s="93" t="s">
        <v>227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AZ19" s="1" t="s">
        <v>172</v>
      </c>
    </row>
    <row r="20" spans="2:52">
      <c r="B20" s="93" t="s">
        <v>237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AZ20" s="1" t="s">
        <v>173</v>
      </c>
    </row>
    <row r="21" spans="2:5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AZ21" s="1" t="s">
        <v>174</v>
      </c>
    </row>
    <row r="22" spans="2:5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AZ22" s="1" t="s">
        <v>27</v>
      </c>
    </row>
    <row r="23" spans="2:5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5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5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5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5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5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5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5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5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5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 spans="2:17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 spans="2:17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</sheetData>
  <sheetProtection password="E9C5" sheet="1" objects="1" scenarios="1"/>
  <mergeCells count="1">
    <mergeCell ref="B6:Q6"/>
  </mergeCells>
  <phoneticPr fontId="5" type="noConversion"/>
  <conditionalFormatting sqref="B58:B113">
    <cfRule type="cellIs" dxfId="8" priority="4" operator="equal">
      <formula>2958465</formula>
    </cfRule>
    <cfRule type="cellIs" dxfId="7" priority="5" operator="equal">
      <formula>"NR3"</formula>
    </cfRule>
    <cfRule type="cellIs" dxfId="6" priority="6" operator="equal">
      <formula>"דירוג פנימי"</formula>
    </cfRule>
  </conditionalFormatting>
  <conditionalFormatting sqref="B58:B113">
    <cfRule type="cellIs" dxfId="5" priority="3" operator="equal">
      <formula>2958465</formula>
    </cfRule>
  </conditionalFormatting>
  <conditionalFormatting sqref="B11:B12 B19:B43 B14:B16">
    <cfRule type="cellIs" dxfId="4" priority="2" operator="equal">
      <formula>"NR3"</formula>
    </cfRule>
  </conditionalFormatting>
  <dataValidations count="1">
    <dataValidation allowBlank="1" showInputMessage="1" showErrorMessage="1" sqref="D1:Q9 C5:C9 A1:A1048576 B1:B9 B114:Q1048576 Y55:XFD56 B19:B20 B13 R1:XFD54 R55:W56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176</v>
      </c>
      <c r="C1" s="78" t="s" vm="1">
        <v>243</v>
      </c>
    </row>
    <row r="2" spans="2:64">
      <c r="B2" s="57" t="s">
        <v>175</v>
      </c>
      <c r="C2" s="78" t="s">
        <v>244</v>
      </c>
    </row>
    <row r="3" spans="2:64">
      <c r="B3" s="57" t="s">
        <v>177</v>
      </c>
      <c r="C3" s="78" t="s">
        <v>245</v>
      </c>
    </row>
    <row r="4" spans="2:64">
      <c r="B4" s="57" t="s">
        <v>178</v>
      </c>
      <c r="C4" s="78">
        <v>9453</v>
      </c>
    </row>
    <row r="6" spans="2:64" ht="26.25" customHeight="1">
      <c r="B6" s="196" t="s">
        <v>209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64" s="3" customFormat="1" ht="78.75">
      <c r="B7" s="60" t="s">
        <v>112</v>
      </c>
      <c r="C7" s="61" t="s">
        <v>39</v>
      </c>
      <c r="D7" s="61" t="s">
        <v>113</v>
      </c>
      <c r="E7" s="61" t="s">
        <v>15</v>
      </c>
      <c r="F7" s="61" t="s">
        <v>57</v>
      </c>
      <c r="G7" s="61" t="s">
        <v>18</v>
      </c>
      <c r="H7" s="61" t="s">
        <v>96</v>
      </c>
      <c r="I7" s="61" t="s">
        <v>44</v>
      </c>
      <c r="J7" s="61" t="s">
        <v>19</v>
      </c>
      <c r="K7" s="61" t="s">
        <v>229</v>
      </c>
      <c r="L7" s="61" t="s">
        <v>228</v>
      </c>
      <c r="M7" s="61" t="s">
        <v>105</v>
      </c>
      <c r="N7" s="61" t="s">
        <v>179</v>
      </c>
      <c r="O7" s="63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238</v>
      </c>
      <c r="L8" s="32"/>
      <c r="M8" s="32" t="s">
        <v>232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3" t="s">
        <v>242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3" t="s">
        <v>108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3" t="s">
        <v>227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3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176</v>
      </c>
      <c r="C1" s="78" t="s" vm="1">
        <v>243</v>
      </c>
    </row>
    <row r="2" spans="2:56">
      <c r="B2" s="57" t="s">
        <v>175</v>
      </c>
      <c r="C2" s="78" t="s">
        <v>244</v>
      </c>
    </row>
    <row r="3" spans="2:56">
      <c r="B3" s="57" t="s">
        <v>177</v>
      </c>
      <c r="C3" s="78" t="s">
        <v>245</v>
      </c>
    </row>
    <row r="4" spans="2:56">
      <c r="B4" s="57" t="s">
        <v>178</v>
      </c>
      <c r="C4" s="78">
        <v>9453</v>
      </c>
    </row>
    <row r="6" spans="2:56" ht="26.25" customHeight="1">
      <c r="B6" s="196" t="s">
        <v>210</v>
      </c>
      <c r="C6" s="197"/>
      <c r="D6" s="197"/>
      <c r="E6" s="197"/>
      <c r="F6" s="197"/>
      <c r="G6" s="197"/>
      <c r="H6" s="197"/>
      <c r="I6" s="197"/>
      <c r="J6" s="198"/>
    </row>
    <row r="7" spans="2:56" s="3" customFormat="1" ht="78.75">
      <c r="B7" s="60" t="s">
        <v>112</v>
      </c>
      <c r="C7" s="62" t="s">
        <v>46</v>
      </c>
      <c r="D7" s="62" t="s">
        <v>80</v>
      </c>
      <c r="E7" s="62" t="s">
        <v>47</v>
      </c>
      <c r="F7" s="62" t="s">
        <v>96</v>
      </c>
      <c r="G7" s="62" t="s">
        <v>221</v>
      </c>
      <c r="H7" s="62" t="s">
        <v>179</v>
      </c>
      <c r="I7" s="64" t="s">
        <v>180</v>
      </c>
      <c r="J7" s="64" t="s">
        <v>241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233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79"/>
      <c r="D11" s="79"/>
      <c r="E11" s="79"/>
      <c r="F11" s="79"/>
      <c r="G11" s="79"/>
      <c r="H11" s="79"/>
      <c r="I11" s="79"/>
      <c r="J11" s="79"/>
    </row>
    <row r="12" spans="2:56">
      <c r="B12" s="114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93" t="s">
        <v>242</v>
      </c>
      <c r="C18" s="79"/>
      <c r="D18" s="79"/>
      <c r="E18" s="79"/>
      <c r="F18" s="79"/>
      <c r="G18" s="79"/>
      <c r="H18" s="79"/>
      <c r="I18" s="79"/>
      <c r="J18" s="79"/>
    </row>
    <row r="19" spans="2:10">
      <c r="B19" s="93" t="s">
        <v>108</v>
      </c>
      <c r="C19" s="79"/>
      <c r="D19" s="79"/>
      <c r="E19" s="79"/>
      <c r="F19" s="79"/>
      <c r="G19" s="79"/>
      <c r="H19" s="79"/>
      <c r="I19" s="79"/>
      <c r="J19" s="79"/>
    </row>
    <row r="20" spans="2:10">
      <c r="B20" s="93" t="s">
        <v>227</v>
      </c>
      <c r="C20" s="79"/>
      <c r="D20" s="79"/>
      <c r="E20" s="79"/>
      <c r="F20" s="79"/>
      <c r="G20" s="79"/>
      <c r="H20" s="79"/>
      <c r="I20" s="79"/>
      <c r="J20" s="79"/>
    </row>
    <row r="21" spans="2:10">
      <c r="B21" s="93" t="s">
        <v>237</v>
      </c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20:B21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21" sqref="B21:B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243</v>
      </c>
    </row>
    <row r="2" spans="2:60">
      <c r="B2" s="57" t="s">
        <v>175</v>
      </c>
      <c r="C2" s="78" t="s">
        <v>244</v>
      </c>
    </row>
    <row r="3" spans="2:60">
      <c r="B3" s="57" t="s">
        <v>177</v>
      </c>
      <c r="C3" s="78" t="s">
        <v>245</v>
      </c>
    </row>
    <row r="4" spans="2:60">
      <c r="B4" s="57" t="s">
        <v>178</v>
      </c>
      <c r="C4" s="78">
        <v>9453</v>
      </c>
    </row>
    <row r="6" spans="2:60" ht="26.25" customHeight="1">
      <c r="B6" s="196" t="s">
        <v>211</v>
      </c>
      <c r="C6" s="197"/>
      <c r="D6" s="197"/>
      <c r="E6" s="197"/>
      <c r="F6" s="197"/>
      <c r="G6" s="197"/>
      <c r="H6" s="197"/>
      <c r="I6" s="197"/>
      <c r="J6" s="197"/>
      <c r="K6" s="198"/>
    </row>
    <row r="7" spans="2:60" s="3" customFormat="1" ht="66">
      <c r="B7" s="60" t="s">
        <v>112</v>
      </c>
      <c r="C7" s="60" t="s">
        <v>113</v>
      </c>
      <c r="D7" s="60" t="s">
        <v>15</v>
      </c>
      <c r="E7" s="60" t="s">
        <v>16</v>
      </c>
      <c r="F7" s="60" t="s">
        <v>48</v>
      </c>
      <c r="G7" s="60" t="s">
        <v>96</v>
      </c>
      <c r="H7" s="60" t="s">
        <v>45</v>
      </c>
      <c r="I7" s="60" t="s">
        <v>105</v>
      </c>
      <c r="J7" s="60" t="s">
        <v>179</v>
      </c>
      <c r="K7" s="60" t="s">
        <v>180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232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4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93" t="s">
        <v>242</v>
      </c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93" t="s">
        <v>108</v>
      </c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93" t="s">
        <v>227</v>
      </c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93" t="s">
        <v>237</v>
      </c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20 B23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176</v>
      </c>
      <c r="C1" s="78" t="s" vm="1">
        <v>243</v>
      </c>
    </row>
    <row r="2" spans="2:60">
      <c r="B2" s="57" t="s">
        <v>175</v>
      </c>
      <c r="C2" s="78" t="s">
        <v>244</v>
      </c>
    </row>
    <row r="3" spans="2:60">
      <c r="B3" s="57" t="s">
        <v>177</v>
      </c>
      <c r="C3" s="78" t="s">
        <v>245</v>
      </c>
    </row>
    <row r="4" spans="2:60">
      <c r="B4" s="57" t="s">
        <v>178</v>
      </c>
      <c r="C4" s="78">
        <v>9453</v>
      </c>
    </row>
    <row r="6" spans="2:60" ht="26.25" customHeight="1">
      <c r="B6" s="196" t="s">
        <v>212</v>
      </c>
      <c r="C6" s="197"/>
      <c r="D6" s="197"/>
      <c r="E6" s="197"/>
      <c r="F6" s="197"/>
      <c r="G6" s="197"/>
      <c r="H6" s="197"/>
      <c r="I6" s="197"/>
      <c r="J6" s="197"/>
      <c r="K6" s="198"/>
    </row>
    <row r="7" spans="2:60" s="3" customFormat="1" ht="78.75">
      <c r="B7" s="60" t="s">
        <v>112</v>
      </c>
      <c r="C7" s="62" t="s">
        <v>39</v>
      </c>
      <c r="D7" s="62" t="s">
        <v>15</v>
      </c>
      <c r="E7" s="62" t="s">
        <v>16</v>
      </c>
      <c r="F7" s="62" t="s">
        <v>48</v>
      </c>
      <c r="G7" s="62" t="s">
        <v>96</v>
      </c>
      <c r="H7" s="62" t="s">
        <v>45</v>
      </c>
      <c r="I7" s="62" t="s">
        <v>105</v>
      </c>
      <c r="J7" s="62" t="s">
        <v>179</v>
      </c>
      <c r="K7" s="64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232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4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3" t="s">
        <v>242</v>
      </c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93" t="s">
        <v>108</v>
      </c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93" t="s">
        <v>227</v>
      </c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93" t="s">
        <v>237</v>
      </c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6 B19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M106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41.7109375" style="1" bestFit="1" customWidth="1"/>
    <col min="4" max="4" width="11.85546875" style="1" customWidth="1"/>
    <col min="5" max="5" width="9.5703125" style="3" customWidth="1"/>
    <col min="6" max="6" width="6.140625" style="3" customWidth="1"/>
    <col min="7" max="8" width="5.7109375" style="3" customWidth="1"/>
    <col min="9" max="9" width="6.85546875" style="3" customWidth="1"/>
    <col min="10" max="10" width="6.42578125" style="1" customWidth="1"/>
    <col min="11" max="11" width="6.7109375" style="1" customWidth="1"/>
    <col min="12" max="12" width="7.28515625" style="1" customWidth="1"/>
    <col min="13" max="24" width="5.7109375" style="1" customWidth="1"/>
    <col min="25" max="16384" width="9.140625" style="1"/>
  </cols>
  <sheetData>
    <row r="1" spans="2:39">
      <c r="B1" s="57" t="s">
        <v>176</v>
      </c>
      <c r="C1" s="78" t="s" vm="1">
        <v>243</v>
      </c>
    </row>
    <row r="2" spans="2:39">
      <c r="B2" s="57" t="s">
        <v>175</v>
      </c>
      <c r="C2" s="78" t="s">
        <v>244</v>
      </c>
    </row>
    <row r="3" spans="2:39">
      <c r="B3" s="57" t="s">
        <v>177</v>
      </c>
      <c r="C3" s="78" t="s">
        <v>245</v>
      </c>
    </row>
    <row r="4" spans="2:39">
      <c r="B4" s="57" t="s">
        <v>178</v>
      </c>
      <c r="C4" s="78">
        <v>9453</v>
      </c>
    </row>
    <row r="6" spans="2:39" ht="26.25" customHeight="1">
      <c r="B6" s="196" t="s">
        <v>213</v>
      </c>
      <c r="C6" s="197"/>
      <c r="D6" s="198"/>
    </row>
    <row r="7" spans="2:39" s="3" customFormat="1" ht="31.5">
      <c r="B7" s="60" t="s">
        <v>112</v>
      </c>
      <c r="C7" s="65" t="s">
        <v>102</v>
      </c>
      <c r="D7" s="66" t="s">
        <v>101</v>
      </c>
    </row>
    <row r="8" spans="2:39" s="3" customFormat="1">
      <c r="B8" s="15"/>
      <c r="C8" s="32" t="s">
        <v>232</v>
      </c>
      <c r="D8" s="17" t="s">
        <v>22</v>
      </c>
    </row>
    <row r="9" spans="2:39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</row>
    <row r="10" spans="2:39" s="4" customFormat="1" ht="18" customHeight="1">
      <c r="B10" s="126" t="s">
        <v>808</v>
      </c>
      <c r="C10" s="121">
        <f>C11</f>
        <v>133.8770344503813</v>
      </c>
      <c r="D10" s="79"/>
      <c r="E10" s="3"/>
      <c r="F10" s="3"/>
      <c r="G10" s="3"/>
      <c r="H10" s="3"/>
      <c r="I10" s="3"/>
    </row>
    <row r="11" spans="2:39">
      <c r="B11" s="126" t="s">
        <v>809</v>
      </c>
      <c r="C11" s="121">
        <f>SUM(C12:C15)</f>
        <v>133.8770344503813</v>
      </c>
    </row>
    <row r="12" spans="2:39">
      <c r="B12" s="144" t="s">
        <v>813</v>
      </c>
      <c r="C12" s="85">
        <v>36.375033938878303</v>
      </c>
      <c r="D12" s="110">
        <v>44246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39">
      <c r="B13" s="144" t="s">
        <v>814</v>
      </c>
      <c r="C13" s="85">
        <v>43.050310511502978</v>
      </c>
      <c r="D13" s="110">
        <v>46142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2:39">
      <c r="B14" s="144" t="s">
        <v>815</v>
      </c>
      <c r="C14" s="85">
        <v>7.3587199999999999</v>
      </c>
      <c r="D14" s="110">
        <v>42962</v>
      </c>
    </row>
    <row r="15" spans="2:39">
      <c r="B15" s="144" t="s">
        <v>816</v>
      </c>
      <c r="C15" s="85">
        <v>47.092970000000008</v>
      </c>
      <c r="D15" s="110">
        <v>44739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2:39">
      <c r="B16" s="79"/>
      <c r="C16" s="79"/>
      <c r="D16" s="79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93" t="s">
        <v>242</v>
      </c>
      <c r="C22" s="79"/>
      <c r="D22" s="79"/>
    </row>
    <row r="23" spans="2:4">
      <c r="B23" s="93" t="s">
        <v>108</v>
      </c>
      <c r="C23" s="79"/>
      <c r="D23" s="79"/>
    </row>
    <row r="24" spans="2:4">
      <c r="B24" s="93" t="s">
        <v>227</v>
      </c>
      <c r="C24" s="79"/>
      <c r="D24" s="79"/>
    </row>
    <row r="25" spans="2:4">
      <c r="B25" s="93" t="s">
        <v>237</v>
      </c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</sheetData>
  <sheetProtection sheet="1" objects="1" scenarios="1"/>
  <sortState ref="B12:E15">
    <sortCondition ref="B12:B15"/>
  </sortState>
  <mergeCells count="1">
    <mergeCell ref="B6:D6"/>
  </mergeCells>
  <phoneticPr fontId="5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5">
    <cfRule type="cellIs" dxfId="0" priority="1" operator="equal">
      <formula>"NR3"</formula>
    </cfRule>
  </conditionalFormatting>
  <dataValidations count="1">
    <dataValidation allowBlank="1" showInputMessage="1" showErrorMessage="1" sqref="Z25:XFD26 B24:B1048576 D1:D10 D12:D24 C5:C1048576 A1:A1048576 B1:B21 E1:XFD24 D25:X26 D27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243</v>
      </c>
    </row>
    <row r="2" spans="2:18">
      <c r="B2" s="57" t="s">
        <v>175</v>
      </c>
      <c r="C2" s="78" t="s">
        <v>244</v>
      </c>
    </row>
    <row r="3" spans="2:18">
      <c r="B3" s="57" t="s">
        <v>177</v>
      </c>
      <c r="C3" s="78" t="s">
        <v>245</v>
      </c>
    </row>
    <row r="4" spans="2:18">
      <c r="B4" s="57" t="s">
        <v>178</v>
      </c>
      <c r="C4" s="78">
        <v>9453</v>
      </c>
    </row>
    <row r="6" spans="2:18" ht="26.25" customHeight="1">
      <c r="B6" s="196" t="s">
        <v>216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spans="2:18" s="3" customFormat="1" ht="78.75">
      <c r="B7" s="22" t="s">
        <v>112</v>
      </c>
      <c r="C7" s="30" t="s">
        <v>39</v>
      </c>
      <c r="D7" s="30" t="s">
        <v>56</v>
      </c>
      <c r="E7" s="30" t="s">
        <v>15</v>
      </c>
      <c r="F7" s="30" t="s">
        <v>57</v>
      </c>
      <c r="G7" s="30" t="s">
        <v>97</v>
      </c>
      <c r="H7" s="30" t="s">
        <v>18</v>
      </c>
      <c r="I7" s="30" t="s">
        <v>96</v>
      </c>
      <c r="J7" s="30" t="s">
        <v>17</v>
      </c>
      <c r="K7" s="30" t="s">
        <v>214</v>
      </c>
      <c r="L7" s="30" t="s">
        <v>234</v>
      </c>
      <c r="M7" s="30" t="s">
        <v>215</v>
      </c>
      <c r="N7" s="30" t="s">
        <v>50</v>
      </c>
      <c r="O7" s="30" t="s">
        <v>179</v>
      </c>
      <c r="P7" s="31" t="s">
        <v>181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238</v>
      </c>
      <c r="M8" s="32" t="s">
        <v>232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3" t="s">
        <v>242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3" t="s">
        <v>108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3" t="s">
        <v>227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93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7"/>
  <sheetViews>
    <sheetView rightToLeft="1" zoomScale="85" zoomScaleNormal="85" workbookViewId="0">
      <selection activeCell="H26" sqref="H26"/>
    </sheetView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41.710937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12.28515625" style="1" bestFit="1" customWidth="1"/>
    <col min="8" max="8" width="6.7109375" style="1" bestFit="1" customWidth="1"/>
    <col min="9" max="9" width="7.5703125" style="1" bestFit="1" customWidth="1"/>
    <col min="10" max="10" width="9.28515625" style="1" bestFit="1" customWidth="1"/>
    <col min="11" max="11" width="9.85546875" style="1" customWidth="1"/>
    <col min="12" max="12" width="12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1:39">
      <c r="A1" s="145"/>
      <c r="B1" s="162" t="s">
        <v>176</v>
      </c>
      <c r="C1" s="163" t="s" vm="1">
        <v>243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</row>
    <row r="2" spans="1:39">
      <c r="A2" s="145"/>
      <c r="B2" s="162" t="s">
        <v>175</v>
      </c>
      <c r="C2" s="163" t="s">
        <v>244</v>
      </c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</row>
    <row r="3" spans="1:39">
      <c r="A3" s="145"/>
      <c r="B3" s="162" t="s">
        <v>177</v>
      </c>
      <c r="C3" s="163" t="s">
        <v>245</v>
      </c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</row>
    <row r="4" spans="1:39">
      <c r="A4" s="145"/>
      <c r="B4" s="162" t="s">
        <v>178</v>
      </c>
      <c r="C4" s="163">
        <v>9453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</row>
    <row r="5" spans="1:39">
      <c r="A5" s="145"/>
      <c r="B5" s="146"/>
      <c r="C5" s="146"/>
      <c r="D5" s="146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</row>
    <row r="6" spans="1:39" ht="26.25" customHeight="1">
      <c r="A6" s="145"/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51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</row>
    <row r="7" spans="1:39" s="3" customFormat="1" ht="63">
      <c r="A7" s="147"/>
      <c r="B7" s="156" t="s">
        <v>111</v>
      </c>
      <c r="C7" s="157" t="s">
        <v>39</v>
      </c>
      <c r="D7" s="157" t="s">
        <v>113</v>
      </c>
      <c r="E7" s="157" t="s">
        <v>15</v>
      </c>
      <c r="F7" s="157" t="s">
        <v>57</v>
      </c>
      <c r="G7" s="157" t="s">
        <v>96</v>
      </c>
      <c r="H7" s="157" t="s">
        <v>17</v>
      </c>
      <c r="I7" s="157" t="s">
        <v>19</v>
      </c>
      <c r="J7" s="157" t="s">
        <v>53</v>
      </c>
      <c r="K7" s="157" t="s">
        <v>179</v>
      </c>
      <c r="L7" s="157" t="s">
        <v>180</v>
      </c>
      <c r="M7" s="152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</row>
    <row r="8" spans="1:39" s="3" customFormat="1" ht="28.5" customHeight="1">
      <c r="A8" s="147"/>
      <c r="B8" s="158"/>
      <c r="C8" s="159"/>
      <c r="D8" s="159"/>
      <c r="E8" s="159"/>
      <c r="F8" s="159"/>
      <c r="G8" s="159"/>
      <c r="H8" s="159" t="s">
        <v>20</v>
      </c>
      <c r="I8" s="159" t="s">
        <v>20</v>
      </c>
      <c r="J8" s="159" t="s">
        <v>232</v>
      </c>
      <c r="K8" s="159" t="s">
        <v>20</v>
      </c>
      <c r="L8" s="159" t="s">
        <v>20</v>
      </c>
      <c r="M8" s="154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</row>
    <row r="9" spans="1:39" s="4" customFormat="1" ht="18" customHeight="1">
      <c r="A9" s="148"/>
      <c r="B9" s="160"/>
      <c r="C9" s="161" t="s">
        <v>1</v>
      </c>
      <c r="D9" s="161" t="s">
        <v>2</v>
      </c>
      <c r="E9" s="161" t="s">
        <v>3</v>
      </c>
      <c r="F9" s="161" t="s">
        <v>4</v>
      </c>
      <c r="G9" s="161" t="s">
        <v>5</v>
      </c>
      <c r="H9" s="161" t="s">
        <v>6</v>
      </c>
      <c r="I9" s="161" t="s">
        <v>7</v>
      </c>
      <c r="J9" s="161" t="s">
        <v>8</v>
      </c>
      <c r="K9" s="161" t="s">
        <v>9</v>
      </c>
      <c r="L9" s="161" t="s">
        <v>10</v>
      </c>
      <c r="M9" s="155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</row>
    <row r="10" spans="1:39" s="136" customFormat="1" ht="18" customHeight="1">
      <c r="A10" s="150"/>
      <c r="B10" s="175" t="s">
        <v>799</v>
      </c>
      <c r="C10" s="176"/>
      <c r="D10" s="176"/>
      <c r="E10" s="176"/>
      <c r="F10" s="176"/>
      <c r="G10" s="176"/>
      <c r="H10" s="176"/>
      <c r="I10" s="176"/>
      <c r="J10" s="178">
        <v>1782.2700000000002</v>
      </c>
      <c r="K10" s="179">
        <v>1</v>
      </c>
      <c r="L10" s="170">
        <v>4.8806649554617054E-2</v>
      </c>
      <c r="M10" s="155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</row>
    <row r="11" spans="1:39" s="137" customFormat="1">
      <c r="A11" s="149"/>
      <c r="B11" s="166" t="s">
        <v>226</v>
      </c>
      <c r="C11" s="167"/>
      <c r="D11" s="167"/>
      <c r="E11" s="167"/>
      <c r="F11" s="167"/>
      <c r="G11" s="167"/>
      <c r="H11" s="167"/>
      <c r="I11" s="167"/>
      <c r="J11" s="171">
        <v>1782.2700000000002</v>
      </c>
      <c r="K11" s="172">
        <v>1</v>
      </c>
      <c r="L11" s="170">
        <v>4.8806649554617054E-2</v>
      </c>
      <c r="M11" s="151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</row>
    <row r="12" spans="1:39" s="137" customFormat="1">
      <c r="A12" s="149"/>
      <c r="B12" s="177" t="s">
        <v>800</v>
      </c>
      <c r="C12" s="167"/>
      <c r="D12" s="167"/>
      <c r="E12" s="167"/>
      <c r="F12" s="167"/>
      <c r="G12" s="167"/>
      <c r="H12" s="167"/>
      <c r="I12" s="167"/>
      <c r="J12" s="171">
        <v>1654.63</v>
      </c>
      <c r="K12" s="172">
        <v>0.92838346602927724</v>
      </c>
      <c r="L12" s="170">
        <v>4.5311286478791658E-2</v>
      </c>
      <c r="M12" s="151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</row>
    <row r="13" spans="1:39" s="137" customFormat="1">
      <c r="A13" s="149"/>
      <c r="B13" s="168" t="s">
        <v>801</v>
      </c>
      <c r="C13" s="165" t="s">
        <v>802</v>
      </c>
      <c r="D13" s="165">
        <v>10</v>
      </c>
      <c r="E13" s="165" t="s">
        <v>284</v>
      </c>
      <c r="F13" s="165" t="s">
        <v>159</v>
      </c>
      <c r="G13" s="173" t="s">
        <v>161</v>
      </c>
      <c r="H13" s="174">
        <v>0</v>
      </c>
      <c r="I13" s="174">
        <v>0</v>
      </c>
      <c r="J13" s="169">
        <v>1654.63</v>
      </c>
      <c r="K13" s="170">
        <v>0.92838346602927724</v>
      </c>
      <c r="L13" s="170">
        <v>4.5311286478791658E-2</v>
      </c>
      <c r="M13" s="151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</row>
    <row r="14" spans="1:39" s="137" customFormat="1">
      <c r="A14" s="149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51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</row>
    <row r="15" spans="1:39" s="137" customFormat="1">
      <c r="A15" s="149"/>
      <c r="B15" s="177" t="s">
        <v>803</v>
      </c>
      <c r="C15" s="164"/>
      <c r="D15" s="164"/>
      <c r="E15" s="164"/>
      <c r="F15" s="164"/>
      <c r="G15" s="164"/>
      <c r="H15" s="164"/>
      <c r="I15" s="164"/>
      <c r="J15" s="171">
        <v>127.64</v>
      </c>
      <c r="K15" s="180">
        <v>7.1616533970722721E-2</v>
      </c>
      <c r="L15" s="180">
        <v>3.4953630758253911E-3</v>
      </c>
      <c r="M15" s="151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</row>
    <row r="16" spans="1:39" s="137" customFormat="1">
      <c r="A16" s="149"/>
      <c r="B16" s="168" t="s">
        <v>801</v>
      </c>
      <c r="C16" s="165" t="s">
        <v>804</v>
      </c>
      <c r="D16" s="165">
        <v>10</v>
      </c>
      <c r="E16" s="165" t="s">
        <v>284</v>
      </c>
      <c r="F16" s="165" t="s">
        <v>159</v>
      </c>
      <c r="G16" s="173" t="s">
        <v>163</v>
      </c>
      <c r="H16" s="174">
        <v>0</v>
      </c>
      <c r="I16" s="174">
        <v>0</v>
      </c>
      <c r="J16" s="164">
        <v>0.18</v>
      </c>
      <c r="K16" s="170">
        <v>1.0099479876786345E-4</v>
      </c>
      <c r="L16" s="170">
        <v>4.9292177503021811E-6</v>
      </c>
      <c r="M16" s="151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</row>
    <row r="17" spans="1:39" s="137" customFormat="1">
      <c r="A17" s="149"/>
      <c r="B17" s="168" t="s">
        <v>801</v>
      </c>
      <c r="C17" s="165" t="s">
        <v>805</v>
      </c>
      <c r="D17" s="165">
        <v>10</v>
      </c>
      <c r="E17" s="165" t="s">
        <v>284</v>
      </c>
      <c r="F17" s="165" t="s">
        <v>159</v>
      </c>
      <c r="G17" s="173" t="s">
        <v>170</v>
      </c>
      <c r="H17" s="174">
        <v>0</v>
      </c>
      <c r="I17" s="174">
        <v>0</v>
      </c>
      <c r="J17" s="164">
        <v>0.18</v>
      </c>
      <c r="K17" s="170">
        <v>1.0099479876786345E-4</v>
      </c>
      <c r="L17" s="170">
        <v>4.9292177503021811E-6</v>
      </c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</row>
    <row r="18" spans="1:39" s="137" customFormat="1">
      <c r="A18" s="149"/>
      <c r="B18" s="168" t="s">
        <v>801</v>
      </c>
      <c r="C18" s="165" t="s">
        <v>806</v>
      </c>
      <c r="D18" s="165">
        <v>10</v>
      </c>
      <c r="E18" s="165" t="s">
        <v>284</v>
      </c>
      <c r="F18" s="165" t="s">
        <v>159</v>
      </c>
      <c r="G18" s="173" t="s">
        <v>162</v>
      </c>
      <c r="H18" s="174">
        <v>0</v>
      </c>
      <c r="I18" s="174">
        <v>0</v>
      </c>
      <c r="J18" s="164">
        <v>0.62</v>
      </c>
      <c r="K18" s="170">
        <v>3.4787097353375184E-4</v>
      </c>
      <c r="L18" s="170">
        <v>1.6978416695485292E-5</v>
      </c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</row>
    <row r="19" spans="1:39" s="137" customFormat="1">
      <c r="A19" s="149"/>
      <c r="B19" s="168" t="s">
        <v>801</v>
      </c>
      <c r="C19" s="165" t="s">
        <v>807</v>
      </c>
      <c r="D19" s="165">
        <v>10</v>
      </c>
      <c r="E19" s="165" t="s">
        <v>284</v>
      </c>
      <c r="F19" s="165" t="s">
        <v>159</v>
      </c>
      <c r="G19" s="173" t="s">
        <v>160</v>
      </c>
      <c r="H19" s="174">
        <v>0</v>
      </c>
      <c r="I19" s="174">
        <v>0</v>
      </c>
      <c r="J19" s="164">
        <v>126.66</v>
      </c>
      <c r="K19" s="170">
        <v>7.1066673399653238E-2</v>
      </c>
      <c r="L19" s="170">
        <v>3.4685262236293017E-3</v>
      </c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</row>
    <row r="20" spans="1:39" s="137" customFormat="1">
      <c r="A20" s="149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</row>
    <row r="21" spans="1:39" s="137" customFormat="1">
      <c r="A21" s="149"/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</row>
    <row r="22" spans="1:39" s="137" customFormat="1">
      <c r="A22" s="149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</row>
    <row r="23" spans="1:39" s="137" customFormat="1">
      <c r="A23" s="149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</row>
    <row r="24" spans="1:39" s="137" customFormat="1">
      <c r="A24" s="149"/>
      <c r="B24" s="181" t="s">
        <v>242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</row>
    <row r="25" spans="1:39" s="137" customFormat="1">
      <c r="A25" s="149"/>
      <c r="B25" s="181" t="s">
        <v>108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</row>
    <row r="26" spans="1:39">
      <c r="A26" s="145"/>
      <c r="B26" s="181" t="s">
        <v>227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</row>
    <row r="27" spans="1:39">
      <c r="A27" s="145"/>
      <c r="B27" s="181" t="s">
        <v>237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</row>
    <row r="28" spans="1:39">
      <c r="A28" s="145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</row>
    <row r="29" spans="1:39">
      <c r="A29" s="145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</row>
    <row r="30" spans="1:39">
      <c r="A30" s="145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</row>
    <row r="31" spans="1:39">
      <c r="A31" s="145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</row>
    <row r="32" spans="1:39">
      <c r="A32" s="145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</row>
    <row r="33" spans="1:39">
      <c r="A33" s="145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</row>
    <row r="34" spans="1:39">
      <c r="A34" s="145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</row>
    <row r="35" spans="1:39">
      <c r="A35" s="145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</row>
    <row r="36" spans="1:39">
      <c r="A36" s="145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</row>
    <row r="37" spans="1:39">
      <c r="A37" s="145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</row>
    <row r="38" spans="1:39">
      <c r="A38" s="145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</row>
    <row r="39" spans="1:39">
      <c r="A39" s="145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</row>
    <row r="40" spans="1:39">
      <c r="A40" s="145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</row>
    <row r="41" spans="1:39">
      <c r="A41" s="145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</row>
    <row r="42" spans="1:39">
      <c r="A42" s="145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</row>
    <row r="43" spans="1:39">
      <c r="A43" s="145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</row>
    <row r="44" spans="1:39">
      <c r="A44" s="145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</row>
    <row r="45" spans="1:39">
      <c r="A45" s="145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</row>
    <row r="46" spans="1:39">
      <c r="A46" s="145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</row>
    <row r="47" spans="1:39">
      <c r="A47" s="145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</row>
    <row r="48" spans="1:39">
      <c r="A48" s="145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</row>
    <row r="49" spans="1:39">
      <c r="A49" s="145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</row>
    <row r="50" spans="1:39">
      <c r="A50" s="145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</row>
    <row r="51" spans="1:39">
      <c r="A51" s="145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</row>
    <row r="52" spans="1:39">
      <c r="A52" s="145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</row>
    <row r="53" spans="1:39">
      <c r="A53" s="145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</row>
    <row r="54" spans="1:39">
      <c r="A54" s="145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</row>
    <row r="55" spans="1:39">
      <c r="A55" s="145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</row>
    <row r="56" spans="1:39">
      <c r="A56" s="145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</row>
    <row r="57" spans="1:39">
      <c r="A57" s="145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</row>
    <row r="58" spans="1:39">
      <c r="A58" s="145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</row>
    <row r="59" spans="1:39">
      <c r="A59" s="145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</row>
    <row r="60" spans="1:39">
      <c r="A60" s="145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</row>
    <row r="61" spans="1:39">
      <c r="A61" s="145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</row>
    <row r="62" spans="1:39">
      <c r="A62" s="145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</row>
    <row r="63" spans="1:39">
      <c r="A63" s="145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</row>
    <row r="64" spans="1:39">
      <c r="A64" s="145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</row>
    <row r="65" spans="1:39">
      <c r="A65" s="145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</row>
    <row r="66" spans="1:39">
      <c r="A66" s="145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</row>
    <row r="67" spans="1:39">
      <c r="A67" s="145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</row>
    <row r="68" spans="1:39">
      <c r="A68" s="145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</row>
    <row r="69" spans="1:39">
      <c r="A69" s="145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</row>
    <row r="70" spans="1:39">
      <c r="A70" s="145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</row>
    <row r="71" spans="1:39">
      <c r="A71" s="145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</row>
    <row r="72" spans="1:39">
      <c r="A72" s="145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</row>
    <row r="73" spans="1:39">
      <c r="A73" s="145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</row>
    <row r="74" spans="1:39">
      <c r="A74" s="145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</row>
    <row r="75" spans="1:39">
      <c r="A75" s="145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</row>
    <row r="76" spans="1:39">
      <c r="A76" s="145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</row>
    <row r="77" spans="1:39">
      <c r="A77" s="145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</row>
    <row r="78" spans="1:39">
      <c r="A78" s="145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</row>
    <row r="79" spans="1:39">
      <c r="A79" s="145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</row>
    <row r="80" spans="1:39">
      <c r="A80" s="145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 s="145"/>
      <c r="AG80" s="145"/>
      <c r="AH80" s="145"/>
      <c r="AI80" s="145"/>
      <c r="AJ80" s="145"/>
      <c r="AK80" s="145"/>
      <c r="AL80" s="145"/>
      <c r="AM80" s="145"/>
    </row>
    <row r="81" spans="1:39">
      <c r="A81" s="145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</row>
    <row r="82" spans="1:39">
      <c r="A82" s="145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</row>
    <row r="83" spans="1:39">
      <c r="A83" s="145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</row>
    <row r="84" spans="1:39">
      <c r="A84" s="145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</row>
    <row r="85" spans="1:39">
      <c r="A85" s="145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</row>
    <row r="86" spans="1:39">
      <c r="A86" s="145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</row>
    <row r="87" spans="1:39">
      <c r="A87" s="145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</row>
    <row r="88" spans="1:39">
      <c r="A88" s="145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</row>
    <row r="89" spans="1:39">
      <c r="A89" s="145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</row>
    <row r="90" spans="1:39">
      <c r="A90" s="145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</row>
    <row r="91" spans="1:39">
      <c r="A91" s="145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</row>
    <row r="92" spans="1:39">
      <c r="A92" s="145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</row>
    <row r="93" spans="1:39">
      <c r="A93" s="145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</row>
    <row r="94" spans="1:39">
      <c r="A94" s="145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</row>
    <row r="95" spans="1:39">
      <c r="A95" s="145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</row>
    <row r="96" spans="1:39">
      <c r="A96" s="145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</row>
    <row r="97" spans="1:39">
      <c r="A97" s="145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</row>
    <row r="98" spans="1:39">
      <c r="A98" s="145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</row>
    <row r="99" spans="1:39">
      <c r="A99" s="145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</row>
    <row r="100" spans="1:39">
      <c r="A100" s="145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</row>
    <row r="101" spans="1:39">
      <c r="A101" s="145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</row>
    <row r="102" spans="1:39">
      <c r="A102" s="145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</row>
    <row r="103" spans="1:39">
      <c r="A103" s="145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</row>
    <row r="104" spans="1:39">
      <c r="A104" s="145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</row>
    <row r="105" spans="1:39">
      <c r="A105" s="145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  <c r="AF105" s="145"/>
      <c r="AG105" s="145"/>
      <c r="AH105" s="145"/>
      <c r="AI105" s="145"/>
      <c r="AJ105" s="145"/>
      <c r="AK105" s="145"/>
      <c r="AL105" s="145"/>
      <c r="AM105" s="145"/>
    </row>
    <row r="106" spans="1:39">
      <c r="A106" s="145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45"/>
      <c r="AF106" s="145"/>
      <c r="AG106" s="145"/>
      <c r="AH106" s="145"/>
      <c r="AI106" s="145"/>
      <c r="AJ106" s="145"/>
      <c r="AK106" s="145"/>
      <c r="AL106" s="145"/>
      <c r="AM106" s="145"/>
    </row>
    <row r="107" spans="1:39">
      <c r="A107" s="145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</row>
    <row r="108" spans="1:39">
      <c r="A108" s="145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</row>
    <row r="109" spans="1:39">
      <c r="A109" s="145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</row>
    <row r="110" spans="1:39">
      <c r="A110" s="145"/>
      <c r="B110" s="151"/>
      <c r="C110" s="151"/>
      <c r="D110" s="152"/>
      <c r="E110" s="151"/>
      <c r="F110" s="151"/>
      <c r="G110" s="151"/>
      <c r="H110" s="151"/>
      <c r="I110" s="151"/>
      <c r="J110" s="151"/>
      <c r="K110" s="151"/>
      <c r="L110" s="151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</row>
    <row r="111" spans="1:39">
      <c r="A111" s="145"/>
      <c r="B111" s="151"/>
      <c r="C111" s="151"/>
      <c r="D111" s="152"/>
      <c r="E111" s="151"/>
      <c r="F111" s="151"/>
      <c r="G111" s="151"/>
      <c r="H111" s="151"/>
      <c r="I111" s="151"/>
      <c r="J111" s="151"/>
      <c r="K111" s="151"/>
      <c r="L111" s="151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</row>
    <row r="112" spans="1:39">
      <c r="A112" s="145"/>
      <c r="B112" s="151"/>
      <c r="C112" s="151"/>
      <c r="D112" s="152"/>
      <c r="E112" s="151"/>
      <c r="F112" s="151"/>
      <c r="G112" s="151"/>
      <c r="H112" s="151"/>
      <c r="I112" s="151"/>
      <c r="J112" s="151"/>
      <c r="K112" s="151"/>
      <c r="L112" s="151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</row>
    <row r="113" spans="1:39">
      <c r="A113" s="145"/>
      <c r="B113" s="146"/>
      <c r="C113" s="146"/>
      <c r="D113" s="152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</row>
    <row r="114" spans="1:39">
      <c r="A114" s="145"/>
      <c r="B114" s="146"/>
      <c r="C114" s="146"/>
      <c r="D114" s="152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</row>
    <row r="115" spans="1:39">
      <c r="A115" s="145"/>
      <c r="B115" s="146"/>
      <c r="C115" s="146"/>
      <c r="D115" s="152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</row>
    <row r="116" spans="1:39">
      <c r="A116" s="145"/>
      <c r="B116" s="146"/>
      <c r="C116" s="146"/>
      <c r="D116" s="152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45"/>
      <c r="AE116" s="145"/>
      <c r="AF116" s="145"/>
      <c r="AG116" s="145"/>
      <c r="AH116" s="145"/>
      <c r="AI116" s="145"/>
      <c r="AJ116" s="145"/>
      <c r="AK116" s="145"/>
      <c r="AL116" s="145"/>
      <c r="AM116" s="145"/>
    </row>
    <row r="117" spans="1:39">
      <c r="A117" s="145"/>
      <c r="B117" s="146"/>
      <c r="C117" s="146"/>
      <c r="D117" s="152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  <c r="AF117" s="145"/>
      <c r="AG117" s="145"/>
      <c r="AH117" s="145"/>
      <c r="AI117" s="145"/>
      <c r="AJ117" s="145"/>
      <c r="AK117" s="145"/>
      <c r="AL117" s="145"/>
      <c r="AM117" s="145"/>
    </row>
    <row r="118" spans="1:39">
      <c r="A118" s="145"/>
      <c r="B118" s="146"/>
      <c r="C118" s="146"/>
      <c r="D118" s="152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45"/>
      <c r="AE118" s="145"/>
      <c r="AF118" s="145"/>
      <c r="AG118" s="145"/>
      <c r="AH118" s="145"/>
      <c r="AI118" s="145"/>
      <c r="AJ118" s="145"/>
      <c r="AK118" s="145"/>
      <c r="AL118" s="145"/>
      <c r="AM118" s="145"/>
    </row>
    <row r="119" spans="1:39">
      <c r="A119" s="145"/>
      <c r="B119" s="146"/>
      <c r="C119" s="146"/>
      <c r="D119" s="152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45"/>
      <c r="AF119" s="145"/>
      <c r="AG119" s="145"/>
      <c r="AH119" s="145"/>
      <c r="AI119" s="145"/>
      <c r="AJ119" s="145"/>
      <c r="AK119" s="145"/>
      <c r="AL119" s="145"/>
      <c r="AM119" s="145"/>
    </row>
    <row r="120" spans="1:39">
      <c r="A120" s="145"/>
      <c r="B120" s="146"/>
      <c r="C120" s="146"/>
      <c r="D120" s="152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45"/>
      <c r="AI120" s="145"/>
      <c r="AJ120" s="145"/>
      <c r="AK120" s="145"/>
      <c r="AL120" s="145"/>
      <c r="AM120" s="145"/>
    </row>
    <row r="121" spans="1:39">
      <c r="A121" s="145"/>
      <c r="B121" s="146"/>
      <c r="C121" s="146"/>
      <c r="D121" s="152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  <c r="AF121" s="145"/>
      <c r="AG121" s="145"/>
      <c r="AH121" s="145"/>
      <c r="AI121" s="145"/>
      <c r="AJ121" s="145"/>
      <c r="AK121" s="145"/>
      <c r="AL121" s="145"/>
      <c r="AM121" s="145"/>
    </row>
    <row r="122" spans="1:39">
      <c r="A122" s="145"/>
      <c r="B122" s="146"/>
      <c r="C122" s="146"/>
      <c r="D122" s="152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  <c r="AE122" s="145"/>
      <c r="AF122" s="145"/>
      <c r="AG122" s="145"/>
      <c r="AH122" s="145"/>
      <c r="AI122" s="145"/>
      <c r="AJ122" s="145"/>
      <c r="AK122" s="145"/>
      <c r="AL122" s="145"/>
      <c r="AM122" s="145"/>
    </row>
    <row r="123" spans="1:39">
      <c r="A123" s="145"/>
      <c r="B123" s="146"/>
      <c r="C123" s="146"/>
      <c r="D123" s="152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</row>
    <row r="124" spans="1:39">
      <c r="A124" s="145"/>
      <c r="B124" s="146"/>
      <c r="C124" s="146"/>
      <c r="D124" s="152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  <c r="AF124" s="145"/>
      <c r="AG124" s="145"/>
      <c r="AH124" s="145"/>
      <c r="AI124" s="145"/>
      <c r="AJ124" s="145"/>
      <c r="AK124" s="145"/>
      <c r="AL124" s="145"/>
      <c r="AM124" s="145"/>
    </row>
    <row r="125" spans="1:39">
      <c r="A125" s="145"/>
      <c r="B125" s="146"/>
      <c r="C125" s="146"/>
      <c r="D125" s="152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45"/>
      <c r="AF125" s="145"/>
      <c r="AG125" s="145"/>
      <c r="AH125" s="145"/>
      <c r="AI125" s="145"/>
      <c r="AJ125" s="145"/>
      <c r="AK125" s="145"/>
      <c r="AL125" s="145"/>
      <c r="AM125" s="145"/>
    </row>
    <row r="126" spans="1:39">
      <c r="A126" s="145"/>
      <c r="B126" s="146"/>
      <c r="C126" s="146"/>
      <c r="D126" s="152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  <c r="AL126" s="145"/>
      <c r="AM126" s="145"/>
    </row>
    <row r="127" spans="1:39">
      <c r="A127" s="145"/>
      <c r="B127" s="146"/>
      <c r="C127" s="146"/>
      <c r="D127" s="152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  <c r="AF127" s="145"/>
      <c r="AG127" s="145"/>
      <c r="AH127" s="145"/>
      <c r="AI127" s="145"/>
      <c r="AJ127" s="145"/>
      <c r="AK127" s="145"/>
      <c r="AL127" s="145"/>
      <c r="AM127" s="145"/>
    </row>
    <row r="128" spans="1:39">
      <c r="A128" s="145"/>
      <c r="B128" s="146"/>
      <c r="C128" s="146"/>
      <c r="D128" s="152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  <c r="AL128" s="145"/>
      <c r="AM128" s="145"/>
    </row>
    <row r="129" spans="1:39">
      <c r="A129" s="145"/>
      <c r="B129" s="146"/>
      <c r="C129" s="146"/>
      <c r="D129" s="152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  <c r="AE129" s="145"/>
      <c r="AF129" s="145"/>
      <c r="AG129" s="145"/>
      <c r="AH129" s="145"/>
      <c r="AI129" s="145"/>
      <c r="AJ129" s="145"/>
      <c r="AK129" s="145"/>
      <c r="AL129" s="145"/>
      <c r="AM129" s="145"/>
    </row>
    <row r="130" spans="1:39">
      <c r="A130" s="145"/>
      <c r="B130" s="146"/>
      <c r="C130" s="146"/>
      <c r="D130" s="152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45"/>
      <c r="AF130" s="145"/>
      <c r="AG130" s="145"/>
      <c r="AH130" s="145"/>
      <c r="AI130" s="145"/>
      <c r="AJ130" s="145"/>
      <c r="AK130" s="145"/>
      <c r="AL130" s="145"/>
      <c r="AM130" s="145"/>
    </row>
    <row r="131" spans="1:39">
      <c r="A131" s="145"/>
      <c r="B131" s="146"/>
      <c r="C131" s="146"/>
      <c r="D131" s="152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45"/>
      <c r="AF131" s="145"/>
      <c r="AG131" s="145"/>
      <c r="AH131" s="145"/>
      <c r="AI131" s="145"/>
      <c r="AJ131" s="145"/>
      <c r="AK131" s="145"/>
      <c r="AL131" s="145"/>
      <c r="AM131" s="145"/>
    </row>
    <row r="132" spans="1:39">
      <c r="A132" s="145"/>
      <c r="B132" s="146"/>
      <c r="C132" s="146"/>
      <c r="D132" s="152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45"/>
      <c r="AF132" s="145"/>
      <c r="AG132" s="145"/>
      <c r="AH132" s="145"/>
      <c r="AI132" s="145"/>
      <c r="AJ132" s="145"/>
      <c r="AK132" s="145"/>
      <c r="AL132" s="145"/>
      <c r="AM132" s="145"/>
    </row>
    <row r="133" spans="1:39">
      <c r="A133" s="145"/>
      <c r="B133" s="146"/>
      <c r="C133" s="146"/>
      <c r="D133" s="152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  <c r="AE133" s="145"/>
      <c r="AF133" s="145"/>
      <c r="AG133" s="145"/>
      <c r="AH133" s="145"/>
      <c r="AI133" s="145"/>
      <c r="AJ133" s="145"/>
      <c r="AK133" s="145"/>
      <c r="AL133" s="145"/>
      <c r="AM133" s="145"/>
    </row>
    <row r="134" spans="1:39">
      <c r="A134" s="145"/>
      <c r="B134" s="146"/>
      <c r="C134" s="146"/>
      <c r="D134" s="152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45"/>
      <c r="AD134" s="145"/>
      <c r="AE134" s="145"/>
      <c r="AF134" s="145"/>
      <c r="AG134" s="145"/>
      <c r="AH134" s="145"/>
      <c r="AI134" s="145"/>
      <c r="AJ134" s="145"/>
      <c r="AK134" s="145"/>
      <c r="AL134" s="145"/>
      <c r="AM134" s="145"/>
    </row>
    <row r="135" spans="1:39">
      <c r="A135" s="145"/>
      <c r="B135" s="146"/>
      <c r="C135" s="146"/>
      <c r="D135" s="152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45"/>
      <c r="AF135" s="145"/>
      <c r="AG135" s="145"/>
      <c r="AH135" s="145"/>
      <c r="AI135" s="145"/>
      <c r="AJ135" s="145"/>
      <c r="AK135" s="145"/>
      <c r="AL135" s="145"/>
      <c r="AM135" s="145"/>
    </row>
    <row r="136" spans="1:39">
      <c r="A136" s="145"/>
      <c r="B136" s="146"/>
      <c r="C136" s="146"/>
      <c r="D136" s="152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45"/>
      <c r="AE136" s="145"/>
      <c r="AF136" s="145"/>
      <c r="AG136" s="145"/>
      <c r="AH136" s="145"/>
      <c r="AI136" s="145"/>
      <c r="AJ136" s="145"/>
      <c r="AK136" s="145"/>
      <c r="AL136" s="145"/>
      <c r="AM136" s="145"/>
    </row>
    <row r="137" spans="1:39">
      <c r="A137" s="145"/>
      <c r="B137" s="146"/>
      <c r="C137" s="146"/>
      <c r="D137" s="152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45"/>
      <c r="AE137" s="145"/>
      <c r="AF137" s="145"/>
      <c r="AG137" s="145"/>
      <c r="AH137" s="145"/>
      <c r="AI137" s="145"/>
      <c r="AJ137" s="145"/>
      <c r="AK137" s="145"/>
      <c r="AL137" s="145"/>
      <c r="AM137" s="145"/>
    </row>
    <row r="138" spans="1:39">
      <c r="A138" s="145"/>
      <c r="B138" s="146"/>
      <c r="C138" s="146"/>
      <c r="D138" s="152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45"/>
      <c r="AE138" s="145"/>
      <c r="AF138" s="145"/>
      <c r="AG138" s="145"/>
      <c r="AH138" s="145"/>
      <c r="AI138" s="145"/>
      <c r="AJ138" s="145"/>
      <c r="AK138" s="145"/>
      <c r="AL138" s="145"/>
      <c r="AM138" s="145"/>
    </row>
    <row r="139" spans="1:39">
      <c r="A139" s="145"/>
      <c r="B139" s="146"/>
      <c r="C139" s="146"/>
      <c r="D139" s="152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</row>
    <row r="140" spans="1:39">
      <c r="A140" s="145"/>
      <c r="B140" s="146"/>
      <c r="C140" s="146"/>
      <c r="D140" s="152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45"/>
      <c r="AF140" s="145"/>
      <c r="AG140" s="145"/>
      <c r="AH140" s="145"/>
      <c r="AI140" s="145"/>
      <c r="AJ140" s="145"/>
      <c r="AK140" s="145"/>
      <c r="AL140" s="145"/>
      <c r="AM140" s="145"/>
    </row>
    <row r="141" spans="1:39">
      <c r="A141" s="145"/>
      <c r="B141" s="146"/>
      <c r="C141" s="146"/>
      <c r="D141" s="152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45"/>
      <c r="AF141" s="145"/>
      <c r="AG141" s="145"/>
      <c r="AH141" s="145"/>
      <c r="AI141" s="145"/>
      <c r="AJ141" s="145"/>
      <c r="AK141" s="145"/>
      <c r="AL141" s="145"/>
      <c r="AM141" s="145"/>
    </row>
    <row r="142" spans="1:39">
      <c r="A142" s="145"/>
      <c r="B142" s="146"/>
      <c r="C142" s="146"/>
      <c r="D142" s="152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45"/>
      <c r="AF142" s="145"/>
      <c r="AG142" s="145"/>
      <c r="AH142" s="145"/>
      <c r="AI142" s="145"/>
      <c r="AJ142" s="145"/>
      <c r="AK142" s="145"/>
      <c r="AL142" s="145"/>
      <c r="AM142" s="145"/>
    </row>
    <row r="143" spans="1:39">
      <c r="A143" s="145"/>
      <c r="B143" s="146"/>
      <c r="C143" s="146"/>
      <c r="D143" s="152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  <c r="AE143" s="145"/>
      <c r="AF143" s="145"/>
      <c r="AG143" s="145"/>
      <c r="AH143" s="145"/>
      <c r="AI143" s="145"/>
      <c r="AJ143" s="145"/>
      <c r="AK143" s="145"/>
      <c r="AL143" s="145"/>
      <c r="AM143" s="145"/>
    </row>
    <row r="144" spans="1:39">
      <c r="A144" s="145"/>
      <c r="B144" s="146"/>
      <c r="C144" s="146"/>
      <c r="D144" s="152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45"/>
      <c r="AF144" s="145"/>
      <c r="AG144" s="145"/>
      <c r="AH144" s="145"/>
      <c r="AI144" s="145"/>
      <c r="AJ144" s="145"/>
      <c r="AK144" s="145"/>
      <c r="AL144" s="145"/>
      <c r="AM144" s="145"/>
    </row>
    <row r="145" spans="1:39">
      <c r="A145" s="145"/>
      <c r="B145" s="146"/>
      <c r="C145" s="146"/>
      <c r="D145" s="152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45"/>
      <c r="AF145" s="145"/>
      <c r="AG145" s="145"/>
      <c r="AH145" s="145"/>
      <c r="AI145" s="145"/>
      <c r="AJ145" s="145"/>
      <c r="AK145" s="145"/>
      <c r="AL145" s="145"/>
      <c r="AM145" s="145"/>
    </row>
    <row r="146" spans="1:39">
      <c r="A146" s="145"/>
      <c r="B146" s="146"/>
      <c r="C146" s="146"/>
      <c r="D146" s="152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45"/>
      <c r="AE146" s="145"/>
      <c r="AF146" s="145"/>
      <c r="AG146" s="145"/>
      <c r="AH146" s="145"/>
      <c r="AI146" s="145"/>
      <c r="AJ146" s="145"/>
      <c r="AK146" s="145"/>
      <c r="AL146" s="145"/>
      <c r="AM146" s="145"/>
    </row>
    <row r="147" spans="1:39">
      <c r="A147" s="145"/>
      <c r="B147" s="146"/>
      <c r="C147" s="146"/>
      <c r="D147" s="152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45"/>
      <c r="AF147" s="145"/>
      <c r="AG147" s="145"/>
      <c r="AH147" s="145"/>
      <c r="AI147" s="145"/>
      <c r="AJ147" s="145"/>
      <c r="AK147" s="145"/>
      <c r="AL147" s="145"/>
      <c r="AM147" s="145"/>
    </row>
    <row r="148" spans="1:39">
      <c r="A148" s="145"/>
      <c r="B148" s="146"/>
      <c r="C148" s="146"/>
      <c r="D148" s="152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45"/>
      <c r="AF148" s="145"/>
      <c r="AG148" s="145"/>
      <c r="AH148" s="145"/>
      <c r="AI148" s="145"/>
      <c r="AJ148" s="145"/>
      <c r="AK148" s="145"/>
      <c r="AL148" s="145"/>
      <c r="AM148" s="145"/>
    </row>
    <row r="149" spans="1:39">
      <c r="A149" s="145"/>
      <c r="B149" s="146"/>
      <c r="C149" s="146"/>
      <c r="D149" s="152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5"/>
      <c r="AD149" s="145"/>
      <c r="AE149" s="145"/>
      <c r="AF149" s="145"/>
      <c r="AG149" s="145"/>
      <c r="AH149" s="145"/>
      <c r="AI149" s="145"/>
      <c r="AJ149" s="145"/>
      <c r="AK149" s="145"/>
      <c r="AL149" s="145"/>
      <c r="AM149" s="145"/>
    </row>
    <row r="150" spans="1:39">
      <c r="A150" s="145"/>
      <c r="B150" s="146"/>
      <c r="C150" s="146"/>
      <c r="D150" s="152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  <c r="AE150" s="145"/>
      <c r="AF150" s="145"/>
      <c r="AG150" s="145"/>
      <c r="AH150" s="145"/>
      <c r="AI150" s="145"/>
      <c r="AJ150" s="145"/>
      <c r="AK150" s="145"/>
      <c r="AL150" s="145"/>
      <c r="AM150" s="145"/>
    </row>
    <row r="151" spans="1:39">
      <c r="A151" s="145"/>
      <c r="B151" s="146"/>
      <c r="C151" s="146"/>
      <c r="D151" s="152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45"/>
      <c r="AF151" s="145"/>
      <c r="AG151" s="145"/>
      <c r="AH151" s="145"/>
      <c r="AI151" s="145"/>
      <c r="AJ151" s="145"/>
      <c r="AK151" s="145"/>
      <c r="AL151" s="145"/>
      <c r="AM151" s="145"/>
    </row>
    <row r="152" spans="1:39">
      <c r="A152" s="145"/>
      <c r="B152" s="146"/>
      <c r="C152" s="146"/>
      <c r="D152" s="152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45"/>
      <c r="AD152" s="145"/>
      <c r="AE152" s="145"/>
      <c r="AF152" s="145"/>
      <c r="AG152" s="145"/>
      <c r="AH152" s="145"/>
      <c r="AI152" s="145"/>
      <c r="AJ152" s="145"/>
      <c r="AK152" s="145"/>
      <c r="AL152" s="145"/>
      <c r="AM152" s="145"/>
    </row>
    <row r="153" spans="1:39">
      <c r="A153" s="145"/>
      <c r="B153" s="146"/>
      <c r="C153" s="146"/>
      <c r="D153" s="152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5"/>
      <c r="AD153" s="145"/>
      <c r="AE153" s="145"/>
      <c r="AF153" s="145"/>
      <c r="AG153" s="145"/>
      <c r="AH153" s="145"/>
      <c r="AI153" s="145"/>
      <c r="AJ153" s="145"/>
      <c r="AK153" s="145"/>
      <c r="AL153" s="145"/>
      <c r="AM153" s="145"/>
    </row>
    <row r="154" spans="1:39">
      <c r="A154" s="145"/>
      <c r="B154" s="146"/>
      <c r="C154" s="146"/>
      <c r="D154" s="152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  <c r="AE154" s="145"/>
      <c r="AF154" s="145"/>
      <c r="AG154" s="145"/>
      <c r="AH154" s="145"/>
      <c r="AI154" s="145"/>
      <c r="AJ154" s="145"/>
      <c r="AK154" s="145"/>
      <c r="AL154" s="145"/>
      <c r="AM154" s="145"/>
    </row>
    <row r="155" spans="1:39">
      <c r="A155" s="145"/>
      <c r="B155" s="146"/>
      <c r="C155" s="146"/>
      <c r="D155" s="152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  <c r="AE155" s="145"/>
      <c r="AF155" s="145"/>
      <c r="AG155" s="145"/>
      <c r="AH155" s="145"/>
      <c r="AI155" s="145"/>
      <c r="AJ155" s="145"/>
      <c r="AK155" s="145"/>
      <c r="AL155" s="145"/>
      <c r="AM155" s="145"/>
    </row>
    <row r="156" spans="1:39">
      <c r="A156" s="145"/>
      <c r="B156" s="146"/>
      <c r="C156" s="146"/>
      <c r="D156" s="152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45"/>
      <c r="AF156" s="145"/>
      <c r="AG156" s="145"/>
      <c r="AH156" s="145"/>
      <c r="AI156" s="145"/>
      <c r="AJ156" s="145"/>
      <c r="AK156" s="145"/>
      <c r="AL156" s="145"/>
      <c r="AM156" s="145"/>
    </row>
    <row r="157" spans="1:39">
      <c r="A157" s="145"/>
      <c r="B157" s="146"/>
      <c r="C157" s="146"/>
      <c r="D157" s="152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  <c r="AF157" s="145"/>
      <c r="AG157" s="145"/>
      <c r="AH157" s="145"/>
      <c r="AI157" s="145"/>
      <c r="AJ157" s="145"/>
      <c r="AK157" s="145"/>
      <c r="AL157" s="145"/>
      <c r="AM157" s="145"/>
    </row>
    <row r="158" spans="1:39">
      <c r="A158" s="145"/>
      <c r="B158" s="146"/>
      <c r="C158" s="146"/>
      <c r="D158" s="152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  <c r="AE158" s="145"/>
      <c r="AF158" s="145"/>
      <c r="AG158" s="145"/>
      <c r="AH158" s="145"/>
      <c r="AI158" s="145"/>
      <c r="AJ158" s="145"/>
      <c r="AK158" s="145"/>
      <c r="AL158" s="145"/>
      <c r="AM158" s="145"/>
    </row>
    <row r="159" spans="1:39">
      <c r="A159" s="145"/>
      <c r="B159" s="146"/>
      <c r="C159" s="146"/>
      <c r="D159" s="152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45"/>
      <c r="AE159" s="145"/>
      <c r="AF159" s="145"/>
      <c r="AG159" s="145"/>
      <c r="AH159" s="145"/>
      <c r="AI159" s="145"/>
      <c r="AJ159" s="145"/>
      <c r="AK159" s="145"/>
      <c r="AL159" s="145"/>
      <c r="AM159" s="145"/>
    </row>
    <row r="160" spans="1:39">
      <c r="A160" s="145"/>
      <c r="B160" s="146"/>
      <c r="C160" s="146"/>
      <c r="D160" s="152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45"/>
      <c r="AE160" s="145"/>
      <c r="AF160" s="145"/>
      <c r="AG160" s="145"/>
      <c r="AH160" s="145"/>
      <c r="AI160" s="145"/>
      <c r="AJ160" s="145"/>
      <c r="AK160" s="145"/>
      <c r="AL160" s="145"/>
      <c r="AM160" s="145"/>
    </row>
    <row r="161" spans="1:39">
      <c r="A161" s="145"/>
      <c r="B161" s="146"/>
      <c r="C161" s="146"/>
      <c r="D161" s="152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5"/>
      <c r="AF161" s="145"/>
      <c r="AG161" s="145"/>
      <c r="AH161" s="145"/>
      <c r="AI161" s="145"/>
      <c r="AJ161" s="145"/>
      <c r="AK161" s="145"/>
      <c r="AL161" s="145"/>
      <c r="AM161" s="145"/>
    </row>
    <row r="162" spans="1:39">
      <c r="A162" s="145"/>
      <c r="B162" s="146"/>
      <c r="C162" s="146"/>
      <c r="D162" s="152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  <c r="AE162" s="145"/>
      <c r="AF162" s="145"/>
      <c r="AG162" s="145"/>
      <c r="AH162" s="145"/>
      <c r="AI162" s="145"/>
      <c r="AJ162" s="145"/>
      <c r="AK162" s="145"/>
      <c r="AL162" s="145"/>
      <c r="AM162" s="145"/>
    </row>
    <row r="163" spans="1:39">
      <c r="A163" s="145"/>
      <c r="B163" s="146"/>
      <c r="C163" s="146"/>
      <c r="D163" s="152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45"/>
      <c r="AF163" s="145"/>
      <c r="AG163" s="145"/>
      <c r="AH163" s="145"/>
      <c r="AI163" s="145"/>
      <c r="AJ163" s="145"/>
      <c r="AK163" s="145"/>
      <c r="AL163" s="145"/>
      <c r="AM163" s="145"/>
    </row>
    <row r="164" spans="1:39">
      <c r="A164" s="145"/>
      <c r="B164" s="146"/>
      <c r="C164" s="146"/>
      <c r="D164" s="152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5"/>
      <c r="AD164" s="145"/>
      <c r="AE164" s="145"/>
      <c r="AF164" s="145"/>
      <c r="AG164" s="145"/>
      <c r="AH164" s="145"/>
      <c r="AI164" s="145"/>
      <c r="AJ164" s="145"/>
      <c r="AK164" s="145"/>
      <c r="AL164" s="145"/>
      <c r="AM164" s="145"/>
    </row>
    <row r="165" spans="1:39">
      <c r="A165" s="145"/>
      <c r="B165" s="146"/>
      <c r="C165" s="146"/>
      <c r="D165" s="152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  <c r="AE165" s="145"/>
      <c r="AF165" s="145"/>
      <c r="AG165" s="145"/>
      <c r="AH165" s="145"/>
      <c r="AI165" s="145"/>
      <c r="AJ165" s="145"/>
      <c r="AK165" s="145"/>
      <c r="AL165" s="145"/>
      <c r="AM165" s="145"/>
    </row>
    <row r="166" spans="1:39">
      <c r="A166" s="145"/>
      <c r="B166" s="146"/>
      <c r="C166" s="146"/>
      <c r="D166" s="152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45"/>
      <c r="AD166" s="145"/>
      <c r="AE166" s="145"/>
      <c r="AF166" s="145"/>
      <c r="AG166" s="145"/>
      <c r="AH166" s="145"/>
      <c r="AI166" s="145"/>
      <c r="AJ166" s="145"/>
      <c r="AK166" s="145"/>
      <c r="AL166" s="145"/>
      <c r="AM166" s="145"/>
    </row>
    <row r="167" spans="1:39">
      <c r="A167" s="145"/>
      <c r="B167" s="146"/>
      <c r="C167" s="146"/>
      <c r="D167" s="152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45"/>
      <c r="AD167" s="145"/>
      <c r="AE167" s="145"/>
      <c r="AF167" s="145"/>
      <c r="AG167" s="145"/>
      <c r="AH167" s="145"/>
      <c r="AI167" s="145"/>
      <c r="AJ167" s="145"/>
      <c r="AK167" s="145"/>
      <c r="AL167" s="145"/>
      <c r="AM167" s="145"/>
    </row>
    <row r="168" spans="1:39">
      <c r="A168" s="145"/>
      <c r="B168" s="146"/>
      <c r="C168" s="146"/>
      <c r="D168" s="152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45"/>
      <c r="AD168" s="145"/>
      <c r="AE168" s="145"/>
      <c r="AF168" s="145"/>
      <c r="AG168" s="145"/>
      <c r="AH168" s="145"/>
      <c r="AI168" s="145"/>
      <c r="AJ168" s="145"/>
      <c r="AK168" s="145"/>
      <c r="AL168" s="145"/>
      <c r="AM168" s="145"/>
    </row>
    <row r="169" spans="1:39">
      <c r="A169" s="145"/>
      <c r="B169" s="146"/>
      <c r="C169" s="146"/>
      <c r="D169" s="152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5"/>
      <c r="AD169" s="145"/>
      <c r="AE169" s="145"/>
      <c r="AF169" s="145"/>
      <c r="AG169" s="145"/>
      <c r="AH169" s="145"/>
      <c r="AI169" s="145"/>
      <c r="AJ169" s="145"/>
      <c r="AK169" s="145"/>
      <c r="AL169" s="145"/>
      <c r="AM169" s="145"/>
    </row>
    <row r="170" spans="1:39">
      <c r="A170" s="145"/>
      <c r="B170" s="146"/>
      <c r="C170" s="146"/>
      <c r="D170" s="152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45"/>
      <c r="AD170" s="145"/>
      <c r="AE170" s="145"/>
      <c r="AF170" s="145"/>
      <c r="AG170" s="145"/>
      <c r="AH170" s="145"/>
      <c r="AI170" s="145"/>
      <c r="AJ170" s="145"/>
      <c r="AK170" s="145"/>
      <c r="AL170" s="145"/>
      <c r="AM170" s="145"/>
    </row>
    <row r="171" spans="1:39">
      <c r="A171" s="145"/>
      <c r="B171" s="146"/>
      <c r="C171" s="146"/>
      <c r="D171" s="152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45"/>
      <c r="AD171" s="145"/>
      <c r="AE171" s="145"/>
      <c r="AF171" s="145"/>
      <c r="AG171" s="145"/>
      <c r="AH171" s="145"/>
      <c r="AI171" s="145"/>
      <c r="AJ171" s="145"/>
      <c r="AK171" s="145"/>
      <c r="AL171" s="145"/>
      <c r="AM171" s="145"/>
    </row>
    <row r="172" spans="1:39">
      <c r="A172" s="145"/>
      <c r="B172" s="146"/>
      <c r="C172" s="146"/>
      <c r="D172" s="152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45"/>
      <c r="AF172" s="145"/>
      <c r="AG172" s="145"/>
      <c r="AH172" s="145"/>
      <c r="AI172" s="145"/>
      <c r="AJ172" s="145"/>
      <c r="AK172" s="145"/>
      <c r="AL172" s="145"/>
      <c r="AM172" s="145"/>
    </row>
    <row r="173" spans="1:39">
      <c r="A173" s="145"/>
      <c r="B173" s="146"/>
      <c r="C173" s="146"/>
      <c r="D173" s="152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45"/>
      <c r="AE173" s="145"/>
      <c r="AF173" s="145"/>
      <c r="AG173" s="145"/>
      <c r="AH173" s="145"/>
      <c r="AI173" s="145"/>
      <c r="AJ173" s="145"/>
      <c r="AK173" s="145"/>
      <c r="AL173" s="145"/>
      <c r="AM173" s="145"/>
    </row>
    <row r="174" spans="1:39">
      <c r="A174" s="145"/>
      <c r="B174" s="146"/>
      <c r="C174" s="146"/>
      <c r="D174" s="152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45"/>
      <c r="AE174" s="145"/>
      <c r="AF174" s="145"/>
      <c r="AG174" s="145"/>
      <c r="AH174" s="145"/>
      <c r="AI174" s="145"/>
      <c r="AJ174" s="145"/>
      <c r="AK174" s="145"/>
      <c r="AL174" s="145"/>
      <c r="AM174" s="145"/>
    </row>
    <row r="175" spans="1:39">
      <c r="A175" s="145"/>
      <c r="B175" s="146"/>
      <c r="C175" s="146"/>
      <c r="D175" s="152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45"/>
      <c r="AD175" s="145"/>
      <c r="AE175" s="145"/>
      <c r="AF175" s="145"/>
      <c r="AG175" s="145"/>
      <c r="AH175" s="145"/>
      <c r="AI175" s="145"/>
      <c r="AJ175" s="145"/>
      <c r="AK175" s="145"/>
      <c r="AL175" s="145"/>
      <c r="AM175" s="145"/>
    </row>
    <row r="176" spans="1:39">
      <c r="A176" s="145"/>
      <c r="B176" s="146"/>
      <c r="C176" s="146"/>
      <c r="D176" s="152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5"/>
      <c r="AD176" s="145"/>
      <c r="AE176" s="145"/>
      <c r="AF176" s="145"/>
      <c r="AG176" s="145"/>
      <c r="AH176" s="145"/>
      <c r="AI176" s="145"/>
      <c r="AJ176" s="145"/>
      <c r="AK176" s="145"/>
      <c r="AL176" s="145"/>
      <c r="AM176" s="145"/>
    </row>
    <row r="177" spans="1:39">
      <c r="A177" s="145"/>
      <c r="B177" s="146"/>
      <c r="C177" s="146"/>
      <c r="D177" s="152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5"/>
      <c r="AD177" s="145"/>
      <c r="AE177" s="145"/>
      <c r="AF177" s="145"/>
      <c r="AG177" s="145"/>
      <c r="AH177" s="145"/>
      <c r="AI177" s="145"/>
      <c r="AJ177" s="145"/>
      <c r="AK177" s="145"/>
      <c r="AL177" s="145"/>
      <c r="AM177" s="145"/>
    </row>
    <row r="178" spans="1:39">
      <c r="A178" s="145"/>
      <c r="B178" s="146"/>
      <c r="C178" s="146"/>
      <c r="D178" s="152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5"/>
      <c r="AD178" s="145"/>
      <c r="AE178" s="145"/>
      <c r="AF178" s="145"/>
      <c r="AG178" s="145"/>
      <c r="AH178" s="145"/>
      <c r="AI178" s="145"/>
      <c r="AJ178" s="145"/>
      <c r="AK178" s="145"/>
      <c r="AL178" s="145"/>
      <c r="AM178" s="145"/>
    </row>
    <row r="179" spans="1:39">
      <c r="A179" s="145"/>
      <c r="B179" s="146"/>
      <c r="C179" s="146"/>
      <c r="D179" s="152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5"/>
      <c r="AD179" s="145"/>
      <c r="AE179" s="145"/>
      <c r="AF179" s="145"/>
      <c r="AG179" s="145"/>
      <c r="AH179" s="145"/>
      <c r="AI179" s="145"/>
      <c r="AJ179" s="145"/>
      <c r="AK179" s="145"/>
      <c r="AL179" s="145"/>
      <c r="AM179" s="145"/>
    </row>
    <row r="180" spans="1:39">
      <c r="A180" s="145"/>
      <c r="B180" s="146"/>
      <c r="C180" s="146"/>
      <c r="D180" s="152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45"/>
      <c r="AD180" s="145"/>
      <c r="AE180" s="145"/>
      <c r="AF180" s="145"/>
      <c r="AG180" s="145"/>
      <c r="AH180" s="145"/>
      <c r="AI180" s="145"/>
      <c r="AJ180" s="145"/>
      <c r="AK180" s="145"/>
      <c r="AL180" s="145"/>
      <c r="AM180" s="145"/>
    </row>
    <row r="181" spans="1:39">
      <c r="A181" s="145"/>
      <c r="B181" s="146"/>
      <c r="C181" s="146"/>
      <c r="D181" s="152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5"/>
      <c r="AD181" s="145"/>
      <c r="AE181" s="145"/>
      <c r="AF181" s="145"/>
      <c r="AG181" s="145"/>
      <c r="AH181" s="145"/>
      <c r="AI181" s="145"/>
      <c r="AJ181" s="145"/>
      <c r="AK181" s="145"/>
      <c r="AL181" s="145"/>
      <c r="AM181" s="145"/>
    </row>
    <row r="182" spans="1:39">
      <c r="A182" s="145"/>
      <c r="B182" s="146"/>
      <c r="C182" s="146"/>
      <c r="D182" s="152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  <c r="AC182" s="145"/>
      <c r="AD182" s="145"/>
      <c r="AE182" s="145"/>
      <c r="AF182" s="145"/>
      <c r="AG182" s="145"/>
      <c r="AH182" s="145"/>
      <c r="AI182" s="145"/>
      <c r="AJ182" s="145"/>
      <c r="AK182" s="145"/>
      <c r="AL182" s="145"/>
      <c r="AM182" s="145"/>
    </row>
    <row r="183" spans="1:39">
      <c r="A183" s="145"/>
      <c r="B183" s="146"/>
      <c r="C183" s="146"/>
      <c r="D183" s="152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45"/>
      <c r="AE183" s="145"/>
      <c r="AF183" s="145"/>
      <c r="AG183" s="145"/>
      <c r="AH183" s="145"/>
      <c r="AI183" s="145"/>
      <c r="AJ183" s="145"/>
      <c r="AK183" s="145"/>
      <c r="AL183" s="145"/>
      <c r="AM183" s="145"/>
    </row>
    <row r="184" spans="1:39">
      <c r="A184" s="145"/>
      <c r="B184" s="146"/>
      <c r="C184" s="146"/>
      <c r="D184" s="152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  <c r="AC184" s="145"/>
      <c r="AD184" s="145"/>
      <c r="AE184" s="145"/>
      <c r="AF184" s="145"/>
      <c r="AG184" s="145"/>
      <c r="AH184" s="145"/>
      <c r="AI184" s="145"/>
      <c r="AJ184" s="145"/>
      <c r="AK184" s="145"/>
      <c r="AL184" s="145"/>
      <c r="AM184" s="145"/>
    </row>
    <row r="185" spans="1:39">
      <c r="A185" s="145"/>
      <c r="B185" s="146"/>
      <c r="C185" s="146"/>
      <c r="D185" s="152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  <c r="AE185" s="145"/>
      <c r="AF185" s="145"/>
      <c r="AG185" s="145"/>
      <c r="AH185" s="145"/>
      <c r="AI185" s="145"/>
      <c r="AJ185" s="145"/>
      <c r="AK185" s="145"/>
      <c r="AL185" s="145"/>
      <c r="AM185" s="145"/>
    </row>
    <row r="186" spans="1:39">
      <c r="A186" s="145"/>
      <c r="B186" s="146"/>
      <c r="C186" s="146"/>
      <c r="D186" s="152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  <c r="AE186" s="145"/>
      <c r="AF186" s="145"/>
      <c r="AG186" s="145"/>
      <c r="AH186" s="145"/>
      <c r="AI186" s="145"/>
      <c r="AJ186" s="145"/>
      <c r="AK186" s="145"/>
      <c r="AL186" s="145"/>
      <c r="AM186" s="145"/>
    </row>
    <row r="187" spans="1:39">
      <c r="A187" s="145"/>
      <c r="B187" s="146"/>
      <c r="C187" s="146"/>
      <c r="D187" s="152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45"/>
      <c r="AD187" s="145"/>
      <c r="AE187" s="145"/>
      <c r="AF187" s="145"/>
      <c r="AG187" s="145"/>
      <c r="AH187" s="145"/>
      <c r="AI187" s="145"/>
      <c r="AJ187" s="145"/>
      <c r="AK187" s="145"/>
      <c r="AL187" s="145"/>
      <c r="AM187" s="145"/>
    </row>
    <row r="188" spans="1:39">
      <c r="A188" s="145"/>
      <c r="B188" s="146"/>
      <c r="C188" s="146"/>
      <c r="D188" s="152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  <c r="AC188" s="145"/>
      <c r="AD188" s="145"/>
      <c r="AE188" s="145"/>
      <c r="AF188" s="145"/>
      <c r="AG188" s="145"/>
      <c r="AH188" s="145"/>
      <c r="AI188" s="145"/>
      <c r="AJ188" s="145"/>
      <c r="AK188" s="145"/>
      <c r="AL188" s="145"/>
      <c r="AM188" s="145"/>
    </row>
    <row r="189" spans="1:39">
      <c r="A189" s="145"/>
      <c r="B189" s="146"/>
      <c r="C189" s="146"/>
      <c r="D189" s="152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45"/>
      <c r="AF189" s="145"/>
      <c r="AG189" s="145"/>
      <c r="AH189" s="145"/>
      <c r="AI189" s="145"/>
      <c r="AJ189" s="145"/>
      <c r="AK189" s="145"/>
      <c r="AL189" s="145"/>
      <c r="AM189" s="145"/>
    </row>
    <row r="190" spans="1:39">
      <c r="A190" s="145"/>
      <c r="B190" s="146"/>
      <c r="C190" s="146"/>
      <c r="D190" s="152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5"/>
      <c r="AF190" s="145"/>
      <c r="AG190" s="145"/>
      <c r="AH190" s="145"/>
      <c r="AI190" s="145"/>
      <c r="AJ190" s="145"/>
      <c r="AK190" s="145"/>
      <c r="AL190" s="145"/>
      <c r="AM190" s="145"/>
    </row>
    <row r="191" spans="1:39">
      <c r="A191" s="145"/>
      <c r="B191" s="146"/>
      <c r="C191" s="146"/>
      <c r="D191" s="152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  <c r="AE191" s="145"/>
      <c r="AF191" s="145"/>
      <c r="AG191" s="145"/>
      <c r="AH191" s="145"/>
      <c r="AI191" s="145"/>
      <c r="AJ191" s="145"/>
      <c r="AK191" s="145"/>
      <c r="AL191" s="145"/>
      <c r="AM191" s="145"/>
    </row>
    <row r="192" spans="1:39">
      <c r="A192" s="145"/>
      <c r="B192" s="146"/>
      <c r="C192" s="146"/>
      <c r="D192" s="152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45"/>
      <c r="AE192" s="145"/>
      <c r="AF192" s="145"/>
      <c r="AG192" s="145"/>
      <c r="AH192" s="145"/>
      <c r="AI192" s="145"/>
      <c r="AJ192" s="145"/>
      <c r="AK192" s="145"/>
      <c r="AL192" s="145"/>
      <c r="AM192" s="145"/>
    </row>
    <row r="193" spans="1:39">
      <c r="A193" s="145"/>
      <c r="B193" s="146"/>
      <c r="C193" s="146"/>
      <c r="D193" s="152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  <c r="AE193" s="145"/>
      <c r="AF193" s="145"/>
      <c r="AG193" s="145"/>
      <c r="AH193" s="145"/>
      <c r="AI193" s="145"/>
      <c r="AJ193" s="145"/>
      <c r="AK193" s="145"/>
      <c r="AL193" s="145"/>
      <c r="AM193" s="145"/>
    </row>
    <row r="194" spans="1:39">
      <c r="A194" s="145"/>
      <c r="B194" s="146"/>
      <c r="C194" s="146"/>
      <c r="D194" s="152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</row>
    <row r="195" spans="1:39">
      <c r="A195" s="145"/>
      <c r="B195" s="146"/>
      <c r="C195" s="146"/>
      <c r="D195" s="152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45"/>
      <c r="AE195" s="145"/>
      <c r="AF195" s="145"/>
      <c r="AG195" s="145"/>
      <c r="AH195" s="145"/>
      <c r="AI195" s="145"/>
      <c r="AJ195" s="145"/>
      <c r="AK195" s="145"/>
      <c r="AL195" s="145"/>
      <c r="AM195" s="145"/>
    </row>
    <row r="196" spans="1:39">
      <c r="A196" s="145"/>
      <c r="B196" s="146"/>
      <c r="C196" s="146"/>
      <c r="D196" s="152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  <c r="AE196" s="145"/>
      <c r="AF196" s="145"/>
      <c r="AG196" s="145"/>
      <c r="AH196" s="145"/>
      <c r="AI196" s="145"/>
      <c r="AJ196" s="145"/>
      <c r="AK196" s="145"/>
      <c r="AL196" s="145"/>
      <c r="AM196" s="145"/>
    </row>
    <row r="197" spans="1:39">
      <c r="A197" s="145"/>
      <c r="B197" s="146"/>
      <c r="C197" s="146"/>
      <c r="D197" s="152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5"/>
      <c r="AD197" s="145"/>
      <c r="AE197" s="145"/>
      <c r="AF197" s="145"/>
      <c r="AG197" s="145"/>
      <c r="AH197" s="145"/>
      <c r="AI197" s="145"/>
      <c r="AJ197" s="145"/>
      <c r="AK197" s="145"/>
      <c r="AL197" s="145"/>
      <c r="AM197" s="145"/>
    </row>
    <row r="198" spans="1:39">
      <c r="A198" s="145"/>
      <c r="B198" s="146"/>
      <c r="C198" s="146"/>
      <c r="D198" s="152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45"/>
      <c r="AE198" s="145"/>
      <c r="AF198" s="145"/>
      <c r="AG198" s="145"/>
      <c r="AH198" s="145"/>
      <c r="AI198" s="145"/>
      <c r="AJ198" s="145"/>
      <c r="AK198" s="145"/>
      <c r="AL198" s="145"/>
      <c r="AM198" s="145"/>
    </row>
    <row r="199" spans="1:39">
      <c r="A199" s="145"/>
      <c r="B199" s="146"/>
      <c r="C199" s="146"/>
      <c r="D199" s="152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5"/>
      <c r="AD199" s="145"/>
      <c r="AE199" s="145"/>
      <c r="AF199" s="145"/>
      <c r="AG199" s="145"/>
      <c r="AH199" s="145"/>
      <c r="AI199" s="145"/>
      <c r="AJ199" s="145"/>
      <c r="AK199" s="145"/>
      <c r="AL199" s="145"/>
      <c r="AM199" s="145"/>
    </row>
    <row r="200" spans="1:39">
      <c r="A200" s="145"/>
      <c r="B200" s="146"/>
      <c r="C200" s="146"/>
      <c r="D200" s="152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  <c r="AC200" s="145"/>
      <c r="AD200" s="145"/>
      <c r="AE200" s="145"/>
      <c r="AF200" s="145"/>
      <c r="AG200" s="145"/>
      <c r="AH200" s="145"/>
      <c r="AI200" s="145"/>
      <c r="AJ200" s="145"/>
      <c r="AK200" s="145"/>
      <c r="AL200" s="145"/>
      <c r="AM200" s="145"/>
    </row>
    <row r="201" spans="1:39">
      <c r="A201" s="145"/>
      <c r="B201" s="146"/>
      <c r="C201" s="146"/>
      <c r="D201" s="152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5"/>
      <c r="AD201" s="145"/>
      <c r="AE201" s="145"/>
      <c r="AF201" s="145"/>
      <c r="AG201" s="145"/>
      <c r="AH201" s="145"/>
      <c r="AI201" s="145"/>
      <c r="AJ201" s="145"/>
      <c r="AK201" s="145"/>
      <c r="AL201" s="145"/>
      <c r="AM201" s="145"/>
    </row>
    <row r="202" spans="1:39">
      <c r="A202" s="145"/>
      <c r="B202" s="146"/>
      <c r="C202" s="146"/>
      <c r="D202" s="152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45"/>
      <c r="AD202" s="145"/>
      <c r="AE202" s="145"/>
      <c r="AF202" s="145"/>
      <c r="AG202" s="145"/>
      <c r="AH202" s="145"/>
      <c r="AI202" s="145"/>
      <c r="AJ202" s="145"/>
      <c r="AK202" s="145"/>
      <c r="AL202" s="145"/>
      <c r="AM202" s="145"/>
    </row>
    <row r="203" spans="1:39">
      <c r="A203" s="145"/>
      <c r="B203" s="146"/>
      <c r="C203" s="146"/>
      <c r="D203" s="152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5"/>
      <c r="AD203" s="145"/>
      <c r="AE203" s="145"/>
      <c r="AF203" s="145"/>
      <c r="AG203" s="145"/>
      <c r="AH203" s="145"/>
      <c r="AI203" s="145"/>
      <c r="AJ203" s="145"/>
      <c r="AK203" s="145"/>
      <c r="AL203" s="145"/>
      <c r="AM203" s="145"/>
    </row>
    <row r="204" spans="1:39">
      <c r="A204" s="145"/>
      <c r="B204" s="146"/>
      <c r="C204" s="146"/>
      <c r="D204" s="152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5"/>
      <c r="AD204" s="145"/>
      <c r="AE204" s="145"/>
      <c r="AF204" s="145"/>
      <c r="AG204" s="145"/>
      <c r="AH204" s="145"/>
      <c r="AI204" s="145"/>
      <c r="AJ204" s="145"/>
      <c r="AK204" s="145"/>
      <c r="AL204" s="145"/>
      <c r="AM204" s="145"/>
    </row>
    <row r="205" spans="1:39">
      <c r="A205" s="145"/>
      <c r="B205" s="146"/>
      <c r="C205" s="146"/>
      <c r="D205" s="152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  <c r="AE205" s="145"/>
      <c r="AF205" s="145"/>
      <c r="AG205" s="145"/>
      <c r="AH205" s="145"/>
      <c r="AI205" s="145"/>
      <c r="AJ205" s="145"/>
      <c r="AK205" s="145"/>
      <c r="AL205" s="145"/>
      <c r="AM205" s="145"/>
    </row>
    <row r="206" spans="1:39">
      <c r="A206" s="145"/>
      <c r="B206" s="146"/>
      <c r="C206" s="146"/>
      <c r="D206" s="152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5"/>
      <c r="AD206" s="145"/>
      <c r="AE206" s="145"/>
      <c r="AF206" s="145"/>
      <c r="AG206" s="145"/>
      <c r="AH206" s="145"/>
      <c r="AI206" s="145"/>
      <c r="AJ206" s="145"/>
      <c r="AK206" s="145"/>
      <c r="AL206" s="145"/>
      <c r="AM206" s="145"/>
    </row>
    <row r="207" spans="1:39">
      <c r="A207" s="145"/>
      <c r="B207" s="146"/>
      <c r="C207" s="146"/>
      <c r="D207" s="152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  <c r="AE207" s="145"/>
      <c r="AF207" s="145"/>
      <c r="AG207" s="145"/>
      <c r="AH207" s="145"/>
      <c r="AI207" s="145"/>
      <c r="AJ207" s="145"/>
      <c r="AK207" s="145"/>
      <c r="AL207" s="145"/>
      <c r="AM207" s="145"/>
    </row>
    <row r="208" spans="1:39">
      <c r="A208" s="145"/>
      <c r="B208" s="146"/>
      <c r="C208" s="146"/>
      <c r="D208" s="152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45"/>
      <c r="AF208" s="145"/>
      <c r="AG208" s="145"/>
      <c r="AH208" s="145"/>
      <c r="AI208" s="145"/>
      <c r="AJ208" s="145"/>
      <c r="AK208" s="145"/>
      <c r="AL208" s="145"/>
      <c r="AM208" s="145"/>
    </row>
    <row r="209" spans="1:39">
      <c r="A209" s="145"/>
      <c r="B209" s="146"/>
      <c r="C209" s="146"/>
      <c r="D209" s="152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45"/>
      <c r="AE209" s="145"/>
      <c r="AF209" s="145"/>
      <c r="AG209" s="145"/>
      <c r="AH209" s="145"/>
      <c r="AI209" s="145"/>
      <c r="AJ209" s="145"/>
      <c r="AK209" s="145"/>
      <c r="AL209" s="145"/>
      <c r="AM209" s="145"/>
    </row>
    <row r="210" spans="1:39">
      <c r="A210" s="145"/>
      <c r="B210" s="146"/>
      <c r="C210" s="146"/>
      <c r="D210" s="152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5"/>
      <c r="AD210" s="145"/>
      <c r="AE210" s="145"/>
      <c r="AF210" s="145"/>
      <c r="AG210" s="145"/>
      <c r="AH210" s="145"/>
      <c r="AI210" s="145"/>
      <c r="AJ210" s="145"/>
      <c r="AK210" s="145"/>
      <c r="AL210" s="145"/>
      <c r="AM210" s="145"/>
    </row>
    <row r="211" spans="1:39">
      <c r="A211" s="145"/>
      <c r="B211" s="146"/>
      <c r="C211" s="146"/>
      <c r="D211" s="152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45"/>
      <c r="AE211" s="145"/>
      <c r="AF211" s="145"/>
      <c r="AG211" s="145"/>
      <c r="AH211" s="145"/>
      <c r="AI211" s="145"/>
      <c r="AJ211" s="145"/>
      <c r="AK211" s="145"/>
      <c r="AL211" s="145"/>
      <c r="AM211" s="145"/>
    </row>
    <row r="212" spans="1:39">
      <c r="A212" s="145"/>
      <c r="B212" s="146"/>
      <c r="C212" s="146"/>
      <c r="D212" s="152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45"/>
      <c r="AE212" s="145"/>
      <c r="AF212" s="145"/>
      <c r="AG212" s="145"/>
      <c r="AH212" s="145"/>
      <c r="AI212" s="145"/>
      <c r="AJ212" s="145"/>
      <c r="AK212" s="145"/>
      <c r="AL212" s="145"/>
      <c r="AM212" s="145"/>
    </row>
    <row r="213" spans="1:39">
      <c r="A213" s="145"/>
      <c r="B213" s="146"/>
      <c r="C213" s="146"/>
      <c r="D213" s="152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5"/>
      <c r="AD213" s="145"/>
      <c r="AE213" s="145"/>
      <c r="AF213" s="145"/>
      <c r="AG213" s="145"/>
      <c r="AH213" s="145"/>
      <c r="AI213" s="145"/>
      <c r="AJ213" s="145"/>
      <c r="AK213" s="145"/>
      <c r="AL213" s="145"/>
      <c r="AM213" s="145"/>
    </row>
    <row r="214" spans="1:39">
      <c r="A214" s="145"/>
      <c r="B214" s="146"/>
      <c r="C214" s="146"/>
      <c r="D214" s="152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  <c r="AC214" s="145"/>
      <c r="AD214" s="145"/>
      <c r="AE214" s="145"/>
      <c r="AF214" s="145"/>
      <c r="AG214" s="145"/>
      <c r="AH214" s="145"/>
      <c r="AI214" s="145"/>
      <c r="AJ214" s="145"/>
      <c r="AK214" s="145"/>
      <c r="AL214" s="145"/>
      <c r="AM214" s="145"/>
    </row>
    <row r="215" spans="1:39">
      <c r="A215" s="145"/>
      <c r="B215" s="146"/>
      <c r="C215" s="146"/>
      <c r="D215" s="152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45"/>
      <c r="AD215" s="145"/>
      <c r="AE215" s="145"/>
      <c r="AF215" s="145"/>
      <c r="AG215" s="145"/>
      <c r="AH215" s="145"/>
      <c r="AI215" s="145"/>
      <c r="AJ215" s="145"/>
      <c r="AK215" s="145"/>
      <c r="AL215" s="145"/>
      <c r="AM215" s="145"/>
    </row>
    <row r="216" spans="1:39">
      <c r="A216" s="145"/>
      <c r="B216" s="146"/>
      <c r="C216" s="146"/>
      <c r="D216" s="152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45"/>
      <c r="AD216" s="145"/>
      <c r="AE216" s="145"/>
      <c r="AF216" s="145"/>
      <c r="AG216" s="145"/>
      <c r="AH216" s="145"/>
      <c r="AI216" s="145"/>
      <c r="AJ216" s="145"/>
      <c r="AK216" s="145"/>
      <c r="AL216" s="145"/>
      <c r="AM216" s="145"/>
    </row>
    <row r="217" spans="1:39">
      <c r="A217" s="145"/>
      <c r="B217" s="146"/>
      <c r="C217" s="146"/>
      <c r="D217" s="152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5"/>
      <c r="AD217" s="145"/>
      <c r="AE217" s="145"/>
      <c r="AF217" s="145"/>
      <c r="AG217" s="145"/>
      <c r="AH217" s="145"/>
      <c r="AI217" s="145"/>
      <c r="AJ217" s="145"/>
      <c r="AK217" s="145"/>
      <c r="AL217" s="145"/>
      <c r="AM217" s="145"/>
    </row>
    <row r="218" spans="1:39">
      <c r="A218" s="145"/>
      <c r="B218" s="146"/>
      <c r="C218" s="146"/>
      <c r="D218" s="152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  <c r="AC218" s="145"/>
      <c r="AD218" s="145"/>
      <c r="AE218" s="145"/>
      <c r="AF218" s="145"/>
      <c r="AG218" s="145"/>
      <c r="AH218" s="145"/>
      <c r="AI218" s="145"/>
      <c r="AJ218" s="145"/>
      <c r="AK218" s="145"/>
      <c r="AL218" s="145"/>
      <c r="AM218" s="145"/>
    </row>
    <row r="219" spans="1:39">
      <c r="A219" s="145"/>
      <c r="B219" s="146"/>
      <c r="C219" s="146"/>
      <c r="D219" s="152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5"/>
      <c r="AD219" s="145"/>
      <c r="AE219" s="145"/>
      <c r="AF219" s="145"/>
      <c r="AG219" s="145"/>
      <c r="AH219" s="145"/>
      <c r="AI219" s="145"/>
      <c r="AJ219" s="145"/>
      <c r="AK219" s="145"/>
      <c r="AL219" s="145"/>
      <c r="AM219" s="145"/>
    </row>
    <row r="220" spans="1:39">
      <c r="A220" s="145"/>
      <c r="B220" s="146"/>
      <c r="C220" s="146"/>
      <c r="D220" s="152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5"/>
      <c r="AD220" s="145"/>
      <c r="AE220" s="145"/>
      <c r="AF220" s="145"/>
      <c r="AG220" s="145"/>
      <c r="AH220" s="145"/>
      <c r="AI220" s="145"/>
      <c r="AJ220" s="145"/>
      <c r="AK220" s="145"/>
      <c r="AL220" s="145"/>
      <c r="AM220" s="145"/>
    </row>
    <row r="221" spans="1:39">
      <c r="A221" s="145"/>
      <c r="B221" s="146"/>
      <c r="C221" s="146"/>
      <c r="D221" s="152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5"/>
      <c r="AD221" s="145"/>
      <c r="AE221" s="145"/>
      <c r="AF221" s="145"/>
      <c r="AG221" s="145"/>
      <c r="AH221" s="145"/>
      <c r="AI221" s="145"/>
      <c r="AJ221" s="145"/>
      <c r="AK221" s="145"/>
      <c r="AL221" s="145"/>
      <c r="AM221" s="145"/>
    </row>
    <row r="222" spans="1:39">
      <c r="A222" s="145"/>
      <c r="B222" s="146"/>
      <c r="C222" s="146"/>
      <c r="D222" s="152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45"/>
      <c r="AD222" s="145"/>
      <c r="AE222" s="145"/>
      <c r="AF222" s="145"/>
      <c r="AG222" s="145"/>
      <c r="AH222" s="145"/>
      <c r="AI222" s="145"/>
      <c r="AJ222" s="145"/>
      <c r="AK222" s="145"/>
      <c r="AL222" s="145"/>
      <c r="AM222" s="145"/>
    </row>
    <row r="223" spans="1:39">
      <c r="A223" s="145"/>
      <c r="B223" s="146"/>
      <c r="C223" s="146"/>
      <c r="D223" s="152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5"/>
      <c r="AD223" s="145"/>
      <c r="AE223" s="145"/>
      <c r="AF223" s="145"/>
      <c r="AG223" s="145"/>
      <c r="AH223" s="145"/>
      <c r="AI223" s="145"/>
      <c r="AJ223" s="145"/>
      <c r="AK223" s="145"/>
      <c r="AL223" s="145"/>
      <c r="AM223" s="145"/>
    </row>
    <row r="224" spans="1:39">
      <c r="A224" s="145"/>
      <c r="B224" s="146"/>
      <c r="C224" s="146"/>
      <c r="D224" s="152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  <c r="AC224" s="145"/>
      <c r="AD224" s="145"/>
      <c r="AE224" s="145"/>
      <c r="AF224" s="145"/>
      <c r="AG224" s="145"/>
      <c r="AH224" s="145"/>
      <c r="AI224" s="145"/>
      <c r="AJ224" s="145"/>
      <c r="AK224" s="145"/>
      <c r="AL224" s="145"/>
      <c r="AM224" s="145"/>
    </row>
    <row r="225" spans="1:39">
      <c r="A225" s="145"/>
      <c r="B225" s="146"/>
      <c r="C225" s="146"/>
      <c r="D225" s="152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45"/>
      <c r="AE225" s="145"/>
      <c r="AF225" s="145"/>
      <c r="AG225" s="145"/>
      <c r="AH225" s="145"/>
      <c r="AI225" s="145"/>
      <c r="AJ225" s="145"/>
      <c r="AK225" s="145"/>
      <c r="AL225" s="145"/>
      <c r="AM225" s="145"/>
    </row>
    <row r="226" spans="1:39">
      <c r="A226" s="145"/>
      <c r="B226" s="146"/>
      <c r="C226" s="146"/>
      <c r="D226" s="152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  <c r="AF226" s="145"/>
      <c r="AG226" s="145"/>
      <c r="AH226" s="145"/>
      <c r="AI226" s="145"/>
      <c r="AJ226" s="145"/>
      <c r="AK226" s="145"/>
      <c r="AL226" s="145"/>
      <c r="AM226" s="145"/>
    </row>
    <row r="227" spans="1:39">
      <c r="A227" s="145"/>
      <c r="B227" s="146"/>
      <c r="C227" s="146"/>
      <c r="D227" s="152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5"/>
      <c r="AD227" s="145"/>
      <c r="AE227" s="145"/>
      <c r="AF227" s="145"/>
      <c r="AG227" s="145"/>
      <c r="AH227" s="145"/>
      <c r="AI227" s="145"/>
      <c r="AJ227" s="145"/>
      <c r="AK227" s="145"/>
      <c r="AL227" s="145"/>
      <c r="AM227" s="145"/>
    </row>
    <row r="228" spans="1:39">
      <c r="A228" s="145"/>
      <c r="B228" s="146"/>
      <c r="C228" s="146"/>
      <c r="D228" s="152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5"/>
      <c r="AD228" s="145"/>
      <c r="AE228" s="145"/>
      <c r="AF228" s="145"/>
      <c r="AG228" s="145"/>
      <c r="AH228" s="145"/>
      <c r="AI228" s="145"/>
      <c r="AJ228" s="145"/>
      <c r="AK228" s="145"/>
      <c r="AL228" s="145"/>
      <c r="AM228" s="145"/>
    </row>
    <row r="229" spans="1:39">
      <c r="A229" s="145"/>
      <c r="B229" s="146"/>
      <c r="C229" s="146"/>
      <c r="D229" s="152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45"/>
      <c r="AE229" s="145"/>
      <c r="AF229" s="145"/>
      <c r="AG229" s="145"/>
      <c r="AH229" s="145"/>
      <c r="AI229" s="145"/>
      <c r="AJ229" s="145"/>
      <c r="AK229" s="145"/>
      <c r="AL229" s="145"/>
      <c r="AM229" s="145"/>
    </row>
    <row r="230" spans="1:39">
      <c r="A230" s="145"/>
      <c r="B230" s="146"/>
      <c r="C230" s="146"/>
      <c r="D230" s="152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45"/>
      <c r="AD230" s="145"/>
      <c r="AE230" s="145"/>
      <c r="AF230" s="145"/>
      <c r="AG230" s="145"/>
      <c r="AH230" s="145"/>
      <c r="AI230" s="145"/>
      <c r="AJ230" s="145"/>
      <c r="AK230" s="145"/>
      <c r="AL230" s="145"/>
      <c r="AM230" s="145"/>
    </row>
    <row r="231" spans="1:39">
      <c r="A231" s="145"/>
      <c r="B231" s="146"/>
      <c r="C231" s="146"/>
      <c r="D231" s="152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45"/>
      <c r="AE231" s="145"/>
      <c r="AF231" s="145"/>
      <c r="AG231" s="145"/>
      <c r="AH231" s="145"/>
      <c r="AI231" s="145"/>
      <c r="AJ231" s="145"/>
      <c r="AK231" s="145"/>
      <c r="AL231" s="145"/>
      <c r="AM231" s="145"/>
    </row>
    <row r="232" spans="1:39">
      <c r="A232" s="145"/>
      <c r="B232" s="146"/>
      <c r="C232" s="146"/>
      <c r="D232" s="152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5"/>
      <c r="AD232" s="145"/>
      <c r="AE232" s="145"/>
      <c r="AF232" s="145"/>
      <c r="AG232" s="145"/>
      <c r="AH232" s="145"/>
      <c r="AI232" s="145"/>
      <c r="AJ232" s="145"/>
      <c r="AK232" s="145"/>
      <c r="AL232" s="145"/>
      <c r="AM232" s="145"/>
    </row>
    <row r="233" spans="1:39">
      <c r="A233" s="145"/>
      <c r="B233" s="146"/>
      <c r="C233" s="146"/>
      <c r="D233" s="152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45"/>
      <c r="AE233" s="145"/>
      <c r="AF233" s="145"/>
      <c r="AG233" s="145"/>
      <c r="AH233" s="145"/>
      <c r="AI233" s="145"/>
      <c r="AJ233" s="145"/>
      <c r="AK233" s="145"/>
      <c r="AL233" s="145"/>
      <c r="AM233" s="145"/>
    </row>
    <row r="234" spans="1:39">
      <c r="A234" s="145"/>
      <c r="B234" s="146"/>
      <c r="C234" s="146"/>
      <c r="D234" s="152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45"/>
      <c r="AE234" s="145"/>
      <c r="AF234" s="145"/>
      <c r="AG234" s="145"/>
      <c r="AH234" s="145"/>
      <c r="AI234" s="145"/>
      <c r="AJ234" s="145"/>
      <c r="AK234" s="145"/>
      <c r="AL234" s="145"/>
      <c r="AM234" s="145"/>
    </row>
    <row r="235" spans="1:39">
      <c r="A235" s="145"/>
      <c r="B235" s="146"/>
      <c r="C235" s="146"/>
      <c r="D235" s="152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5"/>
      <c r="AD235" s="145"/>
      <c r="AE235" s="145"/>
      <c r="AF235" s="145"/>
      <c r="AG235" s="145"/>
      <c r="AH235" s="145"/>
      <c r="AI235" s="145"/>
      <c r="AJ235" s="145"/>
      <c r="AK235" s="145"/>
      <c r="AL235" s="145"/>
      <c r="AM235" s="145"/>
    </row>
    <row r="236" spans="1:39">
      <c r="A236" s="145"/>
      <c r="B236" s="146"/>
      <c r="C236" s="146"/>
      <c r="D236" s="152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45"/>
      <c r="AE236" s="145"/>
      <c r="AF236" s="145"/>
      <c r="AG236" s="145"/>
      <c r="AH236" s="145"/>
      <c r="AI236" s="145"/>
      <c r="AJ236" s="145"/>
      <c r="AK236" s="145"/>
      <c r="AL236" s="145"/>
      <c r="AM236" s="145"/>
    </row>
    <row r="237" spans="1:39">
      <c r="A237" s="145"/>
      <c r="B237" s="146"/>
      <c r="C237" s="146"/>
      <c r="D237" s="152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45"/>
      <c r="AE237" s="145"/>
      <c r="AF237" s="145"/>
      <c r="AG237" s="145"/>
      <c r="AH237" s="145"/>
      <c r="AI237" s="145"/>
      <c r="AJ237" s="145"/>
      <c r="AK237" s="145"/>
      <c r="AL237" s="145"/>
      <c r="AM237" s="145"/>
    </row>
    <row r="238" spans="1:39">
      <c r="A238" s="145"/>
      <c r="B238" s="146"/>
      <c r="C238" s="146"/>
      <c r="D238" s="152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45"/>
      <c r="AD238" s="145"/>
      <c r="AE238" s="145"/>
      <c r="AF238" s="145"/>
      <c r="AG238" s="145"/>
      <c r="AH238" s="145"/>
      <c r="AI238" s="145"/>
      <c r="AJ238" s="145"/>
      <c r="AK238" s="145"/>
      <c r="AL238" s="145"/>
      <c r="AM238" s="145"/>
    </row>
    <row r="239" spans="1:39">
      <c r="A239" s="145"/>
      <c r="B239" s="146"/>
      <c r="C239" s="146"/>
      <c r="D239" s="152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  <c r="AC239" s="145"/>
      <c r="AD239" s="145"/>
      <c r="AE239" s="145"/>
      <c r="AF239" s="145"/>
      <c r="AG239" s="145"/>
      <c r="AH239" s="145"/>
      <c r="AI239" s="145"/>
      <c r="AJ239" s="145"/>
      <c r="AK239" s="145"/>
      <c r="AL239" s="145"/>
      <c r="AM239" s="145"/>
    </row>
    <row r="240" spans="1:39">
      <c r="A240" s="145"/>
      <c r="B240" s="146"/>
      <c r="C240" s="146"/>
      <c r="D240" s="152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45"/>
      <c r="AD240" s="145"/>
      <c r="AE240" s="145"/>
      <c r="AF240" s="145"/>
      <c r="AG240" s="145"/>
      <c r="AH240" s="145"/>
      <c r="AI240" s="145"/>
      <c r="AJ240" s="145"/>
      <c r="AK240" s="145"/>
      <c r="AL240" s="145"/>
      <c r="AM240" s="145"/>
    </row>
    <row r="241" spans="1:39">
      <c r="A241" s="145"/>
      <c r="B241" s="146"/>
      <c r="C241" s="146"/>
      <c r="D241" s="152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  <c r="AC241" s="145"/>
      <c r="AD241" s="145"/>
      <c r="AE241" s="145"/>
      <c r="AF241" s="145"/>
      <c r="AG241" s="145"/>
      <c r="AH241" s="145"/>
      <c r="AI241" s="145"/>
      <c r="AJ241" s="145"/>
      <c r="AK241" s="145"/>
      <c r="AL241" s="145"/>
      <c r="AM241" s="145"/>
    </row>
    <row r="242" spans="1:39">
      <c r="A242" s="145"/>
      <c r="B242" s="146"/>
      <c r="C242" s="146"/>
      <c r="D242" s="152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45"/>
      <c r="AD242" s="145"/>
      <c r="AE242" s="145"/>
      <c r="AF242" s="145"/>
      <c r="AG242" s="145"/>
      <c r="AH242" s="145"/>
      <c r="AI242" s="145"/>
      <c r="AJ242" s="145"/>
      <c r="AK242" s="145"/>
      <c r="AL242" s="145"/>
      <c r="AM242" s="145"/>
    </row>
    <row r="243" spans="1:39">
      <c r="A243" s="145"/>
      <c r="B243" s="146"/>
      <c r="C243" s="146"/>
      <c r="D243" s="152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  <c r="AC243" s="145"/>
      <c r="AD243" s="145"/>
      <c r="AE243" s="145"/>
      <c r="AF243" s="145"/>
      <c r="AG243" s="145"/>
      <c r="AH243" s="145"/>
      <c r="AI243" s="145"/>
      <c r="AJ243" s="145"/>
      <c r="AK243" s="145"/>
      <c r="AL243" s="145"/>
      <c r="AM243" s="145"/>
    </row>
    <row r="244" spans="1:39">
      <c r="A244" s="145"/>
      <c r="B244" s="146"/>
      <c r="C244" s="146"/>
      <c r="D244" s="152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  <c r="AC244" s="145"/>
      <c r="AD244" s="145"/>
      <c r="AE244" s="145"/>
      <c r="AF244" s="145"/>
      <c r="AG244" s="145"/>
      <c r="AH244" s="145"/>
      <c r="AI244" s="145"/>
      <c r="AJ244" s="145"/>
      <c r="AK244" s="145"/>
      <c r="AL244" s="145"/>
      <c r="AM244" s="145"/>
    </row>
    <row r="245" spans="1:39">
      <c r="A245" s="145"/>
      <c r="B245" s="146"/>
      <c r="C245" s="146"/>
      <c r="D245" s="152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  <c r="AC245" s="145"/>
      <c r="AD245" s="145"/>
      <c r="AE245" s="145"/>
      <c r="AF245" s="145"/>
      <c r="AG245" s="145"/>
      <c r="AH245" s="145"/>
      <c r="AI245" s="145"/>
      <c r="AJ245" s="145"/>
      <c r="AK245" s="145"/>
      <c r="AL245" s="145"/>
      <c r="AM245" s="145"/>
    </row>
    <row r="246" spans="1:39">
      <c r="A246" s="145"/>
      <c r="B246" s="146"/>
      <c r="C246" s="146"/>
      <c r="D246" s="152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45"/>
      <c r="AD246" s="145"/>
      <c r="AE246" s="145"/>
      <c r="AF246" s="145"/>
      <c r="AG246" s="145"/>
      <c r="AH246" s="145"/>
      <c r="AI246" s="145"/>
      <c r="AJ246" s="145"/>
      <c r="AK246" s="145"/>
      <c r="AL246" s="145"/>
      <c r="AM246" s="145"/>
    </row>
    <row r="247" spans="1:39">
      <c r="A247" s="145"/>
      <c r="B247" s="146"/>
      <c r="C247" s="146"/>
      <c r="D247" s="152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5"/>
      <c r="AD247" s="145"/>
      <c r="AE247" s="145"/>
      <c r="AF247" s="145"/>
      <c r="AG247" s="145"/>
      <c r="AH247" s="145"/>
      <c r="AI247" s="145"/>
      <c r="AJ247" s="145"/>
      <c r="AK247" s="145"/>
      <c r="AL247" s="145"/>
      <c r="AM247" s="145"/>
    </row>
    <row r="248" spans="1:39">
      <c r="A248" s="145"/>
      <c r="B248" s="146"/>
      <c r="C248" s="146"/>
      <c r="D248" s="152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45"/>
      <c r="AD248" s="145"/>
      <c r="AE248" s="145"/>
      <c r="AF248" s="145"/>
      <c r="AG248" s="145"/>
      <c r="AH248" s="145"/>
      <c r="AI248" s="145"/>
      <c r="AJ248" s="145"/>
      <c r="AK248" s="145"/>
      <c r="AL248" s="145"/>
      <c r="AM248" s="145"/>
    </row>
    <row r="249" spans="1:39">
      <c r="A249" s="145"/>
      <c r="B249" s="146"/>
      <c r="C249" s="146"/>
      <c r="D249" s="152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45"/>
      <c r="AD249" s="145"/>
      <c r="AE249" s="145"/>
      <c r="AF249" s="145"/>
      <c r="AG249" s="145"/>
      <c r="AH249" s="145"/>
      <c r="AI249" s="145"/>
      <c r="AJ249" s="145"/>
      <c r="AK249" s="145"/>
      <c r="AL249" s="145"/>
      <c r="AM249" s="145"/>
    </row>
    <row r="250" spans="1:39">
      <c r="A250" s="145"/>
      <c r="B250" s="146"/>
      <c r="C250" s="146"/>
      <c r="D250" s="152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45"/>
      <c r="AD250" s="145"/>
      <c r="AE250" s="145"/>
      <c r="AF250" s="145"/>
      <c r="AG250" s="145"/>
      <c r="AH250" s="145"/>
      <c r="AI250" s="145"/>
      <c r="AJ250" s="145"/>
      <c r="AK250" s="145"/>
      <c r="AL250" s="145"/>
      <c r="AM250" s="145"/>
    </row>
    <row r="251" spans="1:39">
      <c r="A251" s="145"/>
      <c r="B251" s="146"/>
      <c r="C251" s="146"/>
      <c r="D251" s="152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  <c r="AC251" s="145"/>
      <c r="AD251" s="145"/>
      <c r="AE251" s="145"/>
      <c r="AF251" s="145"/>
      <c r="AG251" s="145"/>
      <c r="AH251" s="145"/>
      <c r="AI251" s="145"/>
      <c r="AJ251" s="145"/>
      <c r="AK251" s="145"/>
      <c r="AL251" s="145"/>
      <c r="AM251" s="145"/>
    </row>
    <row r="252" spans="1:39">
      <c r="A252" s="145"/>
      <c r="B252" s="146"/>
      <c r="C252" s="146"/>
      <c r="D252" s="152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45"/>
      <c r="AD252" s="145"/>
      <c r="AE252" s="145"/>
      <c r="AF252" s="145"/>
      <c r="AG252" s="145"/>
      <c r="AH252" s="145"/>
      <c r="AI252" s="145"/>
      <c r="AJ252" s="145"/>
      <c r="AK252" s="145"/>
      <c r="AL252" s="145"/>
      <c r="AM252" s="145"/>
    </row>
    <row r="253" spans="1:39">
      <c r="A253" s="145"/>
      <c r="B253" s="146"/>
      <c r="C253" s="146"/>
      <c r="D253" s="152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45"/>
      <c r="AD253" s="145"/>
      <c r="AE253" s="145"/>
      <c r="AF253" s="145"/>
      <c r="AG253" s="145"/>
      <c r="AH253" s="145"/>
      <c r="AI253" s="145"/>
      <c r="AJ253" s="145"/>
      <c r="AK253" s="145"/>
      <c r="AL253" s="145"/>
      <c r="AM253" s="145"/>
    </row>
    <row r="254" spans="1:39">
      <c r="A254" s="145"/>
      <c r="B254" s="146"/>
      <c r="C254" s="146"/>
      <c r="D254" s="152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45"/>
      <c r="AD254" s="145"/>
      <c r="AE254" s="145"/>
      <c r="AF254" s="145"/>
      <c r="AG254" s="145"/>
      <c r="AH254" s="145"/>
      <c r="AI254" s="145"/>
      <c r="AJ254" s="145"/>
      <c r="AK254" s="145"/>
      <c r="AL254" s="145"/>
      <c r="AM254" s="145"/>
    </row>
    <row r="255" spans="1:39">
      <c r="A255" s="145"/>
      <c r="B255" s="146"/>
      <c r="C255" s="146"/>
      <c r="D255" s="152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5"/>
      <c r="AD255" s="145"/>
      <c r="AE255" s="145"/>
      <c r="AF255" s="145"/>
      <c r="AG255" s="145"/>
      <c r="AH255" s="145"/>
      <c r="AI255" s="145"/>
      <c r="AJ255" s="145"/>
      <c r="AK255" s="145"/>
      <c r="AL255" s="145"/>
      <c r="AM255" s="145"/>
    </row>
    <row r="256" spans="1:39">
      <c r="A256" s="145"/>
      <c r="B256" s="146"/>
      <c r="C256" s="146"/>
      <c r="D256" s="152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45"/>
      <c r="AD256" s="145"/>
      <c r="AE256" s="145"/>
      <c r="AF256" s="145"/>
      <c r="AG256" s="145"/>
      <c r="AH256" s="145"/>
      <c r="AI256" s="145"/>
      <c r="AJ256" s="145"/>
      <c r="AK256" s="145"/>
      <c r="AL256" s="145"/>
      <c r="AM256" s="145"/>
    </row>
    <row r="257" spans="1:39">
      <c r="A257" s="145"/>
      <c r="B257" s="146"/>
      <c r="C257" s="146"/>
      <c r="D257" s="152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  <c r="AC257" s="145"/>
      <c r="AD257" s="145"/>
      <c r="AE257" s="145"/>
      <c r="AF257" s="145"/>
      <c r="AG257" s="145"/>
      <c r="AH257" s="145"/>
      <c r="AI257" s="145"/>
      <c r="AJ257" s="145"/>
      <c r="AK257" s="145"/>
      <c r="AL257" s="145"/>
      <c r="AM257" s="145"/>
    </row>
    <row r="258" spans="1:39">
      <c r="A258" s="145"/>
      <c r="B258" s="146"/>
      <c r="C258" s="146"/>
      <c r="D258" s="152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  <c r="AC258" s="145"/>
      <c r="AD258" s="145"/>
      <c r="AE258" s="145"/>
      <c r="AF258" s="145"/>
      <c r="AG258" s="145"/>
      <c r="AH258" s="145"/>
      <c r="AI258" s="145"/>
      <c r="AJ258" s="145"/>
      <c r="AK258" s="145"/>
      <c r="AL258" s="145"/>
      <c r="AM258" s="145"/>
    </row>
    <row r="259" spans="1:39">
      <c r="A259" s="145"/>
      <c r="B259" s="146"/>
      <c r="C259" s="146"/>
      <c r="D259" s="152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45"/>
      <c r="AE259" s="145"/>
      <c r="AF259" s="145"/>
      <c r="AG259" s="145"/>
      <c r="AH259" s="145"/>
      <c r="AI259" s="145"/>
      <c r="AJ259" s="145"/>
      <c r="AK259" s="145"/>
      <c r="AL259" s="145"/>
      <c r="AM259" s="145"/>
    </row>
    <row r="260" spans="1:39">
      <c r="A260" s="145"/>
      <c r="B260" s="146"/>
      <c r="C260" s="146"/>
      <c r="D260" s="152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45"/>
      <c r="AD260" s="145"/>
      <c r="AE260" s="145"/>
      <c r="AF260" s="145"/>
      <c r="AG260" s="145"/>
      <c r="AH260" s="145"/>
      <c r="AI260" s="145"/>
      <c r="AJ260" s="145"/>
      <c r="AK260" s="145"/>
      <c r="AL260" s="145"/>
      <c r="AM260" s="145"/>
    </row>
    <row r="261" spans="1:39">
      <c r="A261" s="145"/>
      <c r="B261" s="146"/>
      <c r="C261" s="146"/>
      <c r="D261" s="152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5"/>
      <c r="AD261" s="145"/>
      <c r="AE261" s="145"/>
      <c r="AF261" s="145"/>
      <c r="AG261" s="145"/>
      <c r="AH261" s="145"/>
      <c r="AI261" s="145"/>
      <c r="AJ261" s="145"/>
      <c r="AK261" s="145"/>
      <c r="AL261" s="145"/>
      <c r="AM261" s="145"/>
    </row>
    <row r="262" spans="1:39">
      <c r="A262" s="145"/>
      <c r="B262" s="146"/>
      <c r="C262" s="146"/>
      <c r="D262" s="152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5"/>
      <c r="AD262" s="145"/>
      <c r="AE262" s="145"/>
      <c r="AF262" s="145"/>
      <c r="AG262" s="145"/>
      <c r="AH262" s="145"/>
      <c r="AI262" s="145"/>
      <c r="AJ262" s="145"/>
      <c r="AK262" s="145"/>
      <c r="AL262" s="145"/>
      <c r="AM262" s="145"/>
    </row>
    <row r="263" spans="1:39">
      <c r="A263" s="145"/>
      <c r="B263" s="146"/>
      <c r="C263" s="146"/>
      <c r="D263" s="152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5"/>
      <c r="AD263" s="145"/>
      <c r="AE263" s="145"/>
      <c r="AF263" s="145"/>
      <c r="AG263" s="145"/>
      <c r="AH263" s="145"/>
      <c r="AI263" s="145"/>
      <c r="AJ263" s="145"/>
      <c r="AK263" s="145"/>
      <c r="AL263" s="145"/>
      <c r="AM263" s="145"/>
    </row>
    <row r="264" spans="1:39">
      <c r="A264" s="145"/>
      <c r="B264" s="146"/>
      <c r="C264" s="146"/>
      <c r="D264" s="152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45"/>
      <c r="AE264" s="145"/>
      <c r="AF264" s="145"/>
      <c r="AG264" s="145"/>
      <c r="AH264" s="145"/>
      <c r="AI264" s="145"/>
      <c r="AJ264" s="145"/>
      <c r="AK264" s="145"/>
      <c r="AL264" s="145"/>
      <c r="AM264" s="145"/>
    </row>
    <row r="265" spans="1:39">
      <c r="A265" s="145"/>
      <c r="B265" s="146"/>
      <c r="C265" s="146"/>
      <c r="D265" s="152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</row>
    <row r="266" spans="1:39">
      <c r="A266" s="145"/>
      <c r="B266" s="146"/>
      <c r="C266" s="146"/>
      <c r="D266" s="152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5"/>
      <c r="AD266" s="145"/>
      <c r="AE266" s="145"/>
      <c r="AF266" s="145"/>
      <c r="AG266" s="145"/>
      <c r="AH266" s="145"/>
      <c r="AI266" s="145"/>
      <c r="AJ266" s="145"/>
      <c r="AK266" s="145"/>
      <c r="AL266" s="145"/>
      <c r="AM266" s="145"/>
    </row>
    <row r="267" spans="1:39">
      <c r="A267" s="145"/>
      <c r="B267" s="146"/>
      <c r="C267" s="146"/>
      <c r="D267" s="152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5"/>
      <c r="AE267" s="145"/>
      <c r="AF267" s="145"/>
      <c r="AG267" s="145"/>
      <c r="AH267" s="145"/>
      <c r="AI267" s="145"/>
      <c r="AJ267" s="145"/>
      <c r="AK267" s="145"/>
      <c r="AL267" s="145"/>
      <c r="AM267" s="145"/>
    </row>
    <row r="268" spans="1:39">
      <c r="A268" s="145"/>
      <c r="B268" s="146"/>
      <c r="C268" s="146"/>
      <c r="D268" s="152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45"/>
      <c r="AE268" s="145"/>
      <c r="AF268" s="145"/>
      <c r="AG268" s="145"/>
      <c r="AH268" s="145"/>
      <c r="AI268" s="145"/>
      <c r="AJ268" s="145"/>
      <c r="AK268" s="145"/>
      <c r="AL268" s="145"/>
      <c r="AM268" s="145"/>
    </row>
    <row r="269" spans="1:39">
      <c r="A269" s="145"/>
      <c r="B269" s="146"/>
      <c r="C269" s="146"/>
      <c r="D269" s="152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  <c r="AC269" s="145"/>
      <c r="AD269" s="145"/>
      <c r="AE269" s="145"/>
      <c r="AF269" s="145"/>
      <c r="AG269" s="145"/>
      <c r="AH269" s="145"/>
      <c r="AI269" s="145"/>
      <c r="AJ269" s="145"/>
      <c r="AK269" s="145"/>
      <c r="AL269" s="145"/>
      <c r="AM269" s="145"/>
    </row>
    <row r="270" spans="1:39">
      <c r="A270" s="145"/>
      <c r="B270" s="146"/>
      <c r="C270" s="146"/>
      <c r="D270" s="152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45"/>
      <c r="AE270" s="145"/>
      <c r="AF270" s="145"/>
      <c r="AG270" s="145"/>
      <c r="AH270" s="145"/>
      <c r="AI270" s="145"/>
      <c r="AJ270" s="145"/>
      <c r="AK270" s="145"/>
      <c r="AL270" s="145"/>
      <c r="AM270" s="145"/>
    </row>
    <row r="271" spans="1:39">
      <c r="A271" s="145"/>
      <c r="B271" s="146"/>
      <c r="C271" s="146"/>
      <c r="D271" s="152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  <c r="AE271" s="145"/>
      <c r="AF271" s="145"/>
      <c r="AG271" s="145"/>
      <c r="AH271" s="145"/>
      <c r="AI271" s="145"/>
      <c r="AJ271" s="145"/>
      <c r="AK271" s="145"/>
      <c r="AL271" s="145"/>
      <c r="AM271" s="145"/>
    </row>
    <row r="272" spans="1:39">
      <c r="A272" s="145"/>
      <c r="B272" s="146"/>
      <c r="C272" s="146"/>
      <c r="D272" s="152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45"/>
      <c r="AE272" s="145"/>
      <c r="AF272" s="145"/>
      <c r="AG272" s="145"/>
      <c r="AH272" s="145"/>
      <c r="AI272" s="145"/>
      <c r="AJ272" s="145"/>
      <c r="AK272" s="145"/>
      <c r="AL272" s="145"/>
      <c r="AM272" s="145"/>
    </row>
    <row r="273" spans="1:39">
      <c r="A273" s="145"/>
      <c r="B273" s="146"/>
      <c r="C273" s="146"/>
      <c r="D273" s="152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45"/>
      <c r="AE273" s="145"/>
      <c r="AF273" s="145"/>
      <c r="AG273" s="145"/>
      <c r="AH273" s="145"/>
      <c r="AI273" s="145"/>
      <c r="AJ273" s="145"/>
      <c r="AK273" s="145"/>
      <c r="AL273" s="145"/>
      <c r="AM273" s="145"/>
    </row>
    <row r="274" spans="1:39">
      <c r="A274" s="145"/>
      <c r="B274" s="146"/>
      <c r="C274" s="146"/>
      <c r="D274" s="152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45"/>
      <c r="AE274" s="145"/>
      <c r="AF274" s="145"/>
      <c r="AG274" s="145"/>
      <c r="AH274" s="145"/>
      <c r="AI274" s="145"/>
      <c r="AJ274" s="145"/>
      <c r="AK274" s="145"/>
      <c r="AL274" s="145"/>
      <c r="AM274" s="145"/>
    </row>
    <row r="275" spans="1:39">
      <c r="A275" s="145"/>
      <c r="B275" s="146"/>
      <c r="C275" s="146"/>
      <c r="D275" s="152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45"/>
      <c r="AE275" s="145"/>
      <c r="AF275" s="145"/>
      <c r="AG275" s="145"/>
      <c r="AH275" s="145"/>
      <c r="AI275" s="145"/>
      <c r="AJ275" s="145"/>
      <c r="AK275" s="145"/>
      <c r="AL275" s="145"/>
      <c r="AM275" s="145"/>
    </row>
    <row r="276" spans="1:39">
      <c r="A276" s="145"/>
      <c r="B276" s="146"/>
      <c r="C276" s="146"/>
      <c r="D276" s="152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45"/>
      <c r="AD276" s="145"/>
      <c r="AE276" s="145"/>
      <c r="AF276" s="145"/>
      <c r="AG276" s="145"/>
      <c r="AH276" s="145"/>
      <c r="AI276" s="145"/>
      <c r="AJ276" s="145"/>
      <c r="AK276" s="145"/>
      <c r="AL276" s="145"/>
      <c r="AM276" s="145"/>
    </row>
    <row r="277" spans="1:39">
      <c r="A277" s="145"/>
      <c r="B277" s="146"/>
      <c r="C277" s="146"/>
      <c r="D277" s="152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45"/>
      <c r="AD277" s="145"/>
      <c r="AE277" s="145"/>
      <c r="AF277" s="145"/>
      <c r="AG277" s="145"/>
      <c r="AH277" s="145"/>
      <c r="AI277" s="145"/>
      <c r="AJ277" s="145"/>
      <c r="AK277" s="145"/>
      <c r="AL277" s="145"/>
      <c r="AM277" s="145"/>
    </row>
    <row r="278" spans="1:39">
      <c r="A278" s="145"/>
      <c r="B278" s="146"/>
      <c r="C278" s="146"/>
      <c r="D278" s="152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45"/>
      <c r="AD278" s="145"/>
      <c r="AE278" s="145"/>
      <c r="AF278" s="145"/>
      <c r="AG278" s="145"/>
      <c r="AH278" s="145"/>
      <c r="AI278" s="145"/>
      <c r="AJ278" s="145"/>
      <c r="AK278" s="145"/>
      <c r="AL278" s="145"/>
      <c r="AM278" s="145"/>
    </row>
    <row r="279" spans="1:39">
      <c r="A279" s="145"/>
      <c r="B279" s="146"/>
      <c r="C279" s="146"/>
      <c r="D279" s="152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  <c r="AE279" s="145"/>
      <c r="AF279" s="145"/>
      <c r="AG279" s="145"/>
      <c r="AH279" s="145"/>
      <c r="AI279" s="145"/>
      <c r="AJ279" s="145"/>
      <c r="AK279" s="145"/>
      <c r="AL279" s="145"/>
      <c r="AM279" s="145"/>
    </row>
    <row r="280" spans="1:39">
      <c r="A280" s="145"/>
      <c r="B280" s="146"/>
      <c r="C280" s="146"/>
      <c r="D280" s="152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45"/>
      <c r="AE280" s="145"/>
      <c r="AF280" s="145"/>
      <c r="AG280" s="145"/>
      <c r="AH280" s="145"/>
      <c r="AI280" s="145"/>
      <c r="AJ280" s="145"/>
      <c r="AK280" s="145"/>
      <c r="AL280" s="145"/>
      <c r="AM280" s="145"/>
    </row>
    <row r="281" spans="1:39">
      <c r="A281" s="145"/>
      <c r="B281" s="146"/>
      <c r="C281" s="146"/>
      <c r="D281" s="152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45"/>
      <c r="AD281" s="145"/>
      <c r="AE281" s="145"/>
      <c r="AF281" s="145"/>
      <c r="AG281" s="145"/>
      <c r="AH281" s="145"/>
      <c r="AI281" s="145"/>
      <c r="AJ281" s="145"/>
      <c r="AK281" s="145"/>
      <c r="AL281" s="145"/>
      <c r="AM281" s="145"/>
    </row>
    <row r="282" spans="1:39">
      <c r="A282" s="145"/>
      <c r="B282" s="146"/>
      <c r="C282" s="146"/>
      <c r="D282" s="152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45"/>
      <c r="AE282" s="145"/>
      <c r="AF282" s="145"/>
      <c r="AG282" s="145"/>
      <c r="AH282" s="145"/>
      <c r="AI282" s="145"/>
      <c r="AJ282" s="145"/>
      <c r="AK282" s="145"/>
      <c r="AL282" s="145"/>
      <c r="AM282" s="145"/>
    </row>
    <row r="283" spans="1:39">
      <c r="A283" s="145"/>
      <c r="B283" s="146"/>
      <c r="C283" s="146"/>
      <c r="D283" s="152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45"/>
      <c r="AE283" s="145"/>
      <c r="AF283" s="145"/>
      <c r="AG283" s="145"/>
      <c r="AH283" s="145"/>
      <c r="AI283" s="145"/>
      <c r="AJ283" s="145"/>
      <c r="AK283" s="145"/>
      <c r="AL283" s="145"/>
      <c r="AM283" s="145"/>
    </row>
    <row r="284" spans="1:39">
      <c r="A284" s="145"/>
      <c r="B284" s="146"/>
      <c r="C284" s="146"/>
      <c r="D284" s="152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  <c r="AC284" s="145"/>
      <c r="AD284" s="145"/>
      <c r="AE284" s="145"/>
      <c r="AF284" s="145"/>
      <c r="AG284" s="145"/>
      <c r="AH284" s="145"/>
      <c r="AI284" s="145"/>
      <c r="AJ284" s="145"/>
      <c r="AK284" s="145"/>
      <c r="AL284" s="145"/>
      <c r="AM284" s="145"/>
    </row>
    <row r="285" spans="1:39">
      <c r="A285" s="145"/>
      <c r="B285" s="146"/>
      <c r="C285" s="146"/>
      <c r="D285" s="152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45"/>
      <c r="AD285" s="145"/>
      <c r="AE285" s="145"/>
      <c r="AF285" s="145"/>
      <c r="AG285" s="145"/>
      <c r="AH285" s="145"/>
      <c r="AI285" s="145"/>
      <c r="AJ285" s="145"/>
      <c r="AK285" s="145"/>
      <c r="AL285" s="145"/>
      <c r="AM285" s="145"/>
    </row>
    <row r="286" spans="1:39">
      <c r="A286" s="145"/>
      <c r="B286" s="146"/>
      <c r="C286" s="146"/>
      <c r="D286" s="152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5"/>
      <c r="AD286" s="145"/>
      <c r="AE286" s="145"/>
      <c r="AF286" s="145"/>
      <c r="AG286" s="145"/>
      <c r="AH286" s="145"/>
      <c r="AI286" s="145"/>
      <c r="AJ286" s="145"/>
      <c r="AK286" s="145"/>
      <c r="AL286" s="145"/>
      <c r="AM286" s="145"/>
    </row>
    <row r="287" spans="1:39">
      <c r="A287" s="145"/>
      <c r="B287" s="146"/>
      <c r="C287" s="146"/>
      <c r="D287" s="152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45"/>
      <c r="AE287" s="145"/>
      <c r="AF287" s="145"/>
      <c r="AG287" s="145"/>
      <c r="AH287" s="145"/>
      <c r="AI287" s="145"/>
      <c r="AJ287" s="145"/>
      <c r="AK287" s="145"/>
      <c r="AL287" s="145"/>
      <c r="AM287" s="145"/>
    </row>
    <row r="288" spans="1:39">
      <c r="A288" s="145"/>
      <c r="B288" s="146"/>
      <c r="C288" s="146"/>
      <c r="D288" s="152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45"/>
      <c r="AE288" s="145"/>
      <c r="AF288" s="145"/>
      <c r="AG288" s="145"/>
      <c r="AH288" s="145"/>
      <c r="AI288" s="145"/>
      <c r="AJ288" s="145"/>
      <c r="AK288" s="145"/>
      <c r="AL288" s="145"/>
      <c r="AM288" s="145"/>
    </row>
    <row r="289" spans="1:39">
      <c r="A289" s="145"/>
      <c r="B289" s="146"/>
      <c r="C289" s="146"/>
      <c r="D289" s="152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5"/>
      <c r="AD289" s="145"/>
      <c r="AE289" s="145"/>
      <c r="AF289" s="145"/>
      <c r="AG289" s="145"/>
      <c r="AH289" s="145"/>
      <c r="AI289" s="145"/>
      <c r="AJ289" s="145"/>
      <c r="AK289" s="145"/>
      <c r="AL289" s="145"/>
      <c r="AM289" s="145"/>
    </row>
    <row r="290" spans="1:39">
      <c r="A290" s="145"/>
      <c r="B290" s="146"/>
      <c r="C290" s="146"/>
      <c r="D290" s="152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5"/>
      <c r="AD290" s="145"/>
      <c r="AE290" s="145"/>
      <c r="AF290" s="145"/>
      <c r="AG290" s="145"/>
      <c r="AH290" s="145"/>
      <c r="AI290" s="145"/>
      <c r="AJ290" s="145"/>
      <c r="AK290" s="145"/>
      <c r="AL290" s="145"/>
      <c r="AM290" s="145"/>
    </row>
    <row r="291" spans="1:39">
      <c r="A291" s="145"/>
      <c r="B291" s="146"/>
      <c r="C291" s="146"/>
      <c r="D291" s="152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  <c r="AE291" s="145"/>
      <c r="AF291" s="145"/>
      <c r="AG291" s="145"/>
      <c r="AH291" s="145"/>
      <c r="AI291" s="145"/>
      <c r="AJ291" s="145"/>
      <c r="AK291" s="145"/>
      <c r="AL291" s="145"/>
      <c r="AM291" s="145"/>
    </row>
    <row r="292" spans="1:39">
      <c r="A292" s="145"/>
      <c r="B292" s="146"/>
      <c r="C292" s="146"/>
      <c r="D292" s="152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5"/>
      <c r="AD292" s="145"/>
      <c r="AE292" s="145"/>
      <c r="AF292" s="145"/>
      <c r="AG292" s="145"/>
      <c r="AH292" s="145"/>
      <c r="AI292" s="145"/>
      <c r="AJ292" s="145"/>
      <c r="AK292" s="145"/>
      <c r="AL292" s="145"/>
      <c r="AM292" s="145"/>
    </row>
    <row r="293" spans="1:39">
      <c r="A293" s="145"/>
      <c r="B293" s="146"/>
      <c r="C293" s="146"/>
      <c r="D293" s="152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  <c r="AC293" s="145"/>
      <c r="AD293" s="145"/>
      <c r="AE293" s="145"/>
      <c r="AF293" s="145"/>
      <c r="AG293" s="145"/>
      <c r="AH293" s="145"/>
      <c r="AI293" s="145"/>
      <c r="AJ293" s="145"/>
      <c r="AK293" s="145"/>
      <c r="AL293" s="145"/>
      <c r="AM293" s="145"/>
    </row>
    <row r="294" spans="1:39">
      <c r="A294" s="145"/>
      <c r="B294" s="146"/>
      <c r="C294" s="146"/>
      <c r="D294" s="152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  <c r="AC294" s="145"/>
      <c r="AD294" s="145"/>
      <c r="AE294" s="145"/>
      <c r="AF294" s="145"/>
      <c r="AG294" s="145"/>
      <c r="AH294" s="145"/>
      <c r="AI294" s="145"/>
      <c r="AJ294" s="145"/>
      <c r="AK294" s="145"/>
      <c r="AL294" s="145"/>
      <c r="AM294" s="145"/>
    </row>
    <row r="295" spans="1:39">
      <c r="A295" s="145"/>
      <c r="B295" s="146"/>
      <c r="C295" s="146"/>
      <c r="D295" s="152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45"/>
      <c r="AD295" s="145"/>
      <c r="AE295" s="145"/>
      <c r="AF295" s="145"/>
      <c r="AG295" s="145"/>
      <c r="AH295" s="145"/>
      <c r="AI295" s="145"/>
      <c r="AJ295" s="145"/>
      <c r="AK295" s="145"/>
      <c r="AL295" s="145"/>
      <c r="AM295" s="145"/>
    </row>
    <row r="296" spans="1:39">
      <c r="A296" s="145"/>
      <c r="B296" s="146"/>
      <c r="C296" s="146"/>
      <c r="D296" s="152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45"/>
      <c r="AD296" s="145"/>
      <c r="AE296" s="145"/>
      <c r="AF296" s="145"/>
      <c r="AG296" s="145"/>
      <c r="AH296" s="145"/>
      <c r="AI296" s="145"/>
      <c r="AJ296" s="145"/>
      <c r="AK296" s="145"/>
      <c r="AL296" s="145"/>
      <c r="AM296" s="145"/>
    </row>
    <row r="297" spans="1:39">
      <c r="A297" s="145"/>
      <c r="B297" s="146"/>
      <c r="C297" s="146"/>
      <c r="D297" s="152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45"/>
      <c r="AD297" s="145"/>
      <c r="AE297" s="145"/>
      <c r="AF297" s="145"/>
      <c r="AG297" s="145"/>
      <c r="AH297" s="145"/>
      <c r="AI297" s="145"/>
      <c r="AJ297" s="145"/>
      <c r="AK297" s="145"/>
      <c r="AL297" s="145"/>
      <c r="AM297" s="145"/>
    </row>
    <row r="298" spans="1:39">
      <c r="A298" s="145"/>
      <c r="B298" s="146"/>
      <c r="C298" s="146"/>
      <c r="D298" s="152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45"/>
      <c r="AD298" s="145"/>
      <c r="AE298" s="145"/>
      <c r="AF298" s="145"/>
      <c r="AG298" s="145"/>
      <c r="AH298" s="145"/>
      <c r="AI298" s="145"/>
      <c r="AJ298" s="145"/>
      <c r="AK298" s="145"/>
      <c r="AL298" s="145"/>
      <c r="AM298" s="145"/>
    </row>
    <row r="299" spans="1:39">
      <c r="A299" s="145"/>
      <c r="B299" s="146"/>
      <c r="C299" s="146"/>
      <c r="D299" s="152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5"/>
      <c r="AD299" s="145"/>
      <c r="AE299" s="145"/>
      <c r="AF299" s="145"/>
      <c r="AG299" s="145"/>
      <c r="AH299" s="145"/>
      <c r="AI299" s="145"/>
      <c r="AJ299" s="145"/>
      <c r="AK299" s="145"/>
      <c r="AL299" s="145"/>
      <c r="AM299" s="145"/>
    </row>
    <row r="300" spans="1:39">
      <c r="A300" s="145"/>
      <c r="B300" s="146"/>
      <c r="C300" s="146"/>
      <c r="D300" s="152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5"/>
      <c r="AD300" s="145"/>
      <c r="AE300" s="145"/>
      <c r="AF300" s="145"/>
      <c r="AG300" s="145"/>
      <c r="AH300" s="145"/>
      <c r="AI300" s="145"/>
      <c r="AJ300" s="145"/>
      <c r="AK300" s="145"/>
      <c r="AL300" s="145"/>
      <c r="AM300" s="145"/>
    </row>
    <row r="301" spans="1:39">
      <c r="A301" s="145"/>
      <c r="B301" s="146"/>
      <c r="C301" s="146"/>
      <c r="D301" s="152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45"/>
      <c r="AE301" s="145"/>
      <c r="AF301" s="145"/>
      <c r="AG301" s="145"/>
      <c r="AH301" s="145"/>
      <c r="AI301" s="145"/>
      <c r="AJ301" s="145"/>
      <c r="AK301" s="145"/>
      <c r="AL301" s="145"/>
      <c r="AM301" s="145"/>
    </row>
    <row r="302" spans="1:39">
      <c r="A302" s="145"/>
      <c r="B302" s="146"/>
      <c r="C302" s="146"/>
      <c r="D302" s="152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  <c r="AC302" s="145"/>
      <c r="AD302" s="145"/>
      <c r="AE302" s="145"/>
      <c r="AF302" s="145"/>
      <c r="AG302" s="145"/>
      <c r="AH302" s="145"/>
      <c r="AI302" s="145"/>
      <c r="AJ302" s="145"/>
      <c r="AK302" s="145"/>
      <c r="AL302" s="145"/>
      <c r="AM302" s="145"/>
    </row>
    <row r="303" spans="1:39">
      <c r="A303" s="145"/>
      <c r="B303" s="146"/>
      <c r="C303" s="146"/>
      <c r="D303" s="152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45"/>
      <c r="AE303" s="145"/>
      <c r="AF303" s="145"/>
      <c r="AG303" s="145"/>
      <c r="AH303" s="145"/>
      <c r="AI303" s="145"/>
      <c r="AJ303" s="145"/>
      <c r="AK303" s="145"/>
      <c r="AL303" s="145"/>
      <c r="AM303" s="145"/>
    </row>
    <row r="304" spans="1:39">
      <c r="A304" s="145"/>
      <c r="B304" s="146"/>
      <c r="C304" s="146"/>
      <c r="D304" s="152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45"/>
      <c r="AE304" s="145"/>
      <c r="AF304" s="145"/>
      <c r="AG304" s="145"/>
      <c r="AH304" s="145"/>
      <c r="AI304" s="145"/>
      <c r="AJ304" s="145"/>
      <c r="AK304" s="145"/>
      <c r="AL304" s="145"/>
      <c r="AM304" s="145"/>
    </row>
    <row r="305" spans="1:39">
      <c r="A305" s="145"/>
      <c r="B305" s="146"/>
      <c r="C305" s="146"/>
      <c r="D305" s="152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45"/>
      <c r="AD305" s="145"/>
      <c r="AE305" s="145"/>
      <c r="AF305" s="145"/>
      <c r="AG305" s="145"/>
      <c r="AH305" s="145"/>
      <c r="AI305" s="145"/>
      <c r="AJ305" s="145"/>
      <c r="AK305" s="145"/>
      <c r="AL305" s="145"/>
      <c r="AM305" s="145"/>
    </row>
    <row r="306" spans="1:39">
      <c r="A306" s="145"/>
      <c r="B306" s="146"/>
      <c r="C306" s="146"/>
      <c r="D306" s="152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45"/>
      <c r="AE306" s="145"/>
      <c r="AF306" s="145"/>
      <c r="AG306" s="145"/>
      <c r="AH306" s="145"/>
      <c r="AI306" s="145"/>
      <c r="AJ306" s="145"/>
      <c r="AK306" s="145"/>
      <c r="AL306" s="145"/>
      <c r="AM306" s="145"/>
    </row>
    <row r="307" spans="1:39">
      <c r="A307" s="145"/>
      <c r="B307" s="146"/>
      <c r="C307" s="146"/>
      <c r="D307" s="152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45"/>
      <c r="AE307" s="145"/>
      <c r="AF307" s="145"/>
      <c r="AG307" s="145"/>
      <c r="AH307" s="145"/>
      <c r="AI307" s="145"/>
      <c r="AJ307" s="145"/>
      <c r="AK307" s="145"/>
      <c r="AL307" s="145"/>
      <c r="AM307" s="145"/>
    </row>
    <row r="308" spans="1:39">
      <c r="A308" s="145"/>
      <c r="B308" s="146"/>
      <c r="C308" s="146"/>
      <c r="D308" s="152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45"/>
      <c r="AD308" s="145"/>
      <c r="AE308" s="145"/>
      <c r="AF308" s="145"/>
      <c r="AG308" s="145"/>
      <c r="AH308" s="145"/>
      <c r="AI308" s="145"/>
      <c r="AJ308" s="145"/>
      <c r="AK308" s="145"/>
      <c r="AL308" s="145"/>
      <c r="AM308" s="145"/>
    </row>
    <row r="309" spans="1:39">
      <c r="A309" s="145"/>
      <c r="B309" s="146"/>
      <c r="C309" s="146"/>
      <c r="D309" s="152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45"/>
      <c r="AD309" s="145"/>
      <c r="AE309" s="145"/>
      <c r="AF309" s="145"/>
      <c r="AG309" s="145"/>
      <c r="AH309" s="145"/>
      <c r="AI309" s="145"/>
      <c r="AJ309" s="145"/>
      <c r="AK309" s="145"/>
      <c r="AL309" s="145"/>
      <c r="AM309" s="145"/>
    </row>
    <row r="310" spans="1:39">
      <c r="A310" s="145"/>
      <c r="B310" s="146"/>
      <c r="C310" s="146"/>
      <c r="D310" s="152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45"/>
      <c r="AD310" s="145"/>
      <c r="AE310" s="145"/>
      <c r="AF310" s="145"/>
      <c r="AG310" s="145"/>
      <c r="AH310" s="145"/>
      <c r="AI310" s="145"/>
      <c r="AJ310" s="145"/>
      <c r="AK310" s="145"/>
      <c r="AL310" s="145"/>
      <c r="AM310" s="145"/>
    </row>
    <row r="311" spans="1:39">
      <c r="A311" s="145"/>
      <c r="B311" s="146"/>
      <c r="C311" s="146"/>
      <c r="D311" s="152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  <c r="AC311" s="145"/>
      <c r="AD311" s="145"/>
      <c r="AE311" s="145"/>
      <c r="AF311" s="145"/>
      <c r="AG311" s="145"/>
      <c r="AH311" s="145"/>
      <c r="AI311" s="145"/>
      <c r="AJ311" s="145"/>
      <c r="AK311" s="145"/>
      <c r="AL311" s="145"/>
      <c r="AM311" s="145"/>
    </row>
    <row r="312" spans="1:39">
      <c r="A312" s="145"/>
      <c r="B312" s="146"/>
      <c r="C312" s="146"/>
      <c r="D312" s="152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  <c r="AC312" s="145"/>
      <c r="AD312" s="145"/>
      <c r="AE312" s="145"/>
      <c r="AF312" s="145"/>
      <c r="AG312" s="145"/>
      <c r="AH312" s="145"/>
      <c r="AI312" s="145"/>
      <c r="AJ312" s="145"/>
      <c r="AK312" s="145"/>
      <c r="AL312" s="145"/>
      <c r="AM312" s="145"/>
    </row>
    <row r="313" spans="1:39">
      <c r="A313" s="145"/>
      <c r="B313" s="146"/>
      <c r="C313" s="146"/>
      <c r="D313" s="152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  <c r="AC313" s="145"/>
      <c r="AD313" s="145"/>
      <c r="AE313" s="145"/>
      <c r="AF313" s="145"/>
      <c r="AG313" s="145"/>
      <c r="AH313" s="145"/>
      <c r="AI313" s="145"/>
      <c r="AJ313" s="145"/>
      <c r="AK313" s="145"/>
      <c r="AL313" s="145"/>
      <c r="AM313" s="145"/>
    </row>
    <row r="314" spans="1:39">
      <c r="A314" s="145"/>
      <c r="B314" s="146"/>
      <c r="C314" s="146"/>
      <c r="D314" s="152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45"/>
      <c r="AD314" s="145"/>
      <c r="AE314" s="145"/>
      <c r="AF314" s="145"/>
      <c r="AG314" s="145"/>
      <c r="AH314" s="145"/>
      <c r="AI314" s="145"/>
      <c r="AJ314" s="145"/>
      <c r="AK314" s="145"/>
      <c r="AL314" s="145"/>
      <c r="AM314" s="145"/>
    </row>
    <row r="315" spans="1:39">
      <c r="A315" s="145"/>
      <c r="B315" s="146"/>
      <c r="C315" s="146"/>
      <c r="D315" s="152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  <c r="AE315" s="145"/>
      <c r="AF315" s="145"/>
      <c r="AG315" s="145"/>
      <c r="AH315" s="145"/>
      <c r="AI315" s="145"/>
      <c r="AJ315" s="145"/>
      <c r="AK315" s="145"/>
      <c r="AL315" s="145"/>
      <c r="AM315" s="145"/>
    </row>
    <row r="316" spans="1:39">
      <c r="A316" s="145"/>
      <c r="B316" s="146"/>
      <c r="C316" s="146"/>
      <c r="D316" s="152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45"/>
      <c r="AE316" s="145"/>
      <c r="AF316" s="145"/>
      <c r="AG316" s="145"/>
      <c r="AH316" s="145"/>
      <c r="AI316" s="145"/>
      <c r="AJ316" s="145"/>
      <c r="AK316" s="145"/>
      <c r="AL316" s="145"/>
      <c r="AM316" s="145"/>
    </row>
    <row r="317" spans="1:39">
      <c r="A317" s="145"/>
      <c r="B317" s="146"/>
      <c r="C317" s="146"/>
      <c r="D317" s="152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45"/>
      <c r="AE317" s="145"/>
      <c r="AF317" s="145"/>
      <c r="AG317" s="145"/>
      <c r="AH317" s="145"/>
      <c r="AI317" s="145"/>
      <c r="AJ317" s="145"/>
      <c r="AK317" s="145"/>
      <c r="AL317" s="145"/>
      <c r="AM317" s="145"/>
    </row>
    <row r="318" spans="1:39">
      <c r="A318" s="145"/>
      <c r="B318" s="146"/>
      <c r="C318" s="146"/>
      <c r="D318" s="152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  <c r="AE318" s="145"/>
      <c r="AF318" s="145"/>
      <c r="AG318" s="145"/>
      <c r="AH318" s="145"/>
      <c r="AI318" s="145"/>
      <c r="AJ318" s="145"/>
      <c r="AK318" s="145"/>
      <c r="AL318" s="145"/>
      <c r="AM318" s="145"/>
    </row>
    <row r="319" spans="1:39">
      <c r="A319" s="145"/>
      <c r="B319" s="146"/>
      <c r="C319" s="146"/>
      <c r="D319" s="152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5"/>
      <c r="AF319" s="145"/>
      <c r="AG319" s="145"/>
      <c r="AH319" s="145"/>
      <c r="AI319" s="145"/>
      <c r="AJ319" s="145"/>
      <c r="AK319" s="145"/>
      <c r="AL319" s="145"/>
      <c r="AM319" s="145"/>
    </row>
    <row r="320" spans="1:39">
      <c r="A320" s="145"/>
      <c r="B320" s="146"/>
      <c r="C320" s="146"/>
      <c r="D320" s="152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45"/>
      <c r="AD320" s="145"/>
      <c r="AE320" s="145"/>
      <c r="AF320" s="145"/>
      <c r="AG320" s="145"/>
      <c r="AH320" s="145"/>
      <c r="AI320" s="145"/>
      <c r="AJ320" s="145"/>
      <c r="AK320" s="145"/>
      <c r="AL320" s="145"/>
      <c r="AM320" s="145"/>
    </row>
    <row r="321" spans="1:39">
      <c r="A321" s="145"/>
      <c r="B321" s="146"/>
      <c r="C321" s="146"/>
      <c r="D321" s="152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45"/>
      <c r="AE321" s="145"/>
      <c r="AF321" s="145"/>
      <c r="AG321" s="145"/>
      <c r="AH321" s="145"/>
      <c r="AI321" s="145"/>
      <c r="AJ321" s="145"/>
      <c r="AK321" s="145"/>
      <c r="AL321" s="145"/>
      <c r="AM321" s="145"/>
    </row>
    <row r="322" spans="1:39">
      <c r="A322" s="145"/>
      <c r="B322" s="146"/>
      <c r="C322" s="146"/>
      <c r="D322" s="152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5"/>
      <c r="AD322" s="145"/>
      <c r="AE322" s="145"/>
      <c r="AF322" s="145"/>
      <c r="AG322" s="145"/>
      <c r="AH322" s="145"/>
      <c r="AI322" s="145"/>
      <c r="AJ322" s="145"/>
      <c r="AK322" s="145"/>
      <c r="AL322" s="145"/>
      <c r="AM322" s="145"/>
    </row>
    <row r="323" spans="1:39">
      <c r="A323" s="145"/>
      <c r="B323" s="146"/>
      <c r="C323" s="146"/>
      <c r="D323" s="152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45"/>
      <c r="AE323" s="145"/>
      <c r="AF323" s="145"/>
      <c r="AG323" s="145"/>
      <c r="AH323" s="145"/>
      <c r="AI323" s="145"/>
      <c r="AJ323" s="145"/>
      <c r="AK323" s="145"/>
      <c r="AL323" s="145"/>
      <c r="AM323" s="145"/>
    </row>
    <row r="324" spans="1:39">
      <c r="A324" s="145"/>
      <c r="B324" s="146"/>
      <c r="C324" s="146"/>
      <c r="D324" s="152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5"/>
      <c r="AD324" s="145"/>
      <c r="AE324" s="145"/>
      <c r="AF324" s="145"/>
      <c r="AG324" s="145"/>
      <c r="AH324" s="145"/>
      <c r="AI324" s="145"/>
      <c r="AJ324" s="145"/>
      <c r="AK324" s="145"/>
      <c r="AL324" s="145"/>
      <c r="AM324" s="145"/>
    </row>
    <row r="325" spans="1:39">
      <c r="A325" s="145"/>
      <c r="B325" s="146"/>
      <c r="C325" s="146"/>
      <c r="D325" s="152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45"/>
      <c r="AE325" s="145"/>
      <c r="AF325" s="145"/>
      <c r="AG325" s="145"/>
      <c r="AH325" s="145"/>
      <c r="AI325" s="145"/>
      <c r="AJ325" s="145"/>
      <c r="AK325" s="145"/>
      <c r="AL325" s="145"/>
      <c r="AM325" s="145"/>
    </row>
    <row r="326" spans="1:39">
      <c r="A326" s="145"/>
      <c r="B326" s="146"/>
      <c r="C326" s="146"/>
      <c r="D326" s="152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5"/>
      <c r="AD326" s="145"/>
      <c r="AE326" s="145"/>
      <c r="AF326" s="145"/>
      <c r="AG326" s="145"/>
      <c r="AH326" s="145"/>
      <c r="AI326" s="145"/>
      <c r="AJ326" s="145"/>
      <c r="AK326" s="145"/>
      <c r="AL326" s="145"/>
      <c r="AM326" s="145"/>
    </row>
    <row r="327" spans="1:39">
      <c r="A327" s="145"/>
      <c r="B327" s="146"/>
      <c r="C327" s="146"/>
      <c r="D327" s="152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45"/>
      <c r="AE327" s="145"/>
      <c r="AF327" s="145"/>
      <c r="AG327" s="145"/>
      <c r="AH327" s="145"/>
      <c r="AI327" s="145"/>
      <c r="AJ327" s="145"/>
      <c r="AK327" s="145"/>
      <c r="AL327" s="145"/>
      <c r="AM327" s="145"/>
    </row>
    <row r="328" spans="1:39">
      <c r="A328" s="145"/>
      <c r="B328" s="146"/>
      <c r="C328" s="146"/>
      <c r="D328" s="152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45"/>
      <c r="AE328" s="145"/>
      <c r="AF328" s="145"/>
      <c r="AG328" s="145"/>
      <c r="AH328" s="145"/>
      <c r="AI328" s="145"/>
      <c r="AJ328" s="145"/>
      <c r="AK328" s="145"/>
      <c r="AL328" s="145"/>
      <c r="AM328" s="145"/>
    </row>
    <row r="329" spans="1:39">
      <c r="A329" s="145"/>
      <c r="B329" s="146"/>
      <c r="C329" s="146"/>
      <c r="D329" s="152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45"/>
      <c r="AE329" s="145"/>
      <c r="AF329" s="145"/>
      <c r="AG329" s="145"/>
      <c r="AH329" s="145"/>
      <c r="AI329" s="145"/>
      <c r="AJ329" s="145"/>
      <c r="AK329" s="145"/>
      <c r="AL329" s="145"/>
      <c r="AM329" s="145"/>
    </row>
    <row r="330" spans="1:39">
      <c r="A330" s="145"/>
      <c r="B330" s="146"/>
      <c r="C330" s="146"/>
      <c r="D330" s="152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45"/>
      <c r="AE330" s="145"/>
      <c r="AF330" s="145"/>
      <c r="AG330" s="145"/>
      <c r="AH330" s="145"/>
      <c r="AI330" s="145"/>
      <c r="AJ330" s="145"/>
      <c r="AK330" s="145"/>
      <c r="AL330" s="145"/>
      <c r="AM330" s="145"/>
    </row>
    <row r="331" spans="1:39">
      <c r="A331" s="145"/>
      <c r="B331" s="146"/>
      <c r="C331" s="146"/>
      <c r="D331" s="152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45"/>
      <c r="AE331" s="145"/>
      <c r="AF331" s="145"/>
      <c r="AG331" s="145"/>
      <c r="AH331" s="145"/>
      <c r="AI331" s="145"/>
      <c r="AJ331" s="145"/>
      <c r="AK331" s="145"/>
      <c r="AL331" s="145"/>
      <c r="AM331" s="145"/>
    </row>
    <row r="332" spans="1:39">
      <c r="A332" s="145"/>
      <c r="B332" s="146"/>
      <c r="C332" s="146"/>
      <c r="D332" s="152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45"/>
      <c r="AD332" s="145"/>
      <c r="AE332" s="145"/>
      <c r="AF332" s="145"/>
      <c r="AG332" s="145"/>
      <c r="AH332" s="145"/>
      <c r="AI332" s="145"/>
      <c r="AJ332" s="145"/>
      <c r="AK332" s="145"/>
      <c r="AL332" s="145"/>
      <c r="AM332" s="145"/>
    </row>
    <row r="333" spans="1:39">
      <c r="A333" s="145"/>
      <c r="B333" s="146"/>
      <c r="C333" s="146"/>
      <c r="D333" s="152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  <c r="AE333" s="145"/>
      <c r="AF333" s="145"/>
      <c r="AG333" s="145"/>
      <c r="AH333" s="145"/>
      <c r="AI333" s="145"/>
      <c r="AJ333" s="145"/>
      <c r="AK333" s="145"/>
      <c r="AL333" s="145"/>
      <c r="AM333" s="145"/>
    </row>
    <row r="334" spans="1:39">
      <c r="A334" s="145"/>
      <c r="B334" s="146"/>
      <c r="C334" s="146"/>
      <c r="D334" s="152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  <c r="AE334" s="145"/>
      <c r="AF334" s="145"/>
      <c r="AG334" s="145"/>
      <c r="AH334" s="145"/>
      <c r="AI334" s="145"/>
      <c r="AJ334" s="145"/>
      <c r="AK334" s="145"/>
      <c r="AL334" s="145"/>
      <c r="AM334" s="145"/>
    </row>
    <row r="335" spans="1:39">
      <c r="A335" s="145"/>
      <c r="B335" s="146"/>
      <c r="C335" s="146"/>
      <c r="D335" s="152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45"/>
      <c r="AF335" s="145"/>
      <c r="AG335" s="145"/>
      <c r="AH335" s="145"/>
      <c r="AI335" s="145"/>
      <c r="AJ335" s="145"/>
      <c r="AK335" s="145"/>
      <c r="AL335" s="145"/>
      <c r="AM335" s="145"/>
    </row>
    <row r="336" spans="1:39">
      <c r="A336" s="145"/>
      <c r="B336" s="146"/>
      <c r="C336" s="146"/>
      <c r="D336" s="152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/>
      <c r="AE336" s="145"/>
      <c r="AF336" s="145"/>
      <c r="AG336" s="145"/>
      <c r="AH336" s="145"/>
      <c r="AI336" s="145"/>
      <c r="AJ336" s="145"/>
      <c r="AK336" s="145"/>
      <c r="AL336" s="145"/>
      <c r="AM336" s="145"/>
    </row>
    <row r="337" spans="1:39">
      <c r="A337" s="145"/>
      <c r="B337" s="146"/>
      <c r="C337" s="146"/>
      <c r="D337" s="152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5"/>
      <c r="AF337" s="145"/>
      <c r="AG337" s="145"/>
      <c r="AH337" s="145"/>
      <c r="AI337" s="145"/>
      <c r="AJ337" s="145"/>
      <c r="AK337" s="145"/>
      <c r="AL337" s="145"/>
      <c r="AM337" s="145"/>
    </row>
    <row r="338" spans="1:39">
      <c r="A338" s="145"/>
      <c r="B338" s="146"/>
      <c r="C338" s="146"/>
      <c r="D338" s="152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/>
      <c r="AE338" s="145"/>
      <c r="AF338" s="145"/>
      <c r="AG338" s="145"/>
      <c r="AH338" s="145"/>
      <c r="AI338" s="145"/>
      <c r="AJ338" s="145"/>
      <c r="AK338" s="145"/>
      <c r="AL338" s="145"/>
      <c r="AM338" s="145"/>
    </row>
    <row r="339" spans="1:39">
      <c r="A339" s="145"/>
      <c r="B339" s="146"/>
      <c r="C339" s="146"/>
      <c r="D339" s="152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45"/>
      <c r="AF339" s="145"/>
      <c r="AG339" s="145"/>
      <c r="AH339" s="145"/>
      <c r="AI339" s="145"/>
      <c r="AJ339" s="145"/>
      <c r="AK339" s="145"/>
      <c r="AL339" s="145"/>
      <c r="AM339" s="145"/>
    </row>
    <row r="340" spans="1:39">
      <c r="A340" s="145"/>
      <c r="B340" s="146"/>
      <c r="C340" s="146"/>
      <c r="D340" s="152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45"/>
      <c r="AE340" s="145"/>
      <c r="AF340" s="145"/>
      <c r="AG340" s="145"/>
      <c r="AH340" s="145"/>
      <c r="AI340" s="145"/>
      <c r="AJ340" s="145"/>
      <c r="AK340" s="145"/>
      <c r="AL340" s="145"/>
      <c r="AM340" s="145"/>
    </row>
    <row r="341" spans="1:39">
      <c r="A341" s="145"/>
      <c r="B341" s="146"/>
      <c r="C341" s="146"/>
      <c r="D341" s="152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5"/>
      <c r="AF341" s="145"/>
      <c r="AG341" s="145"/>
      <c r="AH341" s="145"/>
      <c r="AI341" s="145"/>
      <c r="AJ341" s="145"/>
      <c r="AK341" s="145"/>
      <c r="AL341" s="145"/>
      <c r="AM341" s="145"/>
    </row>
    <row r="342" spans="1:39">
      <c r="A342" s="145"/>
      <c r="B342" s="146"/>
      <c r="C342" s="146"/>
      <c r="D342" s="152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  <c r="AE342" s="145"/>
      <c r="AF342" s="145"/>
      <c r="AG342" s="145"/>
      <c r="AH342" s="145"/>
      <c r="AI342" s="145"/>
      <c r="AJ342" s="145"/>
      <c r="AK342" s="145"/>
      <c r="AL342" s="145"/>
      <c r="AM342" s="145"/>
    </row>
    <row r="343" spans="1:39">
      <c r="A343" s="145"/>
      <c r="B343" s="146"/>
      <c r="C343" s="146"/>
      <c r="D343" s="152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  <c r="AE343" s="145"/>
      <c r="AF343" s="145"/>
      <c r="AG343" s="145"/>
      <c r="AH343" s="145"/>
      <c r="AI343" s="145"/>
      <c r="AJ343" s="145"/>
      <c r="AK343" s="145"/>
      <c r="AL343" s="145"/>
      <c r="AM343" s="145"/>
    </row>
    <row r="344" spans="1:39">
      <c r="A344" s="145"/>
      <c r="B344" s="146"/>
      <c r="C344" s="146"/>
      <c r="D344" s="152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45"/>
      <c r="AE344" s="145"/>
      <c r="AF344" s="145"/>
      <c r="AG344" s="145"/>
      <c r="AH344" s="145"/>
      <c r="AI344" s="145"/>
      <c r="AJ344" s="145"/>
      <c r="AK344" s="145"/>
      <c r="AL344" s="145"/>
      <c r="AM344" s="145"/>
    </row>
    <row r="345" spans="1:39">
      <c r="A345" s="145"/>
      <c r="B345" s="146"/>
      <c r="C345" s="146"/>
      <c r="D345" s="152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5"/>
      <c r="AF345" s="145"/>
      <c r="AG345" s="145"/>
      <c r="AH345" s="145"/>
      <c r="AI345" s="145"/>
      <c r="AJ345" s="145"/>
      <c r="AK345" s="145"/>
      <c r="AL345" s="145"/>
      <c r="AM345" s="145"/>
    </row>
    <row r="346" spans="1:39">
      <c r="A346" s="145"/>
      <c r="B346" s="146"/>
      <c r="C346" s="146"/>
      <c r="D346" s="152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45"/>
      <c r="AF346" s="145"/>
      <c r="AG346" s="145"/>
      <c r="AH346" s="145"/>
      <c r="AI346" s="145"/>
      <c r="AJ346" s="145"/>
      <c r="AK346" s="145"/>
      <c r="AL346" s="145"/>
      <c r="AM346" s="145"/>
    </row>
    <row r="347" spans="1:39">
      <c r="A347" s="145"/>
      <c r="B347" s="146"/>
      <c r="C347" s="146"/>
      <c r="D347" s="152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5"/>
      <c r="AD347" s="145"/>
      <c r="AE347" s="145"/>
      <c r="AF347" s="145"/>
      <c r="AG347" s="145"/>
      <c r="AH347" s="145"/>
      <c r="AI347" s="145"/>
      <c r="AJ347" s="145"/>
      <c r="AK347" s="145"/>
      <c r="AL347" s="145"/>
      <c r="AM347" s="145"/>
    </row>
    <row r="348" spans="1:39">
      <c r="A348" s="145"/>
      <c r="B348" s="146"/>
      <c r="C348" s="146"/>
      <c r="D348" s="152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  <c r="AG348" s="145"/>
      <c r="AH348" s="145"/>
      <c r="AI348" s="145"/>
      <c r="AJ348" s="145"/>
      <c r="AK348" s="145"/>
      <c r="AL348" s="145"/>
      <c r="AM348" s="145"/>
    </row>
    <row r="349" spans="1:39">
      <c r="A349" s="145"/>
      <c r="B349" s="146"/>
      <c r="C349" s="146"/>
      <c r="D349" s="152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45"/>
      <c r="AE349" s="145"/>
      <c r="AF349" s="145"/>
      <c r="AG349" s="145"/>
      <c r="AH349" s="145"/>
      <c r="AI349" s="145"/>
      <c r="AJ349" s="145"/>
      <c r="AK349" s="145"/>
      <c r="AL349" s="145"/>
      <c r="AM349" s="145"/>
    </row>
    <row r="350" spans="1:39">
      <c r="A350" s="145"/>
      <c r="B350" s="146"/>
      <c r="C350" s="146"/>
      <c r="D350" s="152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45"/>
      <c r="AE350" s="145"/>
      <c r="AF350" s="145"/>
      <c r="AG350" s="145"/>
      <c r="AH350" s="145"/>
      <c r="AI350" s="145"/>
      <c r="AJ350" s="145"/>
      <c r="AK350" s="145"/>
      <c r="AL350" s="145"/>
      <c r="AM350" s="145"/>
    </row>
    <row r="351" spans="1:39">
      <c r="A351" s="145"/>
      <c r="B351" s="146"/>
      <c r="C351" s="146"/>
      <c r="D351" s="152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5"/>
      <c r="AD351" s="145"/>
      <c r="AE351" s="145"/>
      <c r="AF351" s="145"/>
      <c r="AG351" s="145"/>
      <c r="AH351" s="145"/>
      <c r="AI351" s="145"/>
      <c r="AJ351" s="145"/>
      <c r="AK351" s="145"/>
      <c r="AL351" s="145"/>
      <c r="AM351" s="145"/>
    </row>
    <row r="352" spans="1:39">
      <c r="A352" s="145"/>
      <c r="B352" s="146"/>
      <c r="C352" s="146"/>
      <c r="D352" s="152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45"/>
      <c r="AF352" s="145"/>
      <c r="AG352" s="145"/>
      <c r="AH352" s="145"/>
      <c r="AI352" s="145"/>
      <c r="AJ352" s="145"/>
      <c r="AK352" s="145"/>
      <c r="AL352" s="145"/>
      <c r="AM352" s="145"/>
    </row>
    <row r="353" spans="1:39">
      <c r="A353" s="145"/>
      <c r="B353" s="146"/>
      <c r="C353" s="146"/>
      <c r="D353" s="152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5"/>
      <c r="AD353" s="145"/>
      <c r="AE353" s="145"/>
      <c r="AF353" s="145"/>
      <c r="AG353" s="145"/>
      <c r="AH353" s="145"/>
      <c r="AI353" s="145"/>
      <c r="AJ353" s="145"/>
      <c r="AK353" s="145"/>
      <c r="AL353" s="145"/>
      <c r="AM353" s="145"/>
    </row>
    <row r="354" spans="1:39">
      <c r="A354" s="145"/>
      <c r="B354" s="146"/>
      <c r="C354" s="146"/>
      <c r="D354" s="152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45"/>
      <c r="AE354" s="145"/>
      <c r="AF354" s="145"/>
      <c r="AG354" s="145"/>
      <c r="AH354" s="145"/>
      <c r="AI354" s="145"/>
      <c r="AJ354" s="145"/>
      <c r="AK354" s="145"/>
      <c r="AL354" s="145"/>
      <c r="AM354" s="145"/>
    </row>
    <row r="355" spans="1:39">
      <c r="A355" s="145"/>
      <c r="B355" s="146"/>
      <c r="C355" s="146"/>
      <c r="D355" s="152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  <c r="AE355" s="145"/>
      <c r="AF355" s="145"/>
      <c r="AG355" s="145"/>
      <c r="AH355" s="145"/>
      <c r="AI355" s="145"/>
      <c r="AJ355" s="145"/>
      <c r="AK355" s="145"/>
      <c r="AL355" s="145"/>
      <c r="AM355" s="145"/>
    </row>
    <row r="356" spans="1:39">
      <c r="A356" s="145"/>
      <c r="B356" s="146"/>
      <c r="C356" s="146"/>
      <c r="D356" s="152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45"/>
      <c r="AE356" s="145"/>
      <c r="AF356" s="145"/>
      <c r="AG356" s="145"/>
      <c r="AH356" s="145"/>
      <c r="AI356" s="145"/>
      <c r="AJ356" s="145"/>
      <c r="AK356" s="145"/>
      <c r="AL356" s="145"/>
      <c r="AM356" s="145"/>
    </row>
    <row r="357" spans="1:39">
      <c r="A357" s="145"/>
      <c r="B357" s="146"/>
      <c r="C357" s="146"/>
      <c r="D357" s="152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45"/>
      <c r="AE357" s="145"/>
      <c r="AF357" s="145"/>
      <c r="AG357" s="145"/>
      <c r="AH357" s="145"/>
      <c r="AI357" s="145"/>
      <c r="AJ357" s="145"/>
      <c r="AK357" s="145"/>
      <c r="AL357" s="145"/>
      <c r="AM357" s="145"/>
    </row>
    <row r="358" spans="1:39">
      <c r="A358" s="145"/>
      <c r="B358" s="146"/>
      <c r="C358" s="146"/>
      <c r="D358" s="152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45"/>
      <c r="AE358" s="145"/>
      <c r="AF358" s="145"/>
      <c r="AG358" s="145"/>
      <c r="AH358" s="145"/>
      <c r="AI358" s="145"/>
      <c r="AJ358" s="145"/>
      <c r="AK358" s="145"/>
      <c r="AL358" s="145"/>
      <c r="AM358" s="145"/>
    </row>
    <row r="359" spans="1:39">
      <c r="A359" s="145"/>
      <c r="B359" s="146"/>
      <c r="C359" s="146"/>
      <c r="D359" s="152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45"/>
      <c r="AE359" s="145"/>
      <c r="AF359" s="145"/>
      <c r="AG359" s="145"/>
      <c r="AH359" s="145"/>
      <c r="AI359" s="145"/>
      <c r="AJ359" s="145"/>
      <c r="AK359" s="145"/>
      <c r="AL359" s="145"/>
      <c r="AM359" s="145"/>
    </row>
    <row r="360" spans="1:39">
      <c r="A360" s="145"/>
      <c r="B360" s="146"/>
      <c r="C360" s="146"/>
      <c r="D360" s="152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5"/>
      <c r="AD360" s="145"/>
      <c r="AE360" s="145"/>
      <c r="AF360" s="145"/>
      <c r="AG360" s="145"/>
      <c r="AH360" s="145"/>
      <c r="AI360" s="145"/>
      <c r="AJ360" s="145"/>
      <c r="AK360" s="145"/>
      <c r="AL360" s="145"/>
      <c r="AM360" s="145"/>
    </row>
    <row r="361" spans="1:39">
      <c r="A361" s="145"/>
      <c r="B361" s="146"/>
      <c r="C361" s="146"/>
      <c r="D361" s="152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5"/>
      <c r="AD361" s="145"/>
      <c r="AE361" s="145"/>
      <c r="AF361" s="145"/>
      <c r="AG361" s="145"/>
      <c r="AH361" s="145"/>
      <c r="AI361" s="145"/>
      <c r="AJ361" s="145"/>
      <c r="AK361" s="145"/>
      <c r="AL361" s="145"/>
      <c r="AM361" s="145"/>
    </row>
    <row r="362" spans="1:39">
      <c r="A362" s="145"/>
      <c r="B362" s="146"/>
      <c r="C362" s="146"/>
      <c r="D362" s="152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5"/>
      <c r="AD362" s="145"/>
      <c r="AE362" s="145"/>
      <c r="AF362" s="145"/>
      <c r="AG362" s="145"/>
      <c r="AH362" s="145"/>
      <c r="AI362" s="145"/>
      <c r="AJ362" s="145"/>
      <c r="AK362" s="145"/>
      <c r="AL362" s="145"/>
      <c r="AM362" s="145"/>
    </row>
    <row r="363" spans="1:39">
      <c r="A363" s="145"/>
      <c r="B363" s="146"/>
      <c r="C363" s="146"/>
      <c r="D363" s="152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45"/>
      <c r="AE363" s="145"/>
      <c r="AF363" s="145"/>
      <c r="AG363" s="145"/>
      <c r="AH363" s="145"/>
      <c r="AI363" s="145"/>
      <c r="AJ363" s="145"/>
      <c r="AK363" s="145"/>
      <c r="AL363" s="145"/>
      <c r="AM363" s="145"/>
    </row>
    <row r="364" spans="1:39">
      <c r="A364" s="145"/>
      <c r="B364" s="146"/>
      <c r="C364" s="146"/>
      <c r="D364" s="152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45"/>
      <c r="AE364" s="145"/>
      <c r="AF364" s="145"/>
      <c r="AG364" s="145"/>
      <c r="AH364" s="145"/>
      <c r="AI364" s="145"/>
      <c r="AJ364" s="145"/>
      <c r="AK364" s="145"/>
      <c r="AL364" s="145"/>
      <c r="AM364" s="145"/>
    </row>
    <row r="365" spans="1:39">
      <c r="A365" s="145"/>
      <c r="B365" s="146"/>
      <c r="C365" s="146"/>
      <c r="D365" s="152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45"/>
      <c r="AE365" s="145"/>
      <c r="AF365" s="145"/>
      <c r="AG365" s="145"/>
      <c r="AH365" s="145"/>
      <c r="AI365" s="145"/>
      <c r="AJ365" s="145"/>
      <c r="AK365" s="145"/>
      <c r="AL365" s="145"/>
      <c r="AM365" s="145"/>
    </row>
    <row r="366" spans="1:39">
      <c r="A366" s="145"/>
      <c r="B366" s="146"/>
      <c r="C366" s="146"/>
      <c r="D366" s="152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  <c r="AE366" s="145"/>
      <c r="AF366" s="145"/>
      <c r="AG366" s="145"/>
      <c r="AH366" s="145"/>
      <c r="AI366" s="145"/>
      <c r="AJ366" s="145"/>
      <c r="AK366" s="145"/>
      <c r="AL366" s="145"/>
      <c r="AM366" s="145"/>
    </row>
    <row r="367" spans="1:39">
      <c r="A367" s="145"/>
      <c r="B367" s="146"/>
      <c r="C367" s="146"/>
      <c r="D367" s="152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45"/>
      <c r="AF367" s="145"/>
      <c r="AG367" s="145"/>
      <c r="AH367" s="145"/>
      <c r="AI367" s="145"/>
      <c r="AJ367" s="145"/>
      <c r="AK367" s="145"/>
      <c r="AL367" s="145"/>
      <c r="AM367" s="145"/>
    </row>
    <row r="368" spans="1:39">
      <c r="A368" s="145"/>
      <c r="B368" s="146"/>
      <c r="C368" s="146"/>
      <c r="D368" s="152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45"/>
      <c r="AE368" s="145"/>
      <c r="AF368" s="145"/>
      <c r="AG368" s="145"/>
      <c r="AH368" s="145"/>
      <c r="AI368" s="145"/>
      <c r="AJ368" s="145"/>
      <c r="AK368" s="145"/>
      <c r="AL368" s="145"/>
      <c r="AM368" s="145"/>
    </row>
    <row r="369" spans="1:39">
      <c r="A369" s="145"/>
      <c r="B369" s="146"/>
      <c r="C369" s="146"/>
      <c r="D369" s="152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45"/>
      <c r="AF369" s="145"/>
      <c r="AG369" s="145"/>
      <c r="AH369" s="145"/>
      <c r="AI369" s="145"/>
      <c r="AJ369" s="145"/>
      <c r="AK369" s="145"/>
      <c r="AL369" s="145"/>
      <c r="AM369" s="145"/>
    </row>
    <row r="370" spans="1:39">
      <c r="A370" s="145"/>
      <c r="B370" s="146"/>
      <c r="C370" s="146"/>
      <c r="D370" s="152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5"/>
      <c r="AF370" s="145"/>
      <c r="AG370" s="145"/>
      <c r="AH370" s="145"/>
      <c r="AI370" s="145"/>
      <c r="AJ370" s="145"/>
      <c r="AK370" s="145"/>
      <c r="AL370" s="145"/>
      <c r="AM370" s="145"/>
    </row>
    <row r="371" spans="1:39">
      <c r="A371" s="145"/>
      <c r="B371" s="146"/>
      <c r="C371" s="146"/>
      <c r="D371" s="152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145"/>
    </row>
    <row r="372" spans="1:39">
      <c r="A372" s="145"/>
      <c r="B372" s="146"/>
      <c r="C372" s="146"/>
      <c r="D372" s="152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45"/>
      <c r="AF372" s="145"/>
      <c r="AG372" s="145"/>
      <c r="AH372" s="145"/>
      <c r="AI372" s="145"/>
      <c r="AJ372" s="145"/>
      <c r="AK372" s="145"/>
      <c r="AL372" s="145"/>
      <c r="AM372" s="145"/>
    </row>
    <row r="373" spans="1:39">
      <c r="A373" s="145"/>
      <c r="B373" s="146"/>
      <c r="C373" s="146"/>
      <c r="D373" s="152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5"/>
      <c r="AH373" s="145"/>
      <c r="AI373" s="145"/>
      <c r="AJ373" s="145"/>
      <c r="AK373" s="145"/>
      <c r="AL373" s="145"/>
      <c r="AM373" s="145"/>
    </row>
    <row r="374" spans="1:39">
      <c r="A374" s="145"/>
      <c r="B374" s="146"/>
      <c r="C374" s="146"/>
      <c r="D374" s="152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5"/>
      <c r="AH374" s="145"/>
      <c r="AI374" s="145"/>
      <c r="AJ374" s="145"/>
      <c r="AK374" s="145"/>
      <c r="AL374" s="145"/>
      <c r="AM374" s="145"/>
    </row>
    <row r="375" spans="1:39">
      <c r="A375" s="145"/>
      <c r="B375" s="146"/>
      <c r="C375" s="146"/>
      <c r="D375" s="152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  <c r="AE375" s="145"/>
      <c r="AF375" s="145"/>
      <c r="AG375" s="145"/>
      <c r="AH375" s="145"/>
      <c r="AI375" s="145"/>
      <c r="AJ375" s="145"/>
      <c r="AK375" s="145"/>
      <c r="AL375" s="145"/>
      <c r="AM375" s="145"/>
    </row>
    <row r="376" spans="1:39">
      <c r="A376" s="145"/>
      <c r="B376" s="146"/>
      <c r="C376" s="146"/>
      <c r="D376" s="152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  <c r="AE376" s="145"/>
      <c r="AF376" s="145"/>
      <c r="AG376" s="145"/>
      <c r="AH376" s="145"/>
      <c r="AI376" s="145"/>
      <c r="AJ376" s="145"/>
      <c r="AK376" s="145"/>
      <c r="AL376" s="145"/>
      <c r="AM376" s="145"/>
    </row>
    <row r="377" spans="1:39">
      <c r="A377" s="145"/>
      <c r="B377" s="146"/>
      <c r="C377" s="146"/>
      <c r="D377" s="152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145"/>
    </row>
    <row r="378" spans="1:39">
      <c r="A378" s="145"/>
      <c r="B378" s="146"/>
      <c r="C378" s="146"/>
      <c r="D378" s="152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45"/>
      <c r="AE378" s="145"/>
      <c r="AF378" s="145"/>
      <c r="AG378" s="145"/>
      <c r="AH378" s="145"/>
      <c r="AI378" s="145"/>
      <c r="AJ378" s="145"/>
      <c r="AK378" s="145"/>
      <c r="AL378" s="145"/>
      <c r="AM378" s="145"/>
    </row>
    <row r="379" spans="1:39">
      <c r="A379" s="145"/>
      <c r="B379" s="146"/>
      <c r="C379" s="146"/>
      <c r="D379" s="152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  <c r="AE379" s="145"/>
      <c r="AF379" s="145"/>
      <c r="AG379" s="145"/>
      <c r="AH379" s="145"/>
      <c r="AI379" s="145"/>
      <c r="AJ379" s="145"/>
      <c r="AK379" s="145"/>
      <c r="AL379" s="145"/>
      <c r="AM379" s="145"/>
    </row>
    <row r="380" spans="1:39">
      <c r="A380" s="145"/>
      <c r="B380" s="146"/>
      <c r="C380" s="146"/>
      <c r="D380" s="152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  <c r="AE380" s="145"/>
      <c r="AF380" s="145"/>
      <c r="AG380" s="145"/>
      <c r="AH380" s="145"/>
      <c r="AI380" s="145"/>
      <c r="AJ380" s="145"/>
      <c r="AK380" s="145"/>
      <c r="AL380" s="145"/>
      <c r="AM380" s="145"/>
    </row>
    <row r="381" spans="1:39">
      <c r="A381" s="145"/>
      <c r="B381" s="146"/>
      <c r="C381" s="146"/>
      <c r="D381" s="152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45"/>
      <c r="AF381" s="145"/>
      <c r="AG381" s="145"/>
      <c r="AH381" s="145"/>
      <c r="AI381" s="145"/>
      <c r="AJ381" s="145"/>
      <c r="AK381" s="145"/>
      <c r="AL381" s="145"/>
      <c r="AM381" s="145"/>
    </row>
    <row r="382" spans="1:39">
      <c r="A382" s="145"/>
      <c r="B382" s="146"/>
      <c r="C382" s="146"/>
      <c r="D382" s="152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45"/>
      <c r="AE382" s="145"/>
      <c r="AF382" s="145"/>
      <c r="AG382" s="145"/>
      <c r="AH382" s="145"/>
      <c r="AI382" s="145"/>
      <c r="AJ382" s="145"/>
      <c r="AK382" s="145"/>
      <c r="AL382" s="145"/>
      <c r="AM382" s="145"/>
    </row>
    <row r="383" spans="1:39">
      <c r="A383" s="145"/>
      <c r="B383" s="146"/>
      <c r="C383" s="146"/>
      <c r="D383" s="152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45"/>
      <c r="AE383" s="145"/>
      <c r="AF383" s="145"/>
      <c r="AG383" s="145"/>
      <c r="AH383" s="145"/>
      <c r="AI383" s="145"/>
      <c r="AJ383" s="145"/>
      <c r="AK383" s="145"/>
      <c r="AL383" s="145"/>
      <c r="AM383" s="145"/>
    </row>
    <row r="384" spans="1:39">
      <c r="A384" s="145"/>
      <c r="B384" s="146"/>
      <c r="C384" s="146"/>
      <c r="D384" s="152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45"/>
      <c r="AE384" s="145"/>
      <c r="AF384" s="145"/>
      <c r="AG384" s="145"/>
      <c r="AH384" s="145"/>
      <c r="AI384" s="145"/>
      <c r="AJ384" s="145"/>
      <c r="AK384" s="145"/>
      <c r="AL384" s="145"/>
      <c r="AM384" s="145"/>
    </row>
    <row r="385" spans="1:39">
      <c r="A385" s="145"/>
      <c r="B385" s="146"/>
      <c r="C385" s="146"/>
      <c r="D385" s="152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  <c r="AE385" s="145"/>
      <c r="AF385" s="145"/>
      <c r="AG385" s="145"/>
      <c r="AH385" s="145"/>
      <c r="AI385" s="145"/>
      <c r="AJ385" s="145"/>
      <c r="AK385" s="145"/>
      <c r="AL385" s="145"/>
      <c r="AM385" s="145"/>
    </row>
    <row r="386" spans="1:39">
      <c r="A386" s="145"/>
      <c r="B386" s="146"/>
      <c r="C386" s="146"/>
      <c r="D386" s="152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45"/>
      <c r="AE386" s="145"/>
      <c r="AF386" s="145"/>
      <c r="AG386" s="145"/>
      <c r="AH386" s="145"/>
      <c r="AI386" s="145"/>
      <c r="AJ386" s="145"/>
      <c r="AK386" s="145"/>
      <c r="AL386" s="145"/>
      <c r="AM386" s="145"/>
    </row>
    <row r="387" spans="1:39">
      <c r="A387" s="145"/>
      <c r="B387" s="146"/>
      <c r="C387" s="146"/>
      <c r="D387" s="152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  <c r="AE387" s="145"/>
      <c r="AF387" s="145"/>
      <c r="AG387" s="145"/>
      <c r="AH387" s="145"/>
      <c r="AI387" s="145"/>
      <c r="AJ387" s="145"/>
      <c r="AK387" s="145"/>
      <c r="AL387" s="145"/>
      <c r="AM387" s="145"/>
    </row>
    <row r="388" spans="1:39">
      <c r="A388" s="145"/>
      <c r="B388" s="146"/>
      <c r="C388" s="146"/>
      <c r="D388" s="152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  <c r="AE388" s="145"/>
      <c r="AF388" s="145"/>
      <c r="AG388" s="145"/>
      <c r="AH388" s="145"/>
      <c r="AI388" s="145"/>
      <c r="AJ388" s="145"/>
      <c r="AK388" s="145"/>
      <c r="AL388" s="145"/>
      <c r="AM388" s="145"/>
    </row>
    <row r="389" spans="1:39">
      <c r="A389" s="145"/>
      <c r="B389" s="146"/>
      <c r="C389" s="146"/>
      <c r="D389" s="152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45"/>
      <c r="AE389" s="145"/>
      <c r="AF389" s="145"/>
      <c r="AG389" s="145"/>
      <c r="AH389" s="145"/>
      <c r="AI389" s="145"/>
      <c r="AJ389" s="145"/>
      <c r="AK389" s="145"/>
      <c r="AL389" s="145"/>
      <c r="AM389" s="145"/>
    </row>
    <row r="390" spans="1:39">
      <c r="A390" s="145"/>
      <c r="B390" s="146"/>
      <c r="C390" s="146"/>
      <c r="D390" s="152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  <c r="AE390" s="145"/>
      <c r="AF390" s="145"/>
      <c r="AG390" s="145"/>
      <c r="AH390" s="145"/>
      <c r="AI390" s="145"/>
      <c r="AJ390" s="145"/>
      <c r="AK390" s="145"/>
      <c r="AL390" s="145"/>
      <c r="AM390" s="145"/>
    </row>
    <row r="391" spans="1:39">
      <c r="A391" s="145"/>
      <c r="B391" s="146"/>
      <c r="C391" s="146"/>
      <c r="D391" s="152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  <c r="AE391" s="145"/>
      <c r="AF391" s="145"/>
      <c r="AG391" s="145"/>
      <c r="AH391" s="145"/>
      <c r="AI391" s="145"/>
      <c r="AJ391" s="145"/>
      <c r="AK391" s="145"/>
      <c r="AL391" s="145"/>
      <c r="AM391" s="145"/>
    </row>
    <row r="392" spans="1:39">
      <c r="A392" s="145"/>
      <c r="B392" s="146"/>
      <c r="C392" s="146"/>
      <c r="D392" s="152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45"/>
      <c r="AE392" s="145"/>
      <c r="AF392" s="145"/>
      <c r="AG392" s="145"/>
      <c r="AH392" s="145"/>
      <c r="AI392" s="145"/>
      <c r="AJ392" s="145"/>
      <c r="AK392" s="145"/>
      <c r="AL392" s="145"/>
      <c r="AM392" s="145"/>
    </row>
    <row r="393" spans="1:39">
      <c r="A393" s="145"/>
      <c r="B393" s="146"/>
      <c r="C393" s="146"/>
      <c r="D393" s="152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45"/>
      <c r="AE393" s="145"/>
      <c r="AF393" s="145"/>
      <c r="AG393" s="145"/>
      <c r="AH393" s="145"/>
      <c r="AI393" s="145"/>
      <c r="AJ393" s="145"/>
      <c r="AK393" s="145"/>
      <c r="AL393" s="145"/>
      <c r="AM393" s="145"/>
    </row>
    <row r="394" spans="1:39">
      <c r="A394" s="145"/>
      <c r="B394" s="146"/>
      <c r="C394" s="146"/>
      <c r="D394" s="152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45"/>
      <c r="AE394" s="145"/>
      <c r="AF394" s="145"/>
      <c r="AG394" s="145"/>
      <c r="AH394" s="145"/>
      <c r="AI394" s="145"/>
      <c r="AJ394" s="145"/>
      <c r="AK394" s="145"/>
      <c r="AL394" s="145"/>
      <c r="AM394" s="145"/>
    </row>
    <row r="395" spans="1:39">
      <c r="A395" s="145"/>
      <c r="B395" s="146"/>
      <c r="C395" s="146"/>
      <c r="D395" s="152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5"/>
      <c r="AD395" s="145"/>
      <c r="AE395" s="145"/>
      <c r="AF395" s="145"/>
      <c r="AG395" s="145"/>
      <c r="AH395" s="145"/>
      <c r="AI395" s="145"/>
      <c r="AJ395" s="145"/>
      <c r="AK395" s="145"/>
      <c r="AL395" s="145"/>
      <c r="AM395" s="145"/>
    </row>
    <row r="396" spans="1:39">
      <c r="A396" s="145"/>
      <c r="B396" s="146"/>
      <c r="C396" s="146"/>
      <c r="D396" s="152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45"/>
      <c r="AE396" s="145"/>
      <c r="AF396" s="145"/>
      <c r="AG396" s="145"/>
      <c r="AH396" s="145"/>
      <c r="AI396" s="145"/>
      <c r="AJ396" s="145"/>
      <c r="AK396" s="145"/>
      <c r="AL396" s="145"/>
      <c r="AM396" s="145"/>
    </row>
    <row r="397" spans="1:39">
      <c r="A397" s="145"/>
      <c r="B397" s="146"/>
      <c r="C397" s="146"/>
      <c r="D397" s="152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45"/>
      <c r="AE397" s="145"/>
      <c r="AF397" s="145"/>
      <c r="AG397" s="145"/>
      <c r="AH397" s="145"/>
      <c r="AI397" s="145"/>
      <c r="AJ397" s="145"/>
      <c r="AK397" s="145"/>
      <c r="AL397" s="145"/>
      <c r="AM397" s="145"/>
    </row>
    <row r="398" spans="1:39">
      <c r="A398" s="145"/>
      <c r="B398" s="146"/>
      <c r="C398" s="146"/>
      <c r="D398" s="152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  <c r="AE398" s="145"/>
      <c r="AF398" s="145"/>
      <c r="AG398" s="145"/>
      <c r="AH398" s="145"/>
      <c r="AI398" s="145"/>
      <c r="AJ398" s="145"/>
      <c r="AK398" s="145"/>
      <c r="AL398" s="145"/>
      <c r="AM398" s="145"/>
    </row>
    <row r="399" spans="1:39">
      <c r="A399" s="145"/>
      <c r="B399" s="146"/>
      <c r="C399" s="146"/>
      <c r="D399" s="152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45"/>
      <c r="AE399" s="145"/>
      <c r="AF399" s="145"/>
      <c r="AG399" s="145"/>
      <c r="AH399" s="145"/>
      <c r="AI399" s="145"/>
      <c r="AJ399" s="145"/>
      <c r="AK399" s="145"/>
      <c r="AL399" s="145"/>
      <c r="AM399" s="145"/>
    </row>
    <row r="400" spans="1:39">
      <c r="A400" s="145"/>
      <c r="B400" s="146"/>
      <c r="C400" s="146"/>
      <c r="D400" s="152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45"/>
      <c r="AE400" s="145"/>
      <c r="AF400" s="145"/>
      <c r="AG400" s="145"/>
      <c r="AH400" s="145"/>
      <c r="AI400" s="145"/>
      <c r="AJ400" s="145"/>
      <c r="AK400" s="145"/>
      <c r="AL400" s="145"/>
      <c r="AM400" s="145"/>
    </row>
    <row r="401" spans="1:39">
      <c r="A401" s="145"/>
      <c r="B401" s="146"/>
      <c r="C401" s="146"/>
      <c r="D401" s="152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5"/>
      <c r="AD401" s="145"/>
      <c r="AE401" s="145"/>
      <c r="AF401" s="145"/>
      <c r="AG401" s="145"/>
      <c r="AH401" s="145"/>
      <c r="AI401" s="145"/>
      <c r="AJ401" s="145"/>
      <c r="AK401" s="145"/>
      <c r="AL401" s="145"/>
      <c r="AM401" s="145"/>
    </row>
    <row r="402" spans="1:39">
      <c r="A402" s="145"/>
      <c r="B402" s="146"/>
      <c r="C402" s="146"/>
      <c r="D402" s="152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45"/>
      <c r="AF402" s="145"/>
      <c r="AG402" s="145"/>
      <c r="AH402" s="145"/>
      <c r="AI402" s="145"/>
      <c r="AJ402" s="145"/>
      <c r="AK402" s="145"/>
      <c r="AL402" s="145"/>
      <c r="AM402" s="145"/>
    </row>
    <row r="403" spans="1:39">
      <c r="A403" s="145"/>
      <c r="B403" s="146"/>
      <c r="C403" s="146"/>
      <c r="D403" s="152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  <c r="AE403" s="145"/>
      <c r="AF403" s="145"/>
      <c r="AG403" s="145"/>
      <c r="AH403" s="145"/>
      <c r="AI403" s="145"/>
      <c r="AJ403" s="145"/>
      <c r="AK403" s="145"/>
      <c r="AL403" s="145"/>
      <c r="AM403" s="145"/>
    </row>
    <row r="404" spans="1:39">
      <c r="A404" s="145"/>
      <c r="B404" s="146"/>
      <c r="C404" s="146"/>
      <c r="D404" s="152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5"/>
      <c r="AD404" s="145"/>
      <c r="AE404" s="145"/>
      <c r="AF404" s="145"/>
      <c r="AG404" s="145"/>
      <c r="AH404" s="145"/>
      <c r="AI404" s="145"/>
      <c r="AJ404" s="145"/>
      <c r="AK404" s="145"/>
      <c r="AL404" s="145"/>
      <c r="AM404" s="145"/>
    </row>
    <row r="405" spans="1:39">
      <c r="A405" s="145"/>
      <c r="B405" s="146"/>
      <c r="C405" s="146"/>
      <c r="D405" s="152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45"/>
      <c r="AF405" s="145"/>
      <c r="AG405" s="145"/>
      <c r="AH405" s="145"/>
      <c r="AI405" s="145"/>
      <c r="AJ405" s="145"/>
      <c r="AK405" s="145"/>
      <c r="AL405" s="145"/>
      <c r="AM405" s="145"/>
    </row>
    <row r="406" spans="1:39">
      <c r="A406" s="145"/>
      <c r="B406" s="146"/>
      <c r="C406" s="146"/>
      <c r="D406" s="152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  <c r="AI406" s="145"/>
      <c r="AJ406" s="145"/>
      <c r="AK406" s="145"/>
      <c r="AL406" s="145"/>
      <c r="AM406" s="145"/>
    </row>
    <row r="407" spans="1:39">
      <c r="A407" s="145"/>
      <c r="B407" s="146"/>
      <c r="C407" s="146"/>
      <c r="D407" s="152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45"/>
      <c r="AF407" s="145"/>
      <c r="AG407" s="145"/>
      <c r="AH407" s="145"/>
      <c r="AI407" s="145"/>
      <c r="AJ407" s="145"/>
      <c r="AK407" s="145"/>
      <c r="AL407" s="145"/>
      <c r="AM407" s="145"/>
    </row>
    <row r="408" spans="1:39">
      <c r="A408" s="145"/>
      <c r="B408" s="146"/>
      <c r="C408" s="146"/>
      <c r="D408" s="152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5"/>
      <c r="AF408" s="145"/>
      <c r="AG408" s="145"/>
      <c r="AH408" s="145"/>
      <c r="AI408" s="145"/>
      <c r="AJ408" s="145"/>
      <c r="AK408" s="145"/>
      <c r="AL408" s="145"/>
      <c r="AM408" s="145"/>
    </row>
    <row r="409" spans="1:39">
      <c r="A409" s="145"/>
      <c r="B409" s="146"/>
      <c r="C409" s="146"/>
      <c r="D409" s="152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145"/>
    </row>
    <row r="410" spans="1:39">
      <c r="A410" s="145"/>
      <c r="B410" s="146"/>
      <c r="C410" s="146"/>
      <c r="D410" s="152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45"/>
      <c r="AF410" s="145"/>
      <c r="AG410" s="145"/>
      <c r="AH410" s="145"/>
      <c r="AI410" s="145"/>
      <c r="AJ410" s="145"/>
      <c r="AK410" s="145"/>
      <c r="AL410" s="145"/>
      <c r="AM410" s="145"/>
    </row>
    <row r="411" spans="1:39">
      <c r="A411" s="145"/>
      <c r="B411" s="146"/>
      <c r="C411" s="146"/>
      <c r="D411" s="152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5"/>
      <c r="AF411" s="145"/>
      <c r="AG411" s="145"/>
      <c r="AH411" s="145"/>
      <c r="AI411" s="145"/>
      <c r="AJ411" s="145"/>
      <c r="AK411" s="145"/>
      <c r="AL411" s="145"/>
      <c r="AM411" s="145"/>
    </row>
    <row r="412" spans="1:39">
      <c r="A412" s="145"/>
      <c r="B412" s="146"/>
      <c r="C412" s="146"/>
      <c r="D412" s="152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5"/>
      <c r="AF412" s="145"/>
      <c r="AG412" s="145"/>
      <c r="AH412" s="145"/>
      <c r="AI412" s="145"/>
      <c r="AJ412" s="145"/>
      <c r="AK412" s="145"/>
      <c r="AL412" s="145"/>
      <c r="AM412" s="145"/>
    </row>
    <row r="413" spans="1:39">
      <c r="A413" s="145"/>
      <c r="B413" s="146"/>
      <c r="C413" s="146"/>
      <c r="D413" s="152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5"/>
      <c r="AF413" s="145"/>
      <c r="AG413" s="145"/>
      <c r="AH413" s="145"/>
      <c r="AI413" s="145"/>
      <c r="AJ413" s="145"/>
      <c r="AK413" s="145"/>
      <c r="AL413" s="145"/>
      <c r="AM413" s="145"/>
    </row>
    <row r="414" spans="1:39">
      <c r="A414" s="145"/>
      <c r="B414" s="146"/>
      <c r="C414" s="146"/>
      <c r="D414" s="152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  <c r="AF414" s="145"/>
      <c r="AG414" s="145"/>
      <c r="AH414" s="145"/>
      <c r="AI414" s="145"/>
      <c r="AJ414" s="145"/>
      <c r="AK414" s="145"/>
      <c r="AL414" s="145"/>
      <c r="AM414" s="145"/>
    </row>
    <row r="415" spans="1:39">
      <c r="A415" s="145"/>
      <c r="B415" s="146"/>
      <c r="C415" s="146"/>
      <c r="D415" s="152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145"/>
    </row>
    <row r="416" spans="1:39">
      <c r="A416" s="145"/>
      <c r="B416" s="146"/>
      <c r="C416" s="146"/>
      <c r="D416" s="152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145"/>
    </row>
    <row r="417" spans="1:39">
      <c r="A417" s="145"/>
      <c r="B417" s="146"/>
      <c r="C417" s="146"/>
      <c r="D417" s="152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</row>
    <row r="418" spans="1:39">
      <c r="A418" s="145"/>
      <c r="B418" s="146"/>
      <c r="C418" s="146"/>
      <c r="D418" s="152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  <c r="AE418" s="145"/>
      <c r="AF418" s="145"/>
      <c r="AG418" s="145"/>
      <c r="AH418" s="145"/>
      <c r="AI418" s="145"/>
      <c r="AJ418" s="145"/>
      <c r="AK418" s="145"/>
      <c r="AL418" s="145"/>
      <c r="AM418" s="145"/>
    </row>
    <row r="419" spans="1:39">
      <c r="A419" s="145"/>
      <c r="B419" s="146"/>
      <c r="C419" s="146"/>
      <c r="D419" s="152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45"/>
      <c r="AF419" s="145"/>
      <c r="AG419" s="145"/>
      <c r="AH419" s="145"/>
      <c r="AI419" s="145"/>
      <c r="AJ419" s="145"/>
      <c r="AK419" s="145"/>
      <c r="AL419" s="145"/>
      <c r="AM419" s="145"/>
    </row>
    <row r="420" spans="1:39">
      <c r="A420" s="145"/>
      <c r="B420" s="146"/>
      <c r="C420" s="146"/>
      <c r="D420" s="152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45"/>
      <c r="AE420" s="145"/>
      <c r="AF420" s="145"/>
      <c r="AG420" s="145"/>
      <c r="AH420" s="145"/>
      <c r="AI420" s="145"/>
      <c r="AJ420" s="145"/>
      <c r="AK420" s="145"/>
      <c r="AL420" s="145"/>
      <c r="AM420" s="145"/>
    </row>
    <row r="421" spans="1:39">
      <c r="A421" s="145"/>
      <c r="B421" s="146"/>
      <c r="C421" s="146"/>
      <c r="D421" s="152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  <c r="AE421" s="145"/>
      <c r="AF421" s="145"/>
      <c r="AG421" s="145"/>
      <c r="AH421" s="145"/>
      <c r="AI421" s="145"/>
      <c r="AJ421" s="145"/>
      <c r="AK421" s="145"/>
      <c r="AL421" s="145"/>
      <c r="AM421" s="145"/>
    </row>
    <row r="422" spans="1:39">
      <c r="A422" s="145"/>
      <c r="B422" s="146"/>
      <c r="C422" s="146"/>
      <c r="D422" s="152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45"/>
      <c r="AE422" s="145"/>
      <c r="AF422" s="145"/>
      <c r="AG422" s="145"/>
      <c r="AH422" s="145"/>
      <c r="AI422" s="145"/>
      <c r="AJ422" s="145"/>
      <c r="AK422" s="145"/>
      <c r="AL422" s="145"/>
      <c r="AM422" s="145"/>
    </row>
    <row r="423" spans="1:39">
      <c r="A423" s="145"/>
      <c r="B423" s="146"/>
      <c r="C423" s="146"/>
      <c r="D423" s="152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  <c r="AE423" s="145"/>
      <c r="AF423" s="145"/>
      <c r="AG423" s="145"/>
      <c r="AH423" s="145"/>
      <c r="AI423" s="145"/>
      <c r="AJ423" s="145"/>
      <c r="AK423" s="145"/>
      <c r="AL423" s="145"/>
      <c r="AM423" s="145"/>
    </row>
    <row r="424" spans="1:39">
      <c r="A424" s="145"/>
      <c r="B424" s="146"/>
      <c r="C424" s="146"/>
      <c r="D424" s="152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45"/>
      <c r="AE424" s="145"/>
      <c r="AF424" s="145"/>
      <c r="AG424" s="145"/>
      <c r="AH424" s="145"/>
      <c r="AI424" s="145"/>
      <c r="AJ424" s="145"/>
      <c r="AK424" s="145"/>
      <c r="AL424" s="145"/>
      <c r="AM424" s="145"/>
    </row>
    <row r="425" spans="1:39">
      <c r="A425" s="145"/>
      <c r="B425" s="146"/>
      <c r="C425" s="146"/>
      <c r="D425" s="152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45"/>
      <c r="AF425" s="145"/>
      <c r="AG425" s="145"/>
      <c r="AH425" s="145"/>
      <c r="AI425" s="145"/>
      <c r="AJ425" s="145"/>
      <c r="AK425" s="145"/>
      <c r="AL425" s="145"/>
      <c r="AM425" s="145"/>
    </row>
    <row r="426" spans="1:39">
      <c r="A426" s="145"/>
      <c r="B426" s="146"/>
      <c r="C426" s="146"/>
      <c r="D426" s="152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  <c r="AE426" s="145"/>
      <c r="AF426" s="145"/>
      <c r="AG426" s="145"/>
      <c r="AH426" s="145"/>
      <c r="AI426" s="145"/>
      <c r="AJ426" s="145"/>
      <c r="AK426" s="145"/>
      <c r="AL426" s="145"/>
      <c r="AM426" s="145"/>
    </row>
    <row r="427" spans="1:39">
      <c r="A427" s="145"/>
      <c r="B427" s="146"/>
      <c r="C427" s="146"/>
      <c r="D427" s="152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  <c r="AE427" s="145"/>
      <c r="AF427" s="145"/>
      <c r="AG427" s="145"/>
      <c r="AH427" s="145"/>
      <c r="AI427" s="145"/>
      <c r="AJ427" s="145"/>
      <c r="AK427" s="145"/>
      <c r="AL427" s="145"/>
      <c r="AM427" s="145"/>
    </row>
    <row r="428" spans="1:39">
      <c r="A428" s="145"/>
      <c r="B428" s="146"/>
      <c r="C428" s="146"/>
      <c r="D428" s="152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45"/>
      <c r="AE428" s="145"/>
      <c r="AF428" s="145"/>
      <c r="AG428" s="145"/>
      <c r="AH428" s="145"/>
      <c r="AI428" s="145"/>
      <c r="AJ428" s="145"/>
      <c r="AK428" s="145"/>
      <c r="AL428" s="145"/>
      <c r="AM428" s="145"/>
    </row>
    <row r="429" spans="1:39">
      <c r="A429" s="145"/>
      <c r="B429" s="146"/>
      <c r="C429" s="146"/>
      <c r="D429" s="152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45"/>
      <c r="AF429" s="145"/>
      <c r="AG429" s="145"/>
      <c r="AH429" s="145"/>
      <c r="AI429" s="145"/>
      <c r="AJ429" s="145"/>
      <c r="AK429" s="145"/>
      <c r="AL429" s="145"/>
      <c r="AM429" s="145"/>
    </row>
    <row r="430" spans="1:39">
      <c r="A430" s="145"/>
      <c r="B430" s="146"/>
      <c r="C430" s="146"/>
      <c r="D430" s="152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  <c r="AE430" s="145"/>
      <c r="AF430" s="145"/>
      <c r="AG430" s="145"/>
      <c r="AH430" s="145"/>
      <c r="AI430" s="145"/>
      <c r="AJ430" s="145"/>
      <c r="AK430" s="145"/>
      <c r="AL430" s="145"/>
      <c r="AM430" s="145"/>
    </row>
    <row r="431" spans="1:39">
      <c r="A431" s="145"/>
      <c r="B431" s="146"/>
      <c r="C431" s="146"/>
      <c r="D431" s="152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  <c r="AE431" s="145"/>
      <c r="AF431" s="145"/>
      <c r="AG431" s="145"/>
      <c r="AH431" s="145"/>
      <c r="AI431" s="145"/>
      <c r="AJ431" s="145"/>
      <c r="AK431" s="145"/>
      <c r="AL431" s="145"/>
      <c r="AM431" s="145"/>
    </row>
    <row r="432" spans="1:39">
      <c r="A432" s="145"/>
      <c r="B432" s="146"/>
      <c r="C432" s="146"/>
      <c r="D432" s="152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  <c r="AE432" s="145"/>
      <c r="AF432" s="145"/>
      <c r="AG432" s="145"/>
      <c r="AH432" s="145"/>
      <c r="AI432" s="145"/>
      <c r="AJ432" s="145"/>
      <c r="AK432" s="145"/>
      <c r="AL432" s="145"/>
      <c r="AM432" s="145"/>
    </row>
    <row r="433" spans="1:39">
      <c r="A433" s="145"/>
      <c r="B433" s="146"/>
      <c r="C433" s="146"/>
      <c r="D433" s="152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45"/>
      <c r="AF433" s="145"/>
      <c r="AG433" s="145"/>
      <c r="AH433" s="145"/>
      <c r="AI433" s="145"/>
      <c r="AJ433" s="145"/>
      <c r="AK433" s="145"/>
      <c r="AL433" s="145"/>
      <c r="AM433" s="145"/>
    </row>
    <row r="434" spans="1:39">
      <c r="A434" s="145"/>
      <c r="B434" s="146"/>
      <c r="C434" s="146"/>
      <c r="D434" s="152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45"/>
      <c r="AE434" s="145"/>
      <c r="AF434" s="145"/>
      <c r="AG434" s="145"/>
      <c r="AH434" s="145"/>
      <c r="AI434" s="145"/>
      <c r="AJ434" s="145"/>
      <c r="AK434" s="145"/>
      <c r="AL434" s="145"/>
      <c r="AM434" s="145"/>
    </row>
    <row r="435" spans="1:39">
      <c r="A435" s="145"/>
      <c r="B435" s="146"/>
      <c r="C435" s="146"/>
      <c r="D435" s="152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45"/>
      <c r="AF435" s="145"/>
      <c r="AG435" s="145"/>
      <c r="AH435" s="145"/>
      <c r="AI435" s="145"/>
      <c r="AJ435" s="145"/>
      <c r="AK435" s="145"/>
      <c r="AL435" s="145"/>
      <c r="AM435" s="145"/>
    </row>
    <row r="436" spans="1:39">
      <c r="A436" s="145"/>
      <c r="B436" s="146"/>
      <c r="C436" s="146"/>
      <c r="D436" s="152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45"/>
      <c r="AF436" s="145"/>
      <c r="AG436" s="145"/>
      <c r="AH436" s="145"/>
      <c r="AI436" s="145"/>
      <c r="AJ436" s="145"/>
      <c r="AK436" s="145"/>
      <c r="AL436" s="145"/>
      <c r="AM436" s="145"/>
    </row>
    <row r="437" spans="1:39">
      <c r="A437" s="145"/>
      <c r="B437" s="146"/>
      <c r="C437" s="146"/>
      <c r="D437" s="152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  <c r="AE437" s="145"/>
      <c r="AF437" s="145"/>
      <c r="AG437" s="145"/>
      <c r="AH437" s="145"/>
      <c r="AI437" s="145"/>
      <c r="AJ437" s="145"/>
      <c r="AK437" s="145"/>
      <c r="AL437" s="145"/>
      <c r="AM437" s="145"/>
    </row>
    <row r="438" spans="1:39">
      <c r="A438" s="145"/>
      <c r="B438" s="146"/>
      <c r="C438" s="146"/>
      <c r="D438" s="152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  <c r="AE438" s="145"/>
      <c r="AF438" s="145"/>
      <c r="AG438" s="145"/>
      <c r="AH438" s="145"/>
      <c r="AI438" s="145"/>
      <c r="AJ438" s="145"/>
      <c r="AK438" s="145"/>
      <c r="AL438" s="145"/>
      <c r="AM438" s="145"/>
    </row>
    <row r="439" spans="1:39">
      <c r="A439" s="145"/>
      <c r="B439" s="146"/>
      <c r="C439" s="146"/>
      <c r="D439" s="152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45"/>
      <c r="AF439" s="145"/>
      <c r="AG439" s="145"/>
      <c r="AH439" s="145"/>
      <c r="AI439" s="145"/>
      <c r="AJ439" s="145"/>
      <c r="AK439" s="145"/>
      <c r="AL439" s="145"/>
      <c r="AM439" s="145"/>
    </row>
    <row r="440" spans="1:39">
      <c r="A440" s="145"/>
      <c r="B440" s="146"/>
      <c r="C440" s="146"/>
      <c r="D440" s="152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45"/>
      <c r="AF440" s="145"/>
      <c r="AG440" s="145"/>
      <c r="AH440" s="145"/>
      <c r="AI440" s="145"/>
      <c r="AJ440" s="145"/>
      <c r="AK440" s="145"/>
      <c r="AL440" s="145"/>
      <c r="AM440" s="145"/>
    </row>
    <row r="441" spans="1:39">
      <c r="A441" s="145"/>
      <c r="B441" s="146"/>
      <c r="C441" s="146"/>
      <c r="D441" s="152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45"/>
      <c r="AF441" s="145"/>
      <c r="AG441" s="145"/>
      <c r="AH441" s="145"/>
      <c r="AI441" s="145"/>
      <c r="AJ441" s="145"/>
      <c r="AK441" s="145"/>
      <c r="AL441" s="145"/>
      <c r="AM441" s="145"/>
    </row>
    <row r="442" spans="1:39">
      <c r="A442" s="145"/>
      <c r="B442" s="146"/>
      <c r="C442" s="146"/>
      <c r="D442" s="152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45"/>
      <c r="AF442" s="145"/>
      <c r="AG442" s="145"/>
      <c r="AH442" s="145"/>
      <c r="AI442" s="145"/>
      <c r="AJ442" s="145"/>
      <c r="AK442" s="145"/>
      <c r="AL442" s="145"/>
      <c r="AM442" s="145"/>
    </row>
    <row r="443" spans="1:39">
      <c r="A443" s="145"/>
      <c r="B443" s="146"/>
      <c r="C443" s="146"/>
      <c r="D443" s="152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45"/>
      <c r="AF443" s="145"/>
      <c r="AG443" s="145"/>
      <c r="AH443" s="145"/>
      <c r="AI443" s="145"/>
      <c r="AJ443" s="145"/>
      <c r="AK443" s="145"/>
      <c r="AL443" s="145"/>
      <c r="AM443" s="145"/>
    </row>
    <row r="444" spans="1:39">
      <c r="A444" s="145"/>
      <c r="B444" s="146"/>
      <c r="C444" s="146"/>
      <c r="D444" s="152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45"/>
      <c r="AF444" s="145"/>
      <c r="AG444" s="145"/>
      <c r="AH444" s="145"/>
      <c r="AI444" s="145"/>
      <c r="AJ444" s="145"/>
      <c r="AK444" s="145"/>
      <c r="AL444" s="145"/>
      <c r="AM444" s="145"/>
    </row>
    <row r="445" spans="1:39">
      <c r="A445" s="145"/>
      <c r="B445" s="146"/>
      <c r="C445" s="146"/>
      <c r="D445" s="152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45"/>
      <c r="AF445" s="145"/>
      <c r="AG445" s="145"/>
      <c r="AH445" s="145"/>
      <c r="AI445" s="145"/>
      <c r="AJ445" s="145"/>
      <c r="AK445" s="145"/>
      <c r="AL445" s="145"/>
      <c r="AM445" s="145"/>
    </row>
    <row r="446" spans="1:39">
      <c r="A446" s="145"/>
      <c r="B446" s="146"/>
      <c r="C446" s="146"/>
      <c r="D446" s="152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45"/>
      <c r="AF446" s="145"/>
      <c r="AG446" s="145"/>
      <c r="AH446" s="145"/>
      <c r="AI446" s="145"/>
      <c r="AJ446" s="145"/>
      <c r="AK446" s="145"/>
      <c r="AL446" s="145"/>
      <c r="AM446" s="145"/>
    </row>
    <row r="447" spans="1:39">
      <c r="A447" s="145"/>
      <c r="B447" s="146"/>
      <c r="C447" s="146"/>
      <c r="D447" s="152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45"/>
      <c r="AF447" s="145"/>
      <c r="AG447" s="145"/>
      <c r="AH447" s="145"/>
      <c r="AI447" s="145"/>
      <c r="AJ447" s="145"/>
      <c r="AK447" s="145"/>
      <c r="AL447" s="145"/>
      <c r="AM447" s="145"/>
    </row>
    <row r="448" spans="1:39">
      <c r="A448" s="145"/>
      <c r="B448" s="146"/>
      <c r="C448" s="146"/>
      <c r="D448" s="152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45"/>
      <c r="AF448" s="145"/>
      <c r="AG448" s="145"/>
      <c r="AH448" s="145"/>
      <c r="AI448" s="145"/>
      <c r="AJ448" s="145"/>
      <c r="AK448" s="145"/>
      <c r="AL448" s="145"/>
      <c r="AM448" s="145"/>
    </row>
    <row r="449" spans="1:39">
      <c r="A449" s="145"/>
      <c r="B449" s="146"/>
      <c r="C449" s="146"/>
      <c r="D449" s="152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45"/>
      <c r="AF449" s="145"/>
      <c r="AG449" s="145"/>
      <c r="AH449" s="145"/>
      <c r="AI449" s="145"/>
      <c r="AJ449" s="145"/>
      <c r="AK449" s="145"/>
      <c r="AL449" s="145"/>
      <c r="AM449" s="145"/>
    </row>
    <row r="450" spans="1:39">
      <c r="A450" s="145"/>
      <c r="B450" s="146"/>
      <c r="C450" s="146"/>
      <c r="D450" s="152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  <c r="AE450" s="145"/>
      <c r="AF450" s="145"/>
      <c r="AG450" s="145"/>
      <c r="AH450" s="145"/>
      <c r="AI450" s="145"/>
      <c r="AJ450" s="145"/>
      <c r="AK450" s="145"/>
      <c r="AL450" s="145"/>
      <c r="AM450" s="145"/>
    </row>
    <row r="451" spans="1:39">
      <c r="A451" s="145"/>
      <c r="B451" s="146"/>
      <c r="C451" s="146"/>
      <c r="D451" s="152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45"/>
      <c r="AF451" s="145"/>
      <c r="AG451" s="145"/>
      <c r="AH451" s="145"/>
      <c r="AI451" s="145"/>
      <c r="AJ451" s="145"/>
      <c r="AK451" s="145"/>
      <c r="AL451" s="145"/>
      <c r="AM451" s="145"/>
    </row>
    <row r="452" spans="1:39">
      <c r="A452" s="145"/>
      <c r="B452" s="146"/>
      <c r="C452" s="146"/>
      <c r="D452" s="152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45"/>
      <c r="AE452" s="145"/>
      <c r="AF452" s="145"/>
      <c r="AG452" s="145"/>
      <c r="AH452" s="145"/>
      <c r="AI452" s="145"/>
      <c r="AJ452" s="145"/>
      <c r="AK452" s="145"/>
      <c r="AL452" s="145"/>
      <c r="AM452" s="145"/>
    </row>
    <row r="453" spans="1:39">
      <c r="A453" s="145"/>
      <c r="B453" s="146"/>
      <c r="C453" s="146"/>
      <c r="D453" s="152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45"/>
      <c r="AF453" s="145"/>
      <c r="AG453" s="145"/>
      <c r="AH453" s="145"/>
      <c r="AI453" s="145"/>
      <c r="AJ453" s="145"/>
      <c r="AK453" s="145"/>
      <c r="AL453" s="145"/>
      <c r="AM453" s="145"/>
    </row>
    <row r="454" spans="1:39">
      <c r="A454" s="145"/>
      <c r="B454" s="146"/>
      <c r="C454" s="146"/>
      <c r="D454" s="152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145"/>
    </row>
    <row r="455" spans="1:39">
      <c r="A455" s="145"/>
      <c r="B455" s="146"/>
      <c r="C455" s="146"/>
      <c r="D455" s="152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45"/>
      <c r="AF455" s="145"/>
      <c r="AG455" s="145"/>
      <c r="AH455" s="145"/>
      <c r="AI455" s="145"/>
      <c r="AJ455" s="145"/>
      <c r="AK455" s="145"/>
      <c r="AL455" s="145"/>
      <c r="AM455" s="145"/>
    </row>
    <row r="456" spans="1:39">
      <c r="A456" s="145"/>
      <c r="B456" s="146"/>
      <c r="C456" s="146"/>
      <c r="D456" s="152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45"/>
      <c r="AF456" s="145"/>
      <c r="AG456" s="145"/>
      <c r="AH456" s="145"/>
      <c r="AI456" s="145"/>
      <c r="AJ456" s="145"/>
      <c r="AK456" s="145"/>
      <c r="AL456" s="145"/>
      <c r="AM456" s="145"/>
    </row>
    <row r="457" spans="1:39">
      <c r="A457" s="145"/>
      <c r="B457" s="146"/>
      <c r="C457" s="146"/>
      <c r="D457" s="152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45"/>
      <c r="AF457" s="145"/>
      <c r="AG457" s="145"/>
      <c r="AH457" s="145"/>
      <c r="AI457" s="145"/>
      <c r="AJ457" s="145"/>
      <c r="AK457" s="145"/>
      <c r="AL457" s="145"/>
      <c r="AM457" s="145"/>
    </row>
    <row r="458" spans="1:39">
      <c r="A458" s="145"/>
      <c r="B458" s="146"/>
      <c r="C458" s="146"/>
      <c r="D458" s="152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  <c r="AE458" s="145"/>
      <c r="AF458" s="145"/>
      <c r="AG458" s="145"/>
      <c r="AH458" s="145"/>
      <c r="AI458" s="145"/>
      <c r="AJ458" s="145"/>
      <c r="AK458" s="145"/>
      <c r="AL458" s="145"/>
      <c r="AM458" s="145"/>
    </row>
    <row r="459" spans="1:39">
      <c r="A459" s="145"/>
      <c r="B459" s="146"/>
      <c r="C459" s="146"/>
      <c r="D459" s="152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45"/>
      <c r="AF459" s="145"/>
      <c r="AG459" s="145"/>
      <c r="AH459" s="145"/>
      <c r="AI459" s="145"/>
      <c r="AJ459" s="145"/>
      <c r="AK459" s="145"/>
      <c r="AL459" s="145"/>
      <c r="AM459" s="145"/>
    </row>
    <row r="460" spans="1:39">
      <c r="A460" s="145"/>
      <c r="B460" s="146"/>
      <c r="C460" s="146"/>
      <c r="D460" s="152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45"/>
      <c r="AF460" s="145"/>
      <c r="AG460" s="145"/>
      <c r="AH460" s="145"/>
      <c r="AI460" s="145"/>
      <c r="AJ460" s="145"/>
      <c r="AK460" s="145"/>
      <c r="AL460" s="145"/>
      <c r="AM460" s="145"/>
    </row>
    <row r="461" spans="1:39">
      <c r="A461" s="145"/>
      <c r="B461" s="146"/>
      <c r="C461" s="146"/>
      <c r="D461" s="152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45"/>
      <c r="AF461" s="145"/>
      <c r="AG461" s="145"/>
      <c r="AH461" s="145"/>
      <c r="AI461" s="145"/>
      <c r="AJ461" s="145"/>
      <c r="AK461" s="145"/>
      <c r="AL461" s="145"/>
      <c r="AM461" s="145"/>
    </row>
    <row r="462" spans="1:39">
      <c r="A462" s="145"/>
      <c r="B462" s="146"/>
      <c r="C462" s="146"/>
      <c r="D462" s="152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45"/>
      <c r="AF462" s="145"/>
      <c r="AG462" s="145"/>
      <c r="AH462" s="145"/>
      <c r="AI462" s="145"/>
      <c r="AJ462" s="145"/>
      <c r="AK462" s="145"/>
      <c r="AL462" s="145"/>
      <c r="AM462" s="145"/>
    </row>
    <row r="463" spans="1:39">
      <c r="A463" s="145"/>
      <c r="B463" s="146"/>
      <c r="C463" s="146"/>
      <c r="D463" s="152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45"/>
      <c r="AF463" s="145"/>
      <c r="AG463" s="145"/>
      <c r="AH463" s="145"/>
      <c r="AI463" s="145"/>
      <c r="AJ463" s="145"/>
      <c r="AK463" s="145"/>
      <c r="AL463" s="145"/>
      <c r="AM463" s="145"/>
    </row>
    <row r="464" spans="1:39">
      <c r="A464" s="145"/>
      <c r="B464" s="146"/>
      <c r="C464" s="146"/>
      <c r="D464" s="152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45"/>
      <c r="AF464" s="145"/>
      <c r="AG464" s="145"/>
      <c r="AH464" s="145"/>
      <c r="AI464" s="145"/>
      <c r="AJ464" s="145"/>
      <c r="AK464" s="145"/>
      <c r="AL464" s="145"/>
      <c r="AM464" s="145"/>
    </row>
    <row r="465" spans="1:39">
      <c r="A465" s="145"/>
      <c r="B465" s="146"/>
      <c r="C465" s="146"/>
      <c r="D465" s="152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45"/>
      <c r="AF465" s="145"/>
      <c r="AG465" s="145"/>
      <c r="AH465" s="145"/>
      <c r="AI465" s="145"/>
      <c r="AJ465" s="145"/>
      <c r="AK465" s="145"/>
      <c r="AL465" s="145"/>
      <c r="AM465" s="145"/>
    </row>
    <row r="466" spans="1:39">
      <c r="A466" s="145"/>
      <c r="B466" s="146"/>
      <c r="C466" s="146"/>
      <c r="D466" s="152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5"/>
      <c r="AF466" s="145"/>
      <c r="AG466" s="145"/>
      <c r="AH466" s="145"/>
      <c r="AI466" s="145"/>
      <c r="AJ466" s="145"/>
      <c r="AK466" s="145"/>
      <c r="AL466" s="145"/>
      <c r="AM466" s="145"/>
    </row>
    <row r="467" spans="1:39">
      <c r="A467" s="145"/>
      <c r="B467" s="146"/>
      <c r="C467" s="146"/>
      <c r="D467" s="152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5"/>
      <c r="AF467" s="145"/>
      <c r="AG467" s="145"/>
      <c r="AH467" s="145"/>
      <c r="AI467" s="145"/>
      <c r="AJ467" s="145"/>
      <c r="AK467" s="145"/>
      <c r="AL467" s="145"/>
      <c r="AM467" s="145"/>
    </row>
    <row r="468" spans="1:39">
      <c r="A468" s="145"/>
      <c r="B468" s="146"/>
      <c r="C468" s="146"/>
      <c r="D468" s="152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5"/>
      <c r="AF468" s="145"/>
      <c r="AG468" s="145"/>
      <c r="AH468" s="145"/>
      <c r="AI468" s="145"/>
      <c r="AJ468" s="145"/>
      <c r="AK468" s="145"/>
      <c r="AL468" s="145"/>
      <c r="AM468" s="145"/>
    </row>
    <row r="469" spans="1:39">
      <c r="A469" s="145"/>
      <c r="B469" s="146"/>
      <c r="C469" s="146"/>
      <c r="D469" s="152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5"/>
      <c r="AF469" s="145"/>
      <c r="AG469" s="145"/>
      <c r="AH469" s="145"/>
      <c r="AI469" s="145"/>
      <c r="AJ469" s="145"/>
      <c r="AK469" s="145"/>
      <c r="AL469" s="145"/>
      <c r="AM469" s="145"/>
    </row>
    <row r="470" spans="1:39">
      <c r="A470" s="145"/>
      <c r="B470" s="146"/>
      <c r="C470" s="146"/>
      <c r="D470" s="152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  <c r="AE470" s="145"/>
      <c r="AF470" s="145"/>
      <c r="AG470" s="145"/>
      <c r="AH470" s="145"/>
      <c r="AI470" s="145"/>
      <c r="AJ470" s="145"/>
      <c r="AK470" s="145"/>
      <c r="AL470" s="145"/>
      <c r="AM470" s="145"/>
    </row>
    <row r="471" spans="1:39">
      <c r="A471" s="145"/>
      <c r="B471" s="146"/>
      <c r="C471" s="146"/>
      <c r="D471" s="152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45"/>
      <c r="AF471" s="145"/>
      <c r="AG471" s="145"/>
      <c r="AH471" s="145"/>
      <c r="AI471" s="145"/>
      <c r="AJ471" s="145"/>
      <c r="AK471" s="145"/>
      <c r="AL471" s="145"/>
      <c r="AM471" s="145"/>
    </row>
    <row r="472" spans="1:39">
      <c r="A472" s="145"/>
      <c r="B472" s="146"/>
      <c r="C472" s="146"/>
      <c r="D472" s="152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  <c r="AE472" s="145"/>
      <c r="AF472" s="145"/>
      <c r="AG472" s="145"/>
      <c r="AH472" s="145"/>
      <c r="AI472" s="145"/>
      <c r="AJ472" s="145"/>
      <c r="AK472" s="145"/>
      <c r="AL472" s="145"/>
      <c r="AM472" s="145"/>
    </row>
    <row r="473" spans="1:39">
      <c r="A473" s="145"/>
      <c r="B473" s="146"/>
      <c r="C473" s="146"/>
      <c r="D473" s="152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45"/>
      <c r="AF473" s="145"/>
      <c r="AG473" s="145"/>
      <c r="AH473" s="145"/>
      <c r="AI473" s="145"/>
      <c r="AJ473" s="145"/>
      <c r="AK473" s="145"/>
      <c r="AL473" s="145"/>
      <c r="AM473" s="145"/>
    </row>
    <row r="474" spans="1:39">
      <c r="A474" s="145"/>
      <c r="B474" s="146"/>
      <c r="C474" s="146"/>
      <c r="D474" s="152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45"/>
      <c r="AF474" s="145"/>
      <c r="AG474" s="145"/>
      <c r="AH474" s="145"/>
      <c r="AI474" s="145"/>
      <c r="AJ474" s="145"/>
      <c r="AK474" s="145"/>
      <c r="AL474" s="145"/>
      <c r="AM474" s="145"/>
    </row>
    <row r="475" spans="1:39">
      <c r="A475" s="145"/>
      <c r="B475" s="146"/>
      <c r="C475" s="146"/>
      <c r="D475" s="152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45"/>
      <c r="AF475" s="145"/>
      <c r="AG475" s="145"/>
      <c r="AH475" s="145"/>
      <c r="AI475" s="145"/>
      <c r="AJ475" s="145"/>
      <c r="AK475" s="145"/>
      <c r="AL475" s="145"/>
      <c r="AM475" s="145"/>
    </row>
    <row r="476" spans="1:39">
      <c r="A476" s="145"/>
      <c r="B476" s="146"/>
      <c r="C476" s="146"/>
      <c r="D476" s="152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45"/>
      <c r="AF476" s="145"/>
      <c r="AG476" s="145"/>
      <c r="AH476" s="145"/>
      <c r="AI476" s="145"/>
      <c r="AJ476" s="145"/>
      <c r="AK476" s="145"/>
      <c r="AL476" s="145"/>
      <c r="AM476" s="145"/>
    </row>
    <row r="477" spans="1:39">
      <c r="A477" s="145"/>
      <c r="B477" s="146"/>
      <c r="C477" s="146"/>
      <c r="D477" s="152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5"/>
      <c r="AF477" s="145"/>
      <c r="AG477" s="145"/>
      <c r="AH477" s="145"/>
      <c r="AI477" s="145"/>
      <c r="AJ477" s="145"/>
      <c r="AK477" s="145"/>
      <c r="AL477" s="145"/>
      <c r="AM477" s="145"/>
    </row>
    <row r="478" spans="1:39">
      <c r="A478" s="145"/>
      <c r="B478" s="146"/>
      <c r="C478" s="146"/>
      <c r="D478" s="152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5"/>
      <c r="AF478" s="145"/>
      <c r="AG478" s="145"/>
      <c r="AH478" s="145"/>
      <c r="AI478" s="145"/>
      <c r="AJ478" s="145"/>
      <c r="AK478" s="145"/>
      <c r="AL478" s="145"/>
      <c r="AM478" s="145"/>
    </row>
    <row r="479" spans="1:39">
      <c r="A479" s="145"/>
      <c r="B479" s="146"/>
      <c r="C479" s="146"/>
      <c r="D479" s="152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45"/>
      <c r="AF479" s="145"/>
      <c r="AG479" s="145"/>
      <c r="AH479" s="145"/>
      <c r="AI479" s="145"/>
      <c r="AJ479" s="145"/>
      <c r="AK479" s="145"/>
      <c r="AL479" s="145"/>
      <c r="AM479" s="145"/>
    </row>
    <row r="480" spans="1:39">
      <c r="A480" s="145"/>
      <c r="B480" s="146"/>
      <c r="C480" s="146"/>
      <c r="D480" s="152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5"/>
      <c r="AF480" s="145"/>
      <c r="AG480" s="145"/>
      <c r="AH480" s="145"/>
      <c r="AI480" s="145"/>
      <c r="AJ480" s="145"/>
      <c r="AK480" s="145"/>
      <c r="AL480" s="145"/>
      <c r="AM480" s="145"/>
    </row>
    <row r="481" spans="1:39">
      <c r="A481" s="145"/>
      <c r="B481" s="146"/>
      <c r="C481" s="146"/>
      <c r="D481" s="152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45"/>
      <c r="AF481" s="145"/>
      <c r="AG481" s="145"/>
      <c r="AH481" s="145"/>
      <c r="AI481" s="145"/>
      <c r="AJ481" s="145"/>
      <c r="AK481" s="145"/>
      <c r="AL481" s="145"/>
      <c r="AM481" s="145"/>
    </row>
    <row r="482" spans="1:39">
      <c r="A482" s="145"/>
      <c r="B482" s="146"/>
      <c r="C482" s="146"/>
      <c r="D482" s="152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  <c r="AE482" s="145"/>
      <c r="AF482" s="145"/>
      <c r="AG482" s="145"/>
      <c r="AH482" s="145"/>
      <c r="AI482" s="145"/>
      <c r="AJ482" s="145"/>
      <c r="AK482" s="145"/>
      <c r="AL482" s="145"/>
      <c r="AM482" s="145"/>
    </row>
    <row r="483" spans="1:39">
      <c r="A483" s="145"/>
      <c r="B483" s="146"/>
      <c r="C483" s="146"/>
      <c r="D483" s="152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45"/>
      <c r="AF483" s="145"/>
      <c r="AG483" s="145"/>
      <c r="AH483" s="145"/>
      <c r="AI483" s="145"/>
      <c r="AJ483" s="145"/>
      <c r="AK483" s="145"/>
      <c r="AL483" s="145"/>
      <c r="AM483" s="145"/>
    </row>
    <row r="484" spans="1:39">
      <c r="A484" s="145"/>
      <c r="B484" s="146"/>
      <c r="C484" s="146"/>
      <c r="D484" s="152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  <c r="AE484" s="145"/>
      <c r="AF484" s="145"/>
      <c r="AG484" s="145"/>
      <c r="AH484" s="145"/>
      <c r="AI484" s="145"/>
      <c r="AJ484" s="145"/>
      <c r="AK484" s="145"/>
      <c r="AL484" s="145"/>
      <c r="AM484" s="145"/>
    </row>
    <row r="485" spans="1:39">
      <c r="A485" s="145"/>
      <c r="B485" s="146"/>
      <c r="C485" s="146"/>
      <c r="D485" s="152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45"/>
      <c r="AE485" s="145"/>
      <c r="AF485" s="145"/>
      <c r="AG485" s="145"/>
      <c r="AH485" s="145"/>
      <c r="AI485" s="145"/>
      <c r="AJ485" s="145"/>
      <c r="AK485" s="145"/>
      <c r="AL485" s="145"/>
      <c r="AM485" s="145"/>
    </row>
    <row r="486" spans="1:39">
      <c r="A486" s="145"/>
      <c r="B486" s="146"/>
      <c r="C486" s="146"/>
      <c r="D486" s="152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45"/>
      <c r="AE486" s="145"/>
      <c r="AF486" s="145"/>
      <c r="AG486" s="145"/>
      <c r="AH486" s="145"/>
      <c r="AI486" s="145"/>
      <c r="AJ486" s="145"/>
      <c r="AK486" s="145"/>
      <c r="AL486" s="145"/>
      <c r="AM486" s="145"/>
    </row>
    <row r="487" spans="1:39">
      <c r="A487" s="145"/>
      <c r="B487" s="146"/>
      <c r="C487" s="146"/>
      <c r="D487" s="152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  <c r="AE487" s="145"/>
      <c r="AF487" s="145"/>
      <c r="AG487" s="145"/>
      <c r="AH487" s="145"/>
      <c r="AI487" s="145"/>
      <c r="AJ487" s="145"/>
      <c r="AK487" s="145"/>
      <c r="AL487" s="145"/>
      <c r="AM487" s="145"/>
    </row>
    <row r="488" spans="1:39">
      <c r="A488" s="145"/>
      <c r="B488" s="146"/>
      <c r="C488" s="146"/>
      <c r="D488" s="152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  <c r="AE488" s="145"/>
      <c r="AF488" s="145"/>
      <c r="AG488" s="145"/>
      <c r="AH488" s="145"/>
      <c r="AI488" s="145"/>
      <c r="AJ488" s="145"/>
      <c r="AK488" s="145"/>
      <c r="AL488" s="145"/>
      <c r="AM488" s="145"/>
    </row>
    <row r="489" spans="1:39">
      <c r="A489" s="145"/>
      <c r="B489" s="146"/>
      <c r="C489" s="146"/>
      <c r="D489" s="152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  <c r="AE489" s="145"/>
      <c r="AF489" s="145"/>
      <c r="AG489" s="145"/>
      <c r="AH489" s="145"/>
      <c r="AI489" s="145"/>
      <c r="AJ489" s="145"/>
      <c r="AK489" s="145"/>
      <c r="AL489" s="145"/>
      <c r="AM489" s="145"/>
    </row>
    <row r="490" spans="1:39">
      <c r="A490" s="145"/>
      <c r="B490" s="146"/>
      <c r="C490" s="146"/>
      <c r="D490" s="152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  <c r="AE490" s="145"/>
      <c r="AF490" s="145"/>
      <c r="AG490" s="145"/>
      <c r="AH490" s="145"/>
      <c r="AI490" s="145"/>
      <c r="AJ490" s="145"/>
      <c r="AK490" s="145"/>
      <c r="AL490" s="145"/>
      <c r="AM490" s="145"/>
    </row>
    <row r="491" spans="1:39">
      <c r="A491" s="145"/>
      <c r="B491" s="146"/>
      <c r="C491" s="146"/>
      <c r="D491" s="152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45"/>
      <c r="AE491" s="145"/>
      <c r="AF491" s="145"/>
      <c r="AG491" s="145"/>
      <c r="AH491" s="145"/>
      <c r="AI491" s="145"/>
      <c r="AJ491" s="145"/>
      <c r="AK491" s="145"/>
      <c r="AL491" s="145"/>
      <c r="AM491" s="145"/>
    </row>
    <row r="492" spans="1:39">
      <c r="A492" s="145"/>
      <c r="B492" s="146"/>
      <c r="C492" s="146"/>
      <c r="D492" s="152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45"/>
      <c r="AF492" s="145"/>
      <c r="AG492" s="145"/>
      <c r="AH492" s="145"/>
      <c r="AI492" s="145"/>
      <c r="AJ492" s="145"/>
      <c r="AK492" s="145"/>
      <c r="AL492" s="145"/>
      <c r="AM492" s="145"/>
    </row>
    <row r="493" spans="1:39">
      <c r="A493" s="145"/>
      <c r="B493" s="146"/>
      <c r="C493" s="146"/>
      <c r="D493" s="152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45"/>
      <c r="AF493" s="145"/>
      <c r="AG493" s="145"/>
      <c r="AH493" s="145"/>
      <c r="AI493" s="145"/>
      <c r="AJ493" s="145"/>
      <c r="AK493" s="145"/>
      <c r="AL493" s="145"/>
      <c r="AM493" s="145"/>
    </row>
    <row r="494" spans="1:39">
      <c r="A494" s="145"/>
      <c r="B494" s="146"/>
      <c r="C494" s="146"/>
      <c r="D494" s="152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45"/>
      <c r="AF494" s="145"/>
      <c r="AG494" s="145"/>
      <c r="AH494" s="145"/>
      <c r="AI494" s="145"/>
      <c r="AJ494" s="145"/>
      <c r="AK494" s="145"/>
      <c r="AL494" s="145"/>
      <c r="AM494" s="145"/>
    </row>
    <row r="495" spans="1:39">
      <c r="A495" s="145"/>
      <c r="B495" s="146"/>
      <c r="C495" s="146"/>
      <c r="D495" s="152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45"/>
      <c r="AF495" s="145"/>
      <c r="AG495" s="145"/>
      <c r="AH495" s="145"/>
      <c r="AI495" s="145"/>
      <c r="AJ495" s="145"/>
      <c r="AK495" s="145"/>
      <c r="AL495" s="145"/>
      <c r="AM495" s="145"/>
    </row>
    <row r="496" spans="1:39">
      <c r="A496" s="145"/>
      <c r="B496" s="146"/>
      <c r="C496" s="146"/>
      <c r="D496" s="152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45"/>
      <c r="AF496" s="145"/>
      <c r="AG496" s="145"/>
      <c r="AH496" s="145"/>
      <c r="AI496" s="145"/>
      <c r="AJ496" s="145"/>
      <c r="AK496" s="145"/>
      <c r="AL496" s="145"/>
      <c r="AM496" s="145"/>
    </row>
    <row r="497" spans="1:39">
      <c r="A497" s="145"/>
      <c r="B497" s="146"/>
      <c r="C497" s="146"/>
      <c r="D497" s="152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  <c r="AE497" s="145"/>
      <c r="AF497" s="145"/>
      <c r="AG497" s="145"/>
      <c r="AH497" s="145"/>
      <c r="AI497" s="145"/>
      <c r="AJ497" s="145"/>
      <c r="AK497" s="145"/>
      <c r="AL497" s="145"/>
      <c r="AM497" s="145"/>
    </row>
    <row r="498" spans="1:39">
      <c r="A498" s="145"/>
      <c r="B498" s="146"/>
      <c r="C498" s="146"/>
      <c r="D498" s="152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45"/>
      <c r="AF498" s="145"/>
      <c r="AG498" s="145"/>
      <c r="AH498" s="145"/>
      <c r="AI498" s="145"/>
      <c r="AJ498" s="145"/>
      <c r="AK498" s="145"/>
      <c r="AL498" s="145"/>
      <c r="AM498" s="145"/>
    </row>
    <row r="499" spans="1:39">
      <c r="A499" s="145"/>
      <c r="B499" s="146"/>
      <c r="C499" s="146"/>
      <c r="D499" s="152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45"/>
      <c r="AF499" s="145"/>
      <c r="AG499" s="145"/>
      <c r="AH499" s="145"/>
      <c r="AI499" s="145"/>
      <c r="AJ499" s="145"/>
      <c r="AK499" s="145"/>
      <c r="AL499" s="145"/>
      <c r="AM499" s="145"/>
    </row>
    <row r="500" spans="1:39">
      <c r="A500" s="145"/>
      <c r="B500" s="146"/>
      <c r="C500" s="146"/>
      <c r="D500" s="152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45"/>
      <c r="AF500" s="145"/>
      <c r="AG500" s="145"/>
      <c r="AH500" s="145"/>
      <c r="AI500" s="145"/>
      <c r="AJ500" s="145"/>
      <c r="AK500" s="145"/>
      <c r="AL500" s="145"/>
      <c r="AM500" s="145"/>
    </row>
    <row r="501" spans="1:39">
      <c r="A501" s="145"/>
      <c r="B501" s="146"/>
      <c r="C501" s="146"/>
      <c r="D501" s="152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  <c r="AE501" s="145"/>
      <c r="AF501" s="145"/>
      <c r="AG501" s="145"/>
      <c r="AH501" s="145"/>
      <c r="AI501" s="145"/>
      <c r="AJ501" s="145"/>
      <c r="AK501" s="145"/>
      <c r="AL501" s="145"/>
      <c r="AM501" s="145"/>
    </row>
    <row r="502" spans="1:39">
      <c r="A502" s="145"/>
      <c r="B502" s="146"/>
      <c r="C502" s="146"/>
      <c r="D502" s="152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45"/>
      <c r="AF502" s="145"/>
      <c r="AG502" s="145"/>
      <c r="AH502" s="145"/>
      <c r="AI502" s="145"/>
      <c r="AJ502" s="145"/>
      <c r="AK502" s="145"/>
      <c r="AL502" s="145"/>
      <c r="AM502" s="145"/>
    </row>
    <row r="503" spans="1:39">
      <c r="A503" s="145"/>
      <c r="B503" s="146"/>
      <c r="C503" s="146"/>
      <c r="D503" s="152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45"/>
      <c r="AE503" s="145"/>
      <c r="AF503" s="145"/>
      <c r="AG503" s="145"/>
      <c r="AH503" s="145"/>
      <c r="AI503" s="145"/>
      <c r="AJ503" s="145"/>
      <c r="AK503" s="145"/>
      <c r="AL503" s="145"/>
      <c r="AM503" s="145"/>
    </row>
    <row r="504" spans="1:39">
      <c r="A504" s="145"/>
      <c r="B504" s="146"/>
      <c r="C504" s="146"/>
      <c r="D504" s="152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  <c r="AE504" s="145"/>
      <c r="AF504" s="145"/>
      <c r="AG504" s="145"/>
      <c r="AH504" s="145"/>
      <c r="AI504" s="145"/>
      <c r="AJ504" s="145"/>
      <c r="AK504" s="145"/>
      <c r="AL504" s="145"/>
      <c r="AM504" s="145"/>
    </row>
    <row r="505" spans="1:39">
      <c r="A505" s="145"/>
      <c r="B505" s="146"/>
      <c r="C505" s="146"/>
      <c r="D505" s="152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45"/>
      <c r="AF505" s="145"/>
      <c r="AG505" s="145"/>
      <c r="AH505" s="145"/>
      <c r="AI505" s="145"/>
      <c r="AJ505" s="145"/>
      <c r="AK505" s="145"/>
      <c r="AL505" s="145"/>
      <c r="AM505" s="145"/>
    </row>
    <row r="506" spans="1:39">
      <c r="A506" s="145"/>
      <c r="B506" s="146"/>
      <c r="C506" s="146"/>
      <c r="D506" s="152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  <c r="AE506" s="145"/>
      <c r="AF506" s="145"/>
      <c r="AG506" s="145"/>
      <c r="AH506" s="145"/>
      <c r="AI506" s="145"/>
      <c r="AJ506" s="145"/>
      <c r="AK506" s="145"/>
      <c r="AL506" s="145"/>
      <c r="AM506" s="145"/>
    </row>
    <row r="507" spans="1:39">
      <c r="A507" s="145"/>
      <c r="B507" s="146"/>
      <c r="C507" s="146"/>
      <c r="D507" s="152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45"/>
      <c r="AE507" s="145"/>
      <c r="AF507" s="145"/>
      <c r="AG507" s="145"/>
      <c r="AH507" s="145"/>
      <c r="AI507" s="145"/>
      <c r="AJ507" s="145"/>
      <c r="AK507" s="145"/>
      <c r="AL507" s="145"/>
      <c r="AM507" s="145"/>
    </row>
    <row r="508" spans="1:39">
      <c r="A508" s="145"/>
      <c r="B508" s="146"/>
      <c r="C508" s="146"/>
      <c r="D508" s="152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45"/>
      <c r="AE508" s="145"/>
      <c r="AF508" s="145"/>
      <c r="AG508" s="145"/>
      <c r="AH508" s="145"/>
      <c r="AI508" s="145"/>
      <c r="AJ508" s="145"/>
      <c r="AK508" s="145"/>
      <c r="AL508" s="145"/>
      <c r="AM508" s="145"/>
    </row>
    <row r="509" spans="1:39">
      <c r="A509" s="145"/>
      <c r="B509" s="146"/>
      <c r="C509" s="146"/>
      <c r="D509" s="152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  <c r="AE509" s="145"/>
      <c r="AF509" s="145"/>
      <c r="AG509" s="145"/>
      <c r="AH509" s="145"/>
      <c r="AI509" s="145"/>
      <c r="AJ509" s="145"/>
      <c r="AK509" s="145"/>
      <c r="AL509" s="145"/>
      <c r="AM509" s="145"/>
    </row>
    <row r="510" spans="1:39">
      <c r="A510" s="145"/>
      <c r="B510" s="146"/>
      <c r="C510" s="146"/>
      <c r="D510" s="152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45"/>
      <c r="AF510" s="145"/>
      <c r="AG510" s="145"/>
      <c r="AH510" s="145"/>
      <c r="AI510" s="145"/>
      <c r="AJ510" s="145"/>
      <c r="AK510" s="145"/>
      <c r="AL510" s="145"/>
      <c r="AM510" s="145"/>
    </row>
    <row r="511" spans="1:39">
      <c r="A511" s="145"/>
      <c r="B511" s="146"/>
      <c r="C511" s="146"/>
      <c r="D511" s="152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45"/>
      <c r="AF511" s="145"/>
      <c r="AG511" s="145"/>
      <c r="AH511" s="145"/>
      <c r="AI511" s="145"/>
      <c r="AJ511" s="145"/>
      <c r="AK511" s="145"/>
      <c r="AL511" s="145"/>
      <c r="AM511" s="145"/>
    </row>
    <row r="512" spans="1:39">
      <c r="A512" s="145"/>
      <c r="B512" s="146"/>
      <c r="C512" s="146"/>
      <c r="D512" s="152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  <c r="AE512" s="145"/>
      <c r="AF512" s="145"/>
      <c r="AG512" s="145"/>
      <c r="AH512" s="145"/>
      <c r="AI512" s="145"/>
      <c r="AJ512" s="145"/>
      <c r="AK512" s="145"/>
      <c r="AL512" s="145"/>
      <c r="AM512" s="145"/>
    </row>
    <row r="513" spans="1:39">
      <c r="A513" s="145"/>
      <c r="B513" s="146"/>
      <c r="C513" s="146"/>
      <c r="D513" s="152"/>
      <c r="E513" s="151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45"/>
      <c r="AF513" s="145"/>
      <c r="AG513" s="145"/>
      <c r="AH513" s="145"/>
      <c r="AI513" s="145"/>
      <c r="AJ513" s="145"/>
      <c r="AK513" s="145"/>
      <c r="AL513" s="145"/>
      <c r="AM513" s="145"/>
    </row>
    <row r="514" spans="1:39">
      <c r="A514" s="145"/>
      <c r="B514" s="146"/>
      <c r="C514" s="146"/>
      <c r="D514" s="152"/>
      <c r="E514" s="151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  <c r="AE514" s="145"/>
      <c r="AF514" s="145"/>
      <c r="AG514" s="145"/>
      <c r="AH514" s="145"/>
      <c r="AI514" s="145"/>
      <c r="AJ514" s="145"/>
      <c r="AK514" s="145"/>
      <c r="AL514" s="145"/>
      <c r="AM514" s="145"/>
    </row>
    <row r="515" spans="1:39">
      <c r="A515" s="145"/>
      <c r="B515" s="146"/>
      <c r="C515" s="146"/>
      <c r="D515" s="152"/>
      <c r="E515" s="151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  <c r="AE515" s="145"/>
      <c r="AF515" s="145"/>
      <c r="AG515" s="145"/>
      <c r="AH515" s="145"/>
      <c r="AI515" s="145"/>
      <c r="AJ515" s="145"/>
      <c r="AK515" s="145"/>
      <c r="AL515" s="145"/>
      <c r="AM515" s="145"/>
    </row>
    <row r="516" spans="1:39">
      <c r="A516" s="145"/>
      <c r="B516" s="146"/>
      <c r="C516" s="146"/>
      <c r="D516" s="152"/>
      <c r="E516" s="151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  <c r="AF516" s="145"/>
      <c r="AG516" s="145"/>
      <c r="AH516" s="145"/>
      <c r="AI516" s="145"/>
      <c r="AJ516" s="145"/>
      <c r="AK516" s="145"/>
      <c r="AL516" s="145"/>
      <c r="AM516" s="145"/>
    </row>
    <row r="517" spans="1:39">
      <c r="A517" s="145"/>
      <c r="B517" s="146"/>
      <c r="C517" s="146"/>
      <c r="D517" s="151"/>
      <c r="E517" s="153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145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26:B27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243</v>
      </c>
    </row>
    <row r="2" spans="2:18">
      <c r="B2" s="57" t="s">
        <v>175</v>
      </c>
      <c r="C2" s="78" t="s">
        <v>244</v>
      </c>
    </row>
    <row r="3" spans="2:18">
      <c r="B3" s="57" t="s">
        <v>177</v>
      </c>
      <c r="C3" s="78" t="s">
        <v>245</v>
      </c>
    </row>
    <row r="4" spans="2:18">
      <c r="B4" s="57" t="s">
        <v>178</v>
      </c>
      <c r="C4" s="78">
        <v>9453</v>
      </c>
    </row>
    <row r="6" spans="2:18" ht="26.25" customHeight="1">
      <c r="B6" s="196" t="s">
        <v>217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spans="2:18" s="3" customFormat="1" ht="78.75">
      <c r="B7" s="22" t="s">
        <v>112</v>
      </c>
      <c r="C7" s="30" t="s">
        <v>39</v>
      </c>
      <c r="D7" s="30" t="s">
        <v>56</v>
      </c>
      <c r="E7" s="30" t="s">
        <v>15</v>
      </c>
      <c r="F7" s="30" t="s">
        <v>57</v>
      </c>
      <c r="G7" s="30" t="s">
        <v>97</v>
      </c>
      <c r="H7" s="30" t="s">
        <v>18</v>
      </c>
      <c r="I7" s="30" t="s">
        <v>96</v>
      </c>
      <c r="J7" s="30" t="s">
        <v>17</v>
      </c>
      <c r="K7" s="30" t="s">
        <v>214</v>
      </c>
      <c r="L7" s="30" t="s">
        <v>229</v>
      </c>
      <c r="M7" s="30" t="s">
        <v>215</v>
      </c>
      <c r="N7" s="30" t="s">
        <v>50</v>
      </c>
      <c r="O7" s="30" t="s">
        <v>179</v>
      </c>
      <c r="P7" s="31" t="s">
        <v>181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238</v>
      </c>
      <c r="M8" s="32" t="s">
        <v>232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3" t="s">
        <v>242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3" t="s">
        <v>108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3" t="s">
        <v>227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93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Q19" sqref="Q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176</v>
      </c>
      <c r="C1" s="78" t="s" vm="1">
        <v>243</v>
      </c>
    </row>
    <row r="2" spans="2:18">
      <c r="B2" s="57" t="s">
        <v>175</v>
      </c>
      <c r="C2" s="78" t="s">
        <v>244</v>
      </c>
    </row>
    <row r="3" spans="2:18">
      <c r="B3" s="57" t="s">
        <v>177</v>
      </c>
      <c r="C3" s="78" t="s">
        <v>245</v>
      </c>
    </row>
    <row r="4" spans="2:18">
      <c r="B4" s="57" t="s">
        <v>178</v>
      </c>
      <c r="C4" s="78">
        <v>9453</v>
      </c>
    </row>
    <row r="6" spans="2:18" ht="26.25" customHeight="1">
      <c r="B6" s="196" t="s">
        <v>219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8"/>
    </row>
    <row r="7" spans="2:18" s="3" customFormat="1" ht="78.75">
      <c r="B7" s="22" t="s">
        <v>112</v>
      </c>
      <c r="C7" s="30" t="s">
        <v>39</v>
      </c>
      <c r="D7" s="30" t="s">
        <v>56</v>
      </c>
      <c r="E7" s="30" t="s">
        <v>15</v>
      </c>
      <c r="F7" s="30" t="s">
        <v>57</v>
      </c>
      <c r="G7" s="30" t="s">
        <v>97</v>
      </c>
      <c r="H7" s="30" t="s">
        <v>18</v>
      </c>
      <c r="I7" s="30" t="s">
        <v>96</v>
      </c>
      <c r="J7" s="30" t="s">
        <v>17</v>
      </c>
      <c r="K7" s="30" t="s">
        <v>214</v>
      </c>
      <c r="L7" s="30" t="s">
        <v>229</v>
      </c>
      <c r="M7" s="30" t="s">
        <v>215</v>
      </c>
      <c r="N7" s="30" t="s">
        <v>50</v>
      </c>
      <c r="O7" s="30" t="s">
        <v>179</v>
      </c>
      <c r="P7" s="31" t="s">
        <v>181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238</v>
      </c>
      <c r="M8" s="32" t="s">
        <v>232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3" t="s">
        <v>242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3" t="s">
        <v>108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3" t="s">
        <v>227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93" t="s">
        <v>237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176</v>
      </c>
      <c r="C1" s="78" t="s" vm="1">
        <v>243</v>
      </c>
    </row>
    <row r="2" spans="2:52">
      <c r="B2" s="57" t="s">
        <v>175</v>
      </c>
      <c r="C2" s="78" t="s">
        <v>244</v>
      </c>
    </row>
    <row r="3" spans="2:52">
      <c r="B3" s="57" t="s">
        <v>177</v>
      </c>
      <c r="C3" s="78" t="s">
        <v>245</v>
      </c>
    </row>
    <row r="4" spans="2:52">
      <c r="B4" s="57" t="s">
        <v>178</v>
      </c>
      <c r="C4" s="78">
        <v>9453</v>
      </c>
    </row>
    <row r="6" spans="2:52" ht="21.75" customHeight="1">
      <c r="B6" s="187" t="s">
        <v>206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9"/>
    </row>
    <row r="7" spans="2:52" ht="27.75" customHeight="1">
      <c r="B7" s="190" t="s">
        <v>81</v>
      </c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2"/>
      <c r="AT7" s="3"/>
      <c r="AU7" s="3"/>
    </row>
    <row r="8" spans="2:52" s="3" customFormat="1" ht="55.5" customHeight="1">
      <c r="B8" s="22" t="s">
        <v>111</v>
      </c>
      <c r="C8" s="30" t="s">
        <v>39</v>
      </c>
      <c r="D8" s="30" t="s">
        <v>116</v>
      </c>
      <c r="E8" s="30" t="s">
        <v>15</v>
      </c>
      <c r="F8" s="30" t="s">
        <v>57</v>
      </c>
      <c r="G8" s="30" t="s">
        <v>97</v>
      </c>
      <c r="H8" s="30" t="s">
        <v>18</v>
      </c>
      <c r="I8" s="30" t="s">
        <v>96</v>
      </c>
      <c r="J8" s="30" t="s">
        <v>17</v>
      </c>
      <c r="K8" s="30" t="s">
        <v>19</v>
      </c>
      <c r="L8" s="30" t="s">
        <v>229</v>
      </c>
      <c r="M8" s="30" t="s">
        <v>228</v>
      </c>
      <c r="N8" s="30" t="s">
        <v>53</v>
      </c>
      <c r="O8" s="30" t="s">
        <v>231</v>
      </c>
      <c r="P8" s="30" t="s">
        <v>179</v>
      </c>
      <c r="Q8" s="73" t="s">
        <v>181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238</v>
      </c>
      <c r="M9" s="32"/>
      <c r="N9" s="32" t="s">
        <v>239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9" t="s">
        <v>26</v>
      </c>
      <c r="C11" s="120"/>
      <c r="D11" s="120"/>
      <c r="E11" s="120"/>
      <c r="F11" s="120"/>
      <c r="G11" s="120"/>
      <c r="H11" s="121">
        <v>4.9041330518126491</v>
      </c>
      <c r="I11" s="120"/>
      <c r="J11" s="120"/>
      <c r="K11" s="122">
        <v>6.5032134176512138E-3</v>
      </c>
      <c r="L11" s="121"/>
      <c r="M11" s="123"/>
      <c r="N11" s="121">
        <v>6143.9701100000002</v>
      </c>
      <c r="O11" s="120"/>
      <c r="P11" s="122">
        <v>1</v>
      </c>
      <c r="Q11" s="122">
        <f>N11/'סכום נכסי הקרן'!$C$42</f>
        <v>0.16824981401965583</v>
      </c>
      <c r="R11" s="138"/>
      <c r="S11" s="138"/>
      <c r="T11" s="138"/>
      <c r="U11" s="138"/>
      <c r="V11" s="138"/>
      <c r="W11" s="138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19" t="s">
        <v>226</v>
      </c>
      <c r="C12" s="120"/>
      <c r="D12" s="120"/>
      <c r="E12" s="120"/>
      <c r="F12" s="120"/>
      <c r="G12" s="120"/>
      <c r="H12" s="121">
        <v>4.9041330518126491</v>
      </c>
      <c r="I12" s="120"/>
      <c r="J12" s="120"/>
      <c r="K12" s="122">
        <v>6.5032134176512138E-3</v>
      </c>
      <c r="L12" s="121"/>
      <c r="M12" s="123"/>
      <c r="N12" s="121">
        <v>6143.9701100000002</v>
      </c>
      <c r="O12" s="120"/>
      <c r="P12" s="122">
        <v>1</v>
      </c>
      <c r="Q12" s="122">
        <f>N12/'סכום נכסי הקרן'!$C$42</f>
        <v>0.16824981401965583</v>
      </c>
      <c r="R12" s="137"/>
      <c r="S12" s="137"/>
      <c r="T12" s="137"/>
      <c r="U12" s="137"/>
      <c r="V12" s="137"/>
      <c r="W12" s="137"/>
      <c r="AV12" s="4"/>
    </row>
    <row r="13" spans="2:52">
      <c r="B13" s="119" t="s">
        <v>25</v>
      </c>
      <c r="C13" s="120"/>
      <c r="D13" s="120"/>
      <c r="E13" s="120"/>
      <c r="F13" s="120"/>
      <c r="G13" s="120"/>
      <c r="H13" s="121">
        <v>4.8106293204846846</v>
      </c>
      <c r="I13" s="120"/>
      <c r="J13" s="120"/>
      <c r="K13" s="122">
        <v>3.5286639717663276E-3</v>
      </c>
      <c r="L13" s="121"/>
      <c r="M13" s="123"/>
      <c r="N13" s="121">
        <v>3415.62662</v>
      </c>
      <c r="O13" s="120"/>
      <c r="P13" s="122">
        <v>0.55593151640511473</v>
      </c>
      <c r="Q13" s="122">
        <f>N13/'סכום נכסי הקרן'!$C$42</f>
        <v>9.3535374242825806E-2</v>
      </c>
      <c r="R13" s="137"/>
      <c r="S13" s="137"/>
      <c r="T13" s="137"/>
      <c r="U13" s="137"/>
      <c r="V13" s="137"/>
      <c r="W13" s="137"/>
    </row>
    <row r="14" spans="2:52">
      <c r="B14" s="126" t="s">
        <v>24</v>
      </c>
      <c r="C14" s="82"/>
      <c r="D14" s="82"/>
      <c r="E14" s="82"/>
      <c r="F14" s="82"/>
      <c r="G14" s="82"/>
      <c r="H14" s="88">
        <v>4.8106293204846846</v>
      </c>
      <c r="I14" s="82"/>
      <c r="J14" s="82"/>
      <c r="K14" s="89">
        <v>3.5286639717663276E-3</v>
      </c>
      <c r="L14" s="88"/>
      <c r="M14" s="90"/>
      <c r="N14" s="88">
        <v>3415.62662</v>
      </c>
      <c r="O14" s="82"/>
      <c r="P14" s="89">
        <v>0.55593151640511473</v>
      </c>
      <c r="Q14" s="89">
        <f>N14/'סכום נכסי הקרן'!$C$42</f>
        <v>9.3535374242825806E-2</v>
      </c>
      <c r="R14" s="137"/>
      <c r="S14" s="137"/>
      <c r="T14" s="137"/>
      <c r="U14" s="137"/>
      <c r="V14" s="137"/>
      <c r="W14" s="137"/>
    </row>
    <row r="15" spans="2:52">
      <c r="B15" s="79" t="s">
        <v>246</v>
      </c>
      <c r="C15" s="80" t="s">
        <v>247</v>
      </c>
      <c r="D15" s="91" t="s">
        <v>117</v>
      </c>
      <c r="E15" s="80" t="s">
        <v>248</v>
      </c>
      <c r="F15" s="80"/>
      <c r="G15" s="80"/>
      <c r="H15" s="85">
        <v>3.7500000000000004</v>
      </c>
      <c r="I15" s="91" t="s">
        <v>161</v>
      </c>
      <c r="J15" s="92">
        <v>0.04</v>
      </c>
      <c r="K15" s="86">
        <v>9.9999999999999991E-5</v>
      </c>
      <c r="L15" s="85">
        <v>89850</v>
      </c>
      <c r="M15" s="87">
        <v>155.85</v>
      </c>
      <c r="N15" s="85">
        <v>140.03124</v>
      </c>
      <c r="O15" s="86">
        <v>5.7789500474246945E-6</v>
      </c>
      <c r="P15" s="86">
        <v>2.2791653848068607E-2</v>
      </c>
      <c r="Q15" s="86">
        <f>N15/'סכום נכסי הקרן'!$C$42</f>
        <v>3.8346915211379157E-3</v>
      </c>
      <c r="R15" s="137"/>
      <c r="S15" s="137"/>
      <c r="T15" s="137"/>
      <c r="U15" s="137"/>
      <c r="V15" s="137"/>
      <c r="W15" s="137"/>
    </row>
    <row r="16" spans="2:52" ht="20.25">
      <c r="B16" s="79" t="s">
        <v>249</v>
      </c>
      <c r="C16" s="80" t="s">
        <v>250</v>
      </c>
      <c r="D16" s="91" t="s">
        <v>117</v>
      </c>
      <c r="E16" s="80" t="s">
        <v>248</v>
      </c>
      <c r="F16" s="80"/>
      <c r="G16" s="80"/>
      <c r="H16" s="85">
        <v>14.6</v>
      </c>
      <c r="I16" s="91" t="s">
        <v>161</v>
      </c>
      <c r="J16" s="92">
        <v>0.04</v>
      </c>
      <c r="K16" s="86">
        <v>1.2699999999999999E-2</v>
      </c>
      <c r="L16" s="85">
        <v>219999</v>
      </c>
      <c r="M16" s="87">
        <v>172.72</v>
      </c>
      <c r="N16" s="85">
        <v>379.98225000000002</v>
      </c>
      <c r="O16" s="86">
        <v>1.3562099873853404E-5</v>
      </c>
      <c r="P16" s="86">
        <v>6.1846370212891549E-2</v>
      </c>
      <c r="Q16" s="86">
        <f>N16/'סכום נכסי הקרן'!$C$42</f>
        <v>1.0405640286109784E-2</v>
      </c>
      <c r="R16" s="137"/>
      <c r="S16" s="137"/>
      <c r="T16" s="137"/>
      <c r="U16" s="137"/>
      <c r="V16" s="137"/>
      <c r="W16" s="137"/>
      <c r="AT16" s="4"/>
    </row>
    <row r="17" spans="2:47" ht="20.25">
      <c r="B17" s="79" t="s">
        <v>251</v>
      </c>
      <c r="C17" s="80" t="s">
        <v>252</v>
      </c>
      <c r="D17" s="91" t="s">
        <v>117</v>
      </c>
      <c r="E17" s="80" t="s">
        <v>248</v>
      </c>
      <c r="F17" s="80"/>
      <c r="G17" s="80"/>
      <c r="H17" s="85">
        <v>18.37</v>
      </c>
      <c r="I17" s="91" t="s">
        <v>161</v>
      </c>
      <c r="J17" s="92">
        <v>2.75E-2</v>
      </c>
      <c r="K17" s="86">
        <v>1.5400000000000002E-2</v>
      </c>
      <c r="L17" s="85">
        <v>134610</v>
      </c>
      <c r="M17" s="87">
        <v>134.88999999999999</v>
      </c>
      <c r="N17" s="85">
        <v>181.57542999999998</v>
      </c>
      <c r="O17" s="86">
        <v>7.6158127151653794E-6</v>
      </c>
      <c r="P17" s="86">
        <v>2.9553436418003665E-2</v>
      </c>
      <c r="Q17" s="86">
        <f>N17/'סכום נכסי הקרן'!$C$42</f>
        <v>4.9723601809708393E-3</v>
      </c>
      <c r="R17" s="137"/>
      <c r="S17" s="137"/>
      <c r="T17" s="137"/>
      <c r="U17" s="137"/>
      <c r="V17" s="137"/>
      <c r="W17" s="137"/>
      <c r="AU17" s="4"/>
    </row>
    <row r="18" spans="2:47">
      <c r="B18" s="79" t="s">
        <v>253</v>
      </c>
      <c r="C18" s="80" t="s">
        <v>254</v>
      </c>
      <c r="D18" s="91" t="s">
        <v>117</v>
      </c>
      <c r="E18" s="80" t="s">
        <v>248</v>
      </c>
      <c r="F18" s="80"/>
      <c r="G18" s="80"/>
      <c r="H18" s="85">
        <v>5.92</v>
      </c>
      <c r="I18" s="91" t="s">
        <v>161</v>
      </c>
      <c r="J18" s="92">
        <v>1.7500000000000002E-2</v>
      </c>
      <c r="K18" s="86">
        <v>2.5999999999999994E-3</v>
      </c>
      <c r="L18" s="85">
        <v>29000</v>
      </c>
      <c r="M18" s="87">
        <v>111.96</v>
      </c>
      <c r="N18" s="85">
        <v>32.468400000000003</v>
      </c>
      <c r="O18" s="86">
        <v>2.0918872285235317E-6</v>
      </c>
      <c r="P18" s="86">
        <v>5.2845960215779763E-3</v>
      </c>
      <c r="Q18" s="86">
        <f>N18/'סכום נכסי הקרן'!$C$42</f>
        <v>8.8913229779950754E-4</v>
      </c>
      <c r="R18" s="137"/>
      <c r="S18" s="137"/>
      <c r="T18" s="137"/>
      <c r="U18" s="137"/>
      <c r="V18" s="137"/>
      <c r="W18" s="137"/>
      <c r="AT18" s="3"/>
    </row>
    <row r="19" spans="2:47">
      <c r="B19" s="79" t="s">
        <v>255</v>
      </c>
      <c r="C19" s="80" t="s">
        <v>256</v>
      </c>
      <c r="D19" s="91" t="s">
        <v>117</v>
      </c>
      <c r="E19" s="80" t="s">
        <v>248</v>
      </c>
      <c r="F19" s="80"/>
      <c r="G19" s="80"/>
      <c r="H19" s="85">
        <v>2.25</v>
      </c>
      <c r="I19" s="91" t="s">
        <v>161</v>
      </c>
      <c r="J19" s="92">
        <v>0.03</v>
      </c>
      <c r="K19" s="86">
        <v>-1E-3</v>
      </c>
      <c r="L19" s="85">
        <v>625587</v>
      </c>
      <c r="M19" s="87">
        <v>119.79</v>
      </c>
      <c r="N19" s="85">
        <v>749.39068000000009</v>
      </c>
      <c r="O19" s="86">
        <v>4.0807334044388942E-5</v>
      </c>
      <c r="P19" s="86">
        <v>0.12197173270427906</v>
      </c>
      <c r="Q19" s="86">
        <f>N19/'סכום נכסי הקרן'!$C$42</f>
        <v>2.0521721343150126E-2</v>
      </c>
      <c r="R19" s="137"/>
      <c r="S19" s="137"/>
      <c r="T19" s="137"/>
      <c r="U19" s="137"/>
      <c r="V19" s="137"/>
      <c r="W19" s="137"/>
      <c r="AU19" s="3"/>
    </row>
    <row r="20" spans="2:47">
      <c r="B20" s="79" t="s">
        <v>257</v>
      </c>
      <c r="C20" s="80" t="s">
        <v>258</v>
      </c>
      <c r="D20" s="91" t="s">
        <v>117</v>
      </c>
      <c r="E20" s="80" t="s">
        <v>248</v>
      </c>
      <c r="F20" s="80"/>
      <c r="G20" s="80"/>
      <c r="H20" s="85">
        <v>3.33</v>
      </c>
      <c r="I20" s="91" t="s">
        <v>161</v>
      </c>
      <c r="J20" s="92">
        <v>1E-3</v>
      </c>
      <c r="K20" s="86">
        <v>-2.0000000000000001E-4</v>
      </c>
      <c r="L20" s="85">
        <v>967591</v>
      </c>
      <c r="M20" s="87">
        <v>100.85</v>
      </c>
      <c r="N20" s="85">
        <v>975.81560999999999</v>
      </c>
      <c r="O20" s="86">
        <v>7.790519390771853E-5</v>
      </c>
      <c r="P20" s="86">
        <v>0.15882492794223571</v>
      </c>
      <c r="Q20" s="86">
        <f>N20/'סכום נכסי הקרן'!$C$42</f>
        <v>2.6722264587966393E-2</v>
      </c>
      <c r="R20" s="137"/>
      <c r="S20" s="137"/>
      <c r="T20" s="137"/>
      <c r="U20" s="137"/>
      <c r="V20" s="137"/>
      <c r="W20" s="137"/>
    </row>
    <row r="21" spans="2:47">
      <c r="B21" s="79" t="s">
        <v>259</v>
      </c>
      <c r="C21" s="80" t="s">
        <v>260</v>
      </c>
      <c r="D21" s="91" t="s">
        <v>117</v>
      </c>
      <c r="E21" s="80" t="s">
        <v>248</v>
      </c>
      <c r="F21" s="80"/>
      <c r="G21" s="80"/>
      <c r="H21" s="85">
        <v>0.83</v>
      </c>
      <c r="I21" s="91" t="s">
        <v>161</v>
      </c>
      <c r="J21" s="92">
        <v>3.5000000000000003E-2</v>
      </c>
      <c r="K21" s="86">
        <v>7.3000000000000001E-3</v>
      </c>
      <c r="L21" s="85">
        <v>570000</v>
      </c>
      <c r="M21" s="87">
        <v>120.31</v>
      </c>
      <c r="N21" s="85">
        <v>685.76702</v>
      </c>
      <c r="O21" s="86">
        <v>2.8970670550566247E-5</v>
      </c>
      <c r="P21" s="86">
        <v>0.11161626891443324</v>
      </c>
      <c r="Q21" s="86">
        <f>N21/'סכום נכסי הקרן'!$C$42</f>
        <v>1.8779416486421285E-2</v>
      </c>
      <c r="R21" s="137"/>
      <c r="S21" s="137"/>
      <c r="T21" s="137"/>
      <c r="U21" s="137"/>
      <c r="V21" s="137"/>
      <c r="W21" s="137"/>
    </row>
    <row r="22" spans="2:47">
      <c r="B22" s="79" t="s">
        <v>261</v>
      </c>
      <c r="C22" s="80" t="s">
        <v>262</v>
      </c>
      <c r="D22" s="91" t="s">
        <v>117</v>
      </c>
      <c r="E22" s="80" t="s">
        <v>248</v>
      </c>
      <c r="F22" s="80"/>
      <c r="G22" s="80"/>
      <c r="H22" s="85">
        <v>4.9000000000000004</v>
      </c>
      <c r="I22" s="91" t="s">
        <v>161</v>
      </c>
      <c r="J22" s="92">
        <v>2.75E-2</v>
      </c>
      <c r="K22" s="86">
        <v>1E-3</v>
      </c>
      <c r="L22" s="85">
        <v>226213</v>
      </c>
      <c r="M22" s="87">
        <v>119.62</v>
      </c>
      <c r="N22" s="85">
        <v>270.59598999999997</v>
      </c>
      <c r="O22" s="86">
        <v>1.3949175627664497E-5</v>
      </c>
      <c r="P22" s="86">
        <v>4.4042530343624986E-2</v>
      </c>
      <c r="Q22" s="86">
        <f>N22/'סכום נכסי הקרן'!$C$42</f>
        <v>7.4101475392699522E-3</v>
      </c>
      <c r="R22" s="137"/>
      <c r="S22" s="137"/>
      <c r="T22" s="137"/>
      <c r="U22" s="137"/>
      <c r="V22" s="137"/>
      <c r="W22" s="137"/>
    </row>
    <row r="23" spans="2:47">
      <c r="B23" s="79"/>
      <c r="C23" s="80"/>
      <c r="D23" s="80"/>
      <c r="E23" s="80"/>
      <c r="F23" s="80"/>
      <c r="G23" s="80"/>
      <c r="H23" s="80"/>
      <c r="I23" s="80"/>
      <c r="J23" s="80"/>
      <c r="K23" s="86"/>
      <c r="L23" s="85"/>
      <c r="M23" s="87"/>
      <c r="N23" s="80"/>
      <c r="O23" s="80"/>
      <c r="P23" s="86"/>
      <c r="Q23" s="80"/>
      <c r="R23" s="137"/>
      <c r="S23" s="137"/>
      <c r="T23" s="137"/>
      <c r="U23" s="137"/>
      <c r="V23" s="137"/>
      <c r="W23" s="137"/>
    </row>
    <row r="24" spans="2:47">
      <c r="B24" s="119" t="s">
        <v>40</v>
      </c>
      <c r="C24" s="120"/>
      <c r="D24" s="120"/>
      <c r="E24" s="120"/>
      <c r="F24" s="120"/>
      <c r="G24" s="120"/>
      <c r="H24" s="121">
        <v>5.0211908324636942</v>
      </c>
      <c r="I24" s="120"/>
      <c r="J24" s="120"/>
      <c r="K24" s="122">
        <v>1.0227066483480056E-2</v>
      </c>
      <c r="L24" s="121"/>
      <c r="M24" s="123"/>
      <c r="N24" s="121">
        <v>2728.3434900000002</v>
      </c>
      <c r="O24" s="120"/>
      <c r="P24" s="122">
        <v>0.44406848359488521</v>
      </c>
      <c r="Q24" s="122">
        <f>N24/'סכום נכסי הקרן'!$C$42</f>
        <v>7.4714439776830024E-2</v>
      </c>
      <c r="R24" s="137"/>
      <c r="S24" s="137"/>
      <c r="T24" s="137"/>
      <c r="U24" s="137"/>
      <c r="V24" s="137"/>
      <c r="W24" s="137"/>
    </row>
    <row r="25" spans="2:47">
      <c r="B25" s="119" t="s">
        <v>23</v>
      </c>
      <c r="C25" s="120"/>
      <c r="D25" s="120"/>
      <c r="E25" s="120"/>
      <c r="F25" s="120"/>
      <c r="G25" s="120"/>
      <c r="H25" s="121">
        <v>5.0211908324636942</v>
      </c>
      <c r="I25" s="120"/>
      <c r="J25" s="120"/>
      <c r="K25" s="122">
        <v>1.0227066483480056E-2</v>
      </c>
      <c r="L25" s="121"/>
      <c r="M25" s="123"/>
      <c r="N25" s="121">
        <v>2728.3434900000002</v>
      </c>
      <c r="O25" s="120"/>
      <c r="P25" s="122">
        <v>0.44406848359488521</v>
      </c>
      <c r="Q25" s="122">
        <f>N25/'סכום נכסי הקרן'!$C$42</f>
        <v>7.4714439776830024E-2</v>
      </c>
      <c r="R25" s="137"/>
      <c r="S25" s="137"/>
      <c r="T25" s="137"/>
      <c r="U25" s="137"/>
      <c r="V25" s="137"/>
      <c r="W25" s="137"/>
    </row>
    <row r="26" spans="2:47">
      <c r="B26" s="79" t="s">
        <v>263</v>
      </c>
      <c r="C26" s="80" t="s">
        <v>264</v>
      </c>
      <c r="D26" s="91" t="s">
        <v>117</v>
      </c>
      <c r="E26" s="80" t="s">
        <v>248</v>
      </c>
      <c r="F26" s="80"/>
      <c r="G26" s="80"/>
      <c r="H26" s="85">
        <v>7.45</v>
      </c>
      <c r="I26" s="91" t="s">
        <v>161</v>
      </c>
      <c r="J26" s="92">
        <v>6.25E-2</v>
      </c>
      <c r="K26" s="86">
        <v>1.9199999999999998E-2</v>
      </c>
      <c r="L26" s="85">
        <v>70000</v>
      </c>
      <c r="M26" s="87">
        <v>140.86000000000001</v>
      </c>
      <c r="N26" s="85">
        <v>98.602000000000004</v>
      </c>
      <c r="O26" s="86">
        <v>4.079336093878344E-6</v>
      </c>
      <c r="P26" s="86">
        <v>1.6048580679048911E-2</v>
      </c>
      <c r="Q26" s="86">
        <f>N26/'סכום נכסי הקרן'!$C$42</f>
        <v>2.7001707145294204E-3</v>
      </c>
      <c r="R26" s="137"/>
      <c r="S26" s="137"/>
      <c r="T26" s="137"/>
      <c r="U26" s="137"/>
      <c r="V26" s="137"/>
      <c r="W26" s="137"/>
    </row>
    <row r="27" spans="2:47">
      <c r="B27" s="79" t="s">
        <v>265</v>
      </c>
      <c r="C27" s="80" t="s">
        <v>266</v>
      </c>
      <c r="D27" s="91" t="s">
        <v>117</v>
      </c>
      <c r="E27" s="80" t="s">
        <v>248</v>
      </c>
      <c r="F27" s="80"/>
      <c r="G27" s="80"/>
      <c r="H27" s="85">
        <v>6.1</v>
      </c>
      <c r="I27" s="91" t="s">
        <v>161</v>
      </c>
      <c r="J27" s="92">
        <v>3.7499999999999999E-2</v>
      </c>
      <c r="K27" s="86">
        <v>1.46E-2</v>
      </c>
      <c r="L27" s="85">
        <v>196</v>
      </c>
      <c r="M27" s="87">
        <v>115.55</v>
      </c>
      <c r="N27" s="85">
        <v>0.22647999999999999</v>
      </c>
      <c r="O27" s="86">
        <v>1.2842536998628339E-8</v>
      </c>
      <c r="P27" s="86">
        <v>3.6862158497707919E-5</v>
      </c>
      <c r="Q27" s="86">
        <f>N27/'סכום נכסי הקרן'!$C$42</f>
        <v>6.2020513116024331E-6</v>
      </c>
      <c r="R27" s="137"/>
      <c r="S27" s="137"/>
      <c r="T27" s="137"/>
      <c r="U27" s="137"/>
      <c r="V27" s="137"/>
      <c r="W27" s="137"/>
    </row>
    <row r="28" spans="2:47">
      <c r="B28" s="79" t="s">
        <v>267</v>
      </c>
      <c r="C28" s="80" t="s">
        <v>268</v>
      </c>
      <c r="D28" s="91" t="s">
        <v>117</v>
      </c>
      <c r="E28" s="80" t="s">
        <v>248</v>
      </c>
      <c r="F28" s="80"/>
      <c r="G28" s="80"/>
      <c r="H28" s="85">
        <v>1.9000000000000001</v>
      </c>
      <c r="I28" s="91" t="s">
        <v>161</v>
      </c>
      <c r="J28" s="92">
        <v>2.2499999999999999E-2</v>
      </c>
      <c r="K28" s="86">
        <v>2.6000000000000007E-3</v>
      </c>
      <c r="L28" s="85">
        <v>147058</v>
      </c>
      <c r="M28" s="87">
        <v>103.99</v>
      </c>
      <c r="N28" s="85">
        <v>152.92560999999998</v>
      </c>
      <c r="O28" s="86">
        <v>8.4452611740864433E-6</v>
      </c>
      <c r="P28" s="86">
        <v>2.4890357091922763E-2</v>
      </c>
      <c r="Q28" s="86">
        <f>N28/'סכום נכסי הקרן'!$C$42</f>
        <v>4.1877979515988258E-3</v>
      </c>
      <c r="R28" s="137"/>
      <c r="S28" s="137"/>
      <c r="T28" s="137"/>
      <c r="U28" s="137"/>
      <c r="V28" s="137"/>
      <c r="W28" s="137"/>
    </row>
    <row r="29" spans="2:47">
      <c r="B29" s="79" t="s">
        <v>269</v>
      </c>
      <c r="C29" s="80" t="s">
        <v>270</v>
      </c>
      <c r="D29" s="91" t="s">
        <v>117</v>
      </c>
      <c r="E29" s="80" t="s">
        <v>248</v>
      </c>
      <c r="F29" s="80"/>
      <c r="G29" s="80"/>
      <c r="H29" s="85">
        <v>1.33</v>
      </c>
      <c r="I29" s="91" t="s">
        <v>161</v>
      </c>
      <c r="J29" s="92">
        <v>5.0000000000000001E-3</v>
      </c>
      <c r="K29" s="86">
        <v>1.6000000000000001E-3</v>
      </c>
      <c r="L29" s="85">
        <v>956000</v>
      </c>
      <c r="M29" s="87">
        <v>100.79</v>
      </c>
      <c r="N29" s="85">
        <v>963.55237</v>
      </c>
      <c r="O29" s="86">
        <v>6.2626103817834029E-5</v>
      </c>
      <c r="P29" s="86">
        <v>0.15682894817989276</v>
      </c>
      <c r="Q29" s="86">
        <f>N29/'סכום נכסי הקרן'!$C$42</f>
        <v>2.6386441364165195E-2</v>
      </c>
      <c r="R29" s="137"/>
      <c r="S29" s="137"/>
      <c r="T29" s="137"/>
      <c r="U29" s="137"/>
      <c r="V29" s="137"/>
      <c r="W29" s="137"/>
    </row>
    <row r="30" spans="2:47">
      <c r="B30" s="79" t="s">
        <v>271</v>
      </c>
      <c r="C30" s="80" t="s">
        <v>272</v>
      </c>
      <c r="D30" s="91" t="s">
        <v>117</v>
      </c>
      <c r="E30" s="80" t="s">
        <v>248</v>
      </c>
      <c r="F30" s="80"/>
      <c r="G30" s="80"/>
      <c r="H30" s="85">
        <v>4.1500000000000004</v>
      </c>
      <c r="I30" s="91" t="s">
        <v>161</v>
      </c>
      <c r="J30" s="92">
        <v>5.5E-2</v>
      </c>
      <c r="K30" s="86">
        <v>8.7999999999999988E-3</v>
      </c>
      <c r="L30" s="85">
        <v>145000</v>
      </c>
      <c r="M30" s="87">
        <v>122.95</v>
      </c>
      <c r="N30" s="85">
        <v>178.27751000000001</v>
      </c>
      <c r="O30" s="86">
        <v>8.0747087651951931E-6</v>
      </c>
      <c r="P30" s="86">
        <v>2.901666297331645E-2</v>
      </c>
      <c r="Q30" s="86">
        <f>N30/'סכום נכסי הקרן'!$C$42</f>
        <v>4.8820481487315262E-3</v>
      </c>
      <c r="R30" s="137"/>
      <c r="S30" s="137"/>
      <c r="T30" s="137"/>
      <c r="U30" s="137"/>
      <c r="V30" s="137"/>
      <c r="W30" s="137"/>
    </row>
    <row r="31" spans="2:47">
      <c r="B31" s="79" t="s">
        <v>273</v>
      </c>
      <c r="C31" s="80" t="s">
        <v>274</v>
      </c>
      <c r="D31" s="91" t="s">
        <v>117</v>
      </c>
      <c r="E31" s="80" t="s">
        <v>248</v>
      </c>
      <c r="F31" s="80"/>
      <c r="G31" s="80"/>
      <c r="H31" s="85">
        <v>15.440000000000001</v>
      </c>
      <c r="I31" s="91" t="s">
        <v>161</v>
      </c>
      <c r="J31" s="92">
        <v>5.5E-2</v>
      </c>
      <c r="K31" s="86">
        <v>3.1800000000000002E-2</v>
      </c>
      <c r="L31" s="85">
        <v>283391</v>
      </c>
      <c r="M31" s="87">
        <v>141.47</v>
      </c>
      <c r="N31" s="85">
        <v>400.91326000000004</v>
      </c>
      <c r="O31" s="86">
        <v>1.6294681129872502E-5</v>
      </c>
      <c r="P31" s="86">
        <v>6.5253126695305488E-2</v>
      </c>
      <c r="Q31" s="86">
        <f>N31/'סכום נכסי הקרן'!$C$42</f>
        <v>1.0978826430686187E-2</v>
      </c>
      <c r="R31" s="137"/>
      <c r="S31" s="137"/>
      <c r="T31" s="137"/>
      <c r="U31" s="137"/>
      <c r="V31" s="137"/>
      <c r="W31" s="137"/>
    </row>
    <row r="32" spans="2:47">
      <c r="B32" s="79" t="s">
        <v>275</v>
      </c>
      <c r="C32" s="80" t="s">
        <v>276</v>
      </c>
      <c r="D32" s="91" t="s">
        <v>117</v>
      </c>
      <c r="E32" s="80" t="s">
        <v>248</v>
      </c>
      <c r="F32" s="80"/>
      <c r="G32" s="80"/>
      <c r="H32" s="85">
        <v>5.23</v>
      </c>
      <c r="I32" s="91" t="s">
        <v>161</v>
      </c>
      <c r="J32" s="92">
        <v>4.2500000000000003E-2</v>
      </c>
      <c r="K32" s="86">
        <v>1.2000000000000002E-2</v>
      </c>
      <c r="L32" s="85">
        <v>544888</v>
      </c>
      <c r="M32" s="87">
        <v>117.91</v>
      </c>
      <c r="N32" s="85">
        <v>642.47745999999995</v>
      </c>
      <c r="O32" s="86">
        <v>2.9532363773323704E-5</v>
      </c>
      <c r="P32" s="86">
        <v>0.10457040781404452</v>
      </c>
      <c r="Q32" s="86">
        <f>N32/'סכום נכסי הקרן'!$C$42</f>
        <v>1.7593951666672554E-2</v>
      </c>
      <c r="R32" s="137"/>
      <c r="S32" s="137"/>
      <c r="T32" s="137"/>
      <c r="U32" s="137"/>
      <c r="V32" s="137"/>
      <c r="W32" s="137"/>
    </row>
    <row r="33" spans="2:23">
      <c r="B33" s="79" t="s">
        <v>277</v>
      </c>
      <c r="C33" s="80" t="s">
        <v>278</v>
      </c>
      <c r="D33" s="91" t="s">
        <v>117</v>
      </c>
      <c r="E33" s="80" t="s">
        <v>248</v>
      </c>
      <c r="F33" s="80"/>
      <c r="G33" s="80"/>
      <c r="H33" s="85">
        <v>3.7800000000000002</v>
      </c>
      <c r="I33" s="91" t="s">
        <v>161</v>
      </c>
      <c r="J33" s="92">
        <v>0.01</v>
      </c>
      <c r="K33" s="86">
        <v>7.000000000000001E-3</v>
      </c>
      <c r="L33" s="85">
        <v>287658</v>
      </c>
      <c r="M33" s="87">
        <v>101.29</v>
      </c>
      <c r="N33" s="85">
        <v>291.36879999999996</v>
      </c>
      <c r="O33" s="86">
        <v>2.1838076438202125E-5</v>
      </c>
      <c r="P33" s="86">
        <v>4.7423538002856584E-2</v>
      </c>
      <c r="Q33" s="86">
        <f>N33/'סכום נכסי הקרן'!$C$42</f>
        <v>7.9790014491347011E-3</v>
      </c>
      <c r="R33" s="137"/>
      <c r="S33" s="137"/>
      <c r="T33" s="137"/>
      <c r="U33" s="137"/>
      <c r="V33" s="137"/>
      <c r="W33" s="137"/>
    </row>
    <row r="34" spans="2:23">
      <c r="B34" s="84"/>
      <c r="C34" s="80"/>
      <c r="D34" s="80"/>
      <c r="E34" s="80"/>
      <c r="F34" s="80"/>
      <c r="G34" s="80"/>
      <c r="H34" s="80"/>
      <c r="I34" s="80"/>
      <c r="J34" s="80"/>
      <c r="K34" s="86"/>
      <c r="L34" s="85"/>
      <c r="M34" s="87"/>
      <c r="N34" s="80"/>
      <c r="O34" s="80"/>
      <c r="P34" s="86"/>
      <c r="Q34" s="80"/>
      <c r="R34" s="137"/>
      <c r="S34" s="137"/>
      <c r="T34" s="137"/>
      <c r="U34" s="137"/>
      <c r="V34" s="137"/>
      <c r="W34" s="137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137"/>
      <c r="S35" s="137"/>
      <c r="T35" s="137"/>
      <c r="U35" s="137"/>
      <c r="V35" s="137"/>
      <c r="W35" s="137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137"/>
      <c r="S36" s="137"/>
      <c r="T36" s="137"/>
      <c r="U36" s="137"/>
      <c r="V36" s="137"/>
      <c r="W36" s="137"/>
    </row>
    <row r="37" spans="2:23">
      <c r="B37" s="93"/>
      <c r="C37" s="94"/>
      <c r="D37" s="94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137"/>
      <c r="S37" s="137"/>
      <c r="T37" s="137"/>
      <c r="U37" s="137"/>
      <c r="V37" s="137"/>
      <c r="W37" s="137"/>
    </row>
    <row r="38" spans="2:23">
      <c r="B38" s="93"/>
      <c r="C38" s="94"/>
      <c r="D38" s="94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23">
      <c r="B39" s="193"/>
      <c r="C39" s="193"/>
      <c r="D39" s="193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23">
      <c r="B40" s="93" t="s">
        <v>242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23">
      <c r="B41" s="93" t="s">
        <v>108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23">
      <c r="B42" s="93" t="s">
        <v>227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23">
      <c r="B43" s="93" t="s">
        <v>237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 spans="2:17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 spans="2:17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  <row r="114" spans="2:17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</row>
    <row r="115" spans="2:17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2:17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</row>
    <row r="117" spans="2:17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</row>
    <row r="118" spans="2:17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</row>
    <row r="119" spans="2:17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</row>
    <row r="120" spans="2:17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</row>
    <row r="121" spans="2:17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</row>
    <row r="122" spans="2:17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</row>
    <row r="123" spans="2:17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</row>
    <row r="124" spans="2:17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2:17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</row>
    <row r="126" spans="2:17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</row>
    <row r="127" spans="2:17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</row>
    <row r="128" spans="2:17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</row>
    <row r="129" spans="2:17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</row>
    <row r="130" spans="2:17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2:17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</row>
    <row r="132" spans="2:17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</row>
    <row r="133" spans="2:17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39:D39"/>
  </mergeCells>
  <phoneticPr fontId="5" type="noConversion"/>
  <dataValidations count="1">
    <dataValidation allowBlank="1" showInputMessage="1" showErrorMessage="1" sqref="A1:A1048576 C5:C29 B37:B39 B1:B30 D1:D29 E1:AF1048576 AJ1:XFD1048576 AG1:AI27 AG31:AI1048576 C37:D38 B31:D36 C40:D1048576 B42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31" sqref="E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176</v>
      </c>
      <c r="C1" s="78" t="s" vm="1">
        <v>243</v>
      </c>
    </row>
    <row r="2" spans="2:67">
      <c r="B2" s="57" t="s">
        <v>175</v>
      </c>
      <c r="C2" s="78" t="s">
        <v>244</v>
      </c>
    </row>
    <row r="3" spans="2:67">
      <c r="B3" s="57" t="s">
        <v>177</v>
      </c>
      <c r="C3" s="78" t="s">
        <v>245</v>
      </c>
    </row>
    <row r="4" spans="2:67">
      <c r="B4" s="57" t="s">
        <v>178</v>
      </c>
      <c r="C4" s="78">
        <v>9453</v>
      </c>
    </row>
    <row r="6" spans="2:67" ht="26.25" customHeight="1">
      <c r="B6" s="190" t="s">
        <v>206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5"/>
      <c r="BO6" s="3"/>
    </row>
    <row r="7" spans="2:67" ht="26.25" customHeight="1">
      <c r="B7" s="190" t="s">
        <v>82</v>
      </c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5"/>
      <c r="AZ7" s="44"/>
      <c r="BJ7" s="3"/>
      <c r="BO7" s="3"/>
    </row>
    <row r="8" spans="2:67" s="3" customFormat="1" ht="78.75">
      <c r="B8" s="38" t="s">
        <v>111</v>
      </c>
      <c r="C8" s="13" t="s">
        <v>39</v>
      </c>
      <c r="D8" s="13" t="s">
        <v>116</v>
      </c>
      <c r="E8" s="13" t="s">
        <v>222</v>
      </c>
      <c r="F8" s="13" t="s">
        <v>113</v>
      </c>
      <c r="G8" s="13" t="s">
        <v>56</v>
      </c>
      <c r="H8" s="13" t="s">
        <v>15</v>
      </c>
      <c r="I8" s="13" t="s">
        <v>57</v>
      </c>
      <c r="J8" s="13" t="s">
        <v>97</v>
      </c>
      <c r="K8" s="13" t="s">
        <v>18</v>
      </c>
      <c r="L8" s="13" t="s">
        <v>96</v>
      </c>
      <c r="M8" s="13" t="s">
        <v>17</v>
      </c>
      <c r="N8" s="13" t="s">
        <v>19</v>
      </c>
      <c r="O8" s="13" t="s">
        <v>229</v>
      </c>
      <c r="P8" s="13" t="s">
        <v>228</v>
      </c>
      <c r="Q8" s="13" t="s">
        <v>53</v>
      </c>
      <c r="R8" s="13" t="s">
        <v>50</v>
      </c>
      <c r="S8" s="13" t="s">
        <v>179</v>
      </c>
      <c r="T8" s="39" t="s">
        <v>181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238</v>
      </c>
      <c r="P9" s="16"/>
      <c r="Q9" s="16" t="s">
        <v>232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109</v>
      </c>
      <c r="R10" s="19" t="s">
        <v>110</v>
      </c>
      <c r="S10" s="46" t="s">
        <v>182</v>
      </c>
      <c r="T10" s="74" t="s">
        <v>223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3" t="s">
        <v>242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3" t="s">
        <v>108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3" t="s">
        <v>227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3" t="s">
        <v>237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5" zoomScaleNormal="85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4.8554687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176</v>
      </c>
      <c r="C1" s="78" t="s" vm="1">
        <v>243</v>
      </c>
    </row>
    <row r="2" spans="2:66">
      <c r="B2" s="57" t="s">
        <v>175</v>
      </c>
      <c r="C2" s="78" t="s">
        <v>244</v>
      </c>
    </row>
    <row r="3" spans="2:66">
      <c r="B3" s="57" t="s">
        <v>177</v>
      </c>
      <c r="C3" s="78" t="s">
        <v>245</v>
      </c>
    </row>
    <row r="4" spans="2:66">
      <c r="B4" s="57" t="s">
        <v>178</v>
      </c>
      <c r="C4" s="78">
        <v>9453</v>
      </c>
    </row>
    <row r="6" spans="2:66" ht="26.25" customHeight="1">
      <c r="B6" s="196" t="s">
        <v>206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8"/>
    </row>
    <row r="7" spans="2:66" ht="26.25" customHeight="1">
      <c r="B7" s="196" t="s">
        <v>83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  <c r="BN7" s="3"/>
    </row>
    <row r="8" spans="2:66" s="3" customFormat="1" ht="78.75">
      <c r="B8" s="22" t="s">
        <v>111</v>
      </c>
      <c r="C8" s="30" t="s">
        <v>39</v>
      </c>
      <c r="D8" s="30" t="s">
        <v>116</v>
      </c>
      <c r="E8" s="30" t="s">
        <v>222</v>
      </c>
      <c r="F8" s="30" t="s">
        <v>113</v>
      </c>
      <c r="G8" s="30" t="s">
        <v>56</v>
      </c>
      <c r="H8" s="30" t="s">
        <v>15</v>
      </c>
      <c r="I8" s="30" t="s">
        <v>57</v>
      </c>
      <c r="J8" s="30" t="s">
        <v>97</v>
      </c>
      <c r="K8" s="30" t="s">
        <v>18</v>
      </c>
      <c r="L8" s="30" t="s">
        <v>96</v>
      </c>
      <c r="M8" s="30" t="s">
        <v>17</v>
      </c>
      <c r="N8" s="30" t="s">
        <v>19</v>
      </c>
      <c r="O8" s="13" t="s">
        <v>229</v>
      </c>
      <c r="P8" s="30" t="s">
        <v>228</v>
      </c>
      <c r="Q8" s="30" t="s">
        <v>236</v>
      </c>
      <c r="R8" s="30" t="s">
        <v>53</v>
      </c>
      <c r="S8" s="13" t="s">
        <v>50</v>
      </c>
      <c r="T8" s="30" t="s">
        <v>179</v>
      </c>
      <c r="U8" s="30" t="s">
        <v>181</v>
      </c>
      <c r="V8" s="1"/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238</v>
      </c>
      <c r="P9" s="32"/>
      <c r="Q9" s="16" t="s">
        <v>232</v>
      </c>
      <c r="R9" s="32" t="s">
        <v>232</v>
      </c>
      <c r="S9" s="16" t="s">
        <v>20</v>
      </c>
      <c r="T9" s="32" t="s">
        <v>232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109</v>
      </c>
      <c r="R10" s="19" t="s">
        <v>110</v>
      </c>
      <c r="S10" s="19" t="s">
        <v>182</v>
      </c>
      <c r="T10" s="20" t="s">
        <v>223</v>
      </c>
      <c r="U10" s="20" t="s">
        <v>240</v>
      </c>
      <c r="V10" s="5"/>
      <c r="BI10" s="1"/>
      <c r="BJ10" s="3"/>
      <c r="BK10" s="1"/>
    </row>
    <row r="11" spans="2:66" s="136" customFormat="1" ht="18" customHeight="1">
      <c r="B11" s="95" t="s">
        <v>33</v>
      </c>
      <c r="C11" s="96"/>
      <c r="D11" s="96"/>
      <c r="E11" s="96"/>
      <c r="F11" s="96"/>
      <c r="G11" s="96"/>
      <c r="H11" s="96"/>
      <c r="I11" s="96"/>
      <c r="J11" s="96"/>
      <c r="K11" s="98">
        <v>5.0554639175154454</v>
      </c>
      <c r="L11" s="96"/>
      <c r="M11" s="96"/>
      <c r="N11" s="99">
        <v>1.3239395915229879E-2</v>
      </c>
      <c r="O11" s="98"/>
      <c r="P11" s="100"/>
      <c r="Q11" s="98">
        <v>8.9830600000000018</v>
      </c>
      <c r="R11" s="98">
        <v>3294.1178100000006</v>
      </c>
      <c r="S11" s="96"/>
      <c r="T11" s="101">
        <v>1</v>
      </c>
      <c r="U11" s="101">
        <f>R11/'סכום נכסי הקרן'!$C$42</f>
        <v>9.0207911003547511E-2</v>
      </c>
      <c r="V11" s="138"/>
      <c r="BI11" s="137"/>
      <c r="BJ11" s="139"/>
      <c r="BK11" s="137"/>
      <c r="BN11" s="137"/>
    </row>
    <row r="12" spans="2:66" s="137" customFormat="1">
      <c r="B12" s="81" t="s">
        <v>226</v>
      </c>
      <c r="C12" s="82"/>
      <c r="D12" s="82"/>
      <c r="E12" s="82"/>
      <c r="F12" s="82"/>
      <c r="G12" s="82"/>
      <c r="H12" s="82"/>
      <c r="I12" s="82"/>
      <c r="J12" s="82"/>
      <c r="K12" s="88">
        <v>5.0554639175154454</v>
      </c>
      <c r="L12" s="82"/>
      <c r="M12" s="82"/>
      <c r="N12" s="102">
        <v>1.3239395915229879E-2</v>
      </c>
      <c r="O12" s="88"/>
      <c r="P12" s="90"/>
      <c r="Q12" s="88">
        <v>8.9830600000000018</v>
      </c>
      <c r="R12" s="88">
        <v>3294.1178100000006</v>
      </c>
      <c r="S12" s="82"/>
      <c r="T12" s="89">
        <v>1</v>
      </c>
      <c r="U12" s="89">
        <f>R12/'סכום נכסי הקרן'!$C$42</f>
        <v>9.0207911003547511E-2</v>
      </c>
      <c r="BJ12" s="139"/>
    </row>
    <row r="13" spans="2:66" s="137" customFormat="1" ht="20.25">
      <c r="B13" s="97" t="s">
        <v>32</v>
      </c>
      <c r="C13" s="82"/>
      <c r="D13" s="82"/>
      <c r="E13" s="82"/>
      <c r="F13" s="82"/>
      <c r="G13" s="82"/>
      <c r="H13" s="82"/>
      <c r="I13" s="82"/>
      <c r="J13" s="82"/>
      <c r="K13" s="88">
        <v>5.0627527368818797</v>
      </c>
      <c r="L13" s="82"/>
      <c r="M13" s="82"/>
      <c r="N13" s="102">
        <v>1.2119806217925777E-2</v>
      </c>
      <c r="O13" s="88"/>
      <c r="P13" s="90"/>
      <c r="Q13" s="88">
        <v>8.9830600000000018</v>
      </c>
      <c r="R13" s="88">
        <v>2688.33122</v>
      </c>
      <c r="S13" s="82"/>
      <c r="T13" s="89">
        <v>0.81610050856074257</v>
      </c>
      <c r="U13" s="89">
        <f>R13/'סכום נכסי הקרן'!$C$42</f>
        <v>7.3618722046197321E-2</v>
      </c>
      <c r="BJ13" s="136"/>
    </row>
    <row r="14" spans="2:66" s="137" customFormat="1">
      <c r="B14" s="84" t="s">
        <v>279</v>
      </c>
      <c r="C14" s="80" t="s">
        <v>280</v>
      </c>
      <c r="D14" s="91" t="s">
        <v>117</v>
      </c>
      <c r="E14" s="91" t="s">
        <v>281</v>
      </c>
      <c r="F14" s="80" t="s">
        <v>282</v>
      </c>
      <c r="G14" s="91" t="s">
        <v>283</v>
      </c>
      <c r="H14" s="80" t="s">
        <v>284</v>
      </c>
      <c r="I14" s="80" t="s">
        <v>157</v>
      </c>
      <c r="J14" s="80"/>
      <c r="K14" s="85">
        <v>2.98</v>
      </c>
      <c r="L14" s="91" t="s">
        <v>161</v>
      </c>
      <c r="M14" s="92">
        <v>5.8999999999999999E-3</v>
      </c>
      <c r="N14" s="92">
        <v>5.4999999999999997E-3</v>
      </c>
      <c r="O14" s="85">
        <v>116259</v>
      </c>
      <c r="P14" s="87">
        <v>99.8</v>
      </c>
      <c r="Q14" s="80"/>
      <c r="R14" s="85">
        <v>116.02647999999999</v>
      </c>
      <c r="S14" s="86">
        <v>2.1778889357007696E-5</v>
      </c>
      <c r="T14" s="86">
        <v>3.5222322543467251E-2</v>
      </c>
      <c r="U14" s="86">
        <f>R14/'סכום נכסי הקרן'!$C$42</f>
        <v>3.1773321373393388E-3</v>
      </c>
    </row>
    <row r="15" spans="2:66" s="137" customFormat="1">
      <c r="B15" s="84" t="s">
        <v>285</v>
      </c>
      <c r="C15" s="80" t="s">
        <v>286</v>
      </c>
      <c r="D15" s="91" t="s">
        <v>117</v>
      </c>
      <c r="E15" s="91" t="s">
        <v>281</v>
      </c>
      <c r="F15" s="80" t="s">
        <v>287</v>
      </c>
      <c r="G15" s="91" t="s">
        <v>283</v>
      </c>
      <c r="H15" s="80" t="s">
        <v>284</v>
      </c>
      <c r="I15" s="80" t="s">
        <v>159</v>
      </c>
      <c r="J15" s="80"/>
      <c r="K15" s="85">
        <v>5.1000000000000005</v>
      </c>
      <c r="L15" s="91" t="s">
        <v>161</v>
      </c>
      <c r="M15" s="92">
        <v>9.8999999999999991E-3</v>
      </c>
      <c r="N15" s="92">
        <v>8.0000000000000002E-3</v>
      </c>
      <c r="O15" s="85">
        <v>220000</v>
      </c>
      <c r="P15" s="87">
        <v>102.13</v>
      </c>
      <c r="Q15" s="80"/>
      <c r="R15" s="85">
        <v>224.68601000000001</v>
      </c>
      <c r="S15" s="86">
        <v>7.2995752310813257E-5</v>
      </c>
      <c r="T15" s="86">
        <v>6.8208249661841927E-2</v>
      </c>
      <c r="U15" s="86">
        <f>R15/'סכום נכסי הקרן'!$C$42</f>
        <v>6.152923715203186E-3</v>
      </c>
    </row>
    <row r="16" spans="2:66" s="137" customFormat="1">
      <c r="B16" s="84" t="s">
        <v>288</v>
      </c>
      <c r="C16" s="80" t="s">
        <v>289</v>
      </c>
      <c r="D16" s="91" t="s">
        <v>117</v>
      </c>
      <c r="E16" s="91" t="s">
        <v>281</v>
      </c>
      <c r="F16" s="80" t="s">
        <v>287</v>
      </c>
      <c r="G16" s="91" t="s">
        <v>283</v>
      </c>
      <c r="H16" s="80" t="s">
        <v>284</v>
      </c>
      <c r="I16" s="80" t="s">
        <v>159</v>
      </c>
      <c r="J16" s="80"/>
      <c r="K16" s="85">
        <v>12.3</v>
      </c>
      <c r="L16" s="91" t="s">
        <v>161</v>
      </c>
      <c r="M16" s="92">
        <v>1.1699999999999999E-2</v>
      </c>
      <c r="N16" s="92">
        <v>9.8000000000000014E-3</v>
      </c>
      <c r="O16" s="85">
        <v>34599</v>
      </c>
      <c r="P16" s="87">
        <v>100.51</v>
      </c>
      <c r="Q16" s="80"/>
      <c r="R16" s="85">
        <v>34.775449999999999</v>
      </c>
      <c r="S16" s="86">
        <v>7.2700720724506733E-5</v>
      </c>
      <c r="T16" s="86">
        <v>1.0556832513528104E-2</v>
      </c>
      <c r="U16" s="86">
        <f>R16/'סכום נכסי הקרן'!$C$42</f>
        <v>9.5230980785969996E-4</v>
      </c>
    </row>
    <row r="17" spans="2:61" s="137" customFormat="1" ht="20.25">
      <c r="B17" s="84" t="s">
        <v>290</v>
      </c>
      <c r="C17" s="80" t="s">
        <v>291</v>
      </c>
      <c r="D17" s="91" t="s">
        <v>117</v>
      </c>
      <c r="E17" s="91" t="s">
        <v>281</v>
      </c>
      <c r="F17" s="80" t="s">
        <v>287</v>
      </c>
      <c r="G17" s="91" t="s">
        <v>283</v>
      </c>
      <c r="H17" s="80" t="s">
        <v>284</v>
      </c>
      <c r="I17" s="80" t="s">
        <v>159</v>
      </c>
      <c r="J17" s="80"/>
      <c r="K17" s="85">
        <v>2.19</v>
      </c>
      <c r="L17" s="91" t="s">
        <v>161</v>
      </c>
      <c r="M17" s="92">
        <v>4.0999999999999995E-3</v>
      </c>
      <c r="N17" s="92">
        <v>2.7999999999999995E-3</v>
      </c>
      <c r="O17" s="85">
        <v>110000</v>
      </c>
      <c r="P17" s="87">
        <v>99.8</v>
      </c>
      <c r="Q17" s="80"/>
      <c r="R17" s="85">
        <v>109.78000999999999</v>
      </c>
      <c r="S17" s="86">
        <v>5.3537554222329962E-5</v>
      </c>
      <c r="T17" s="86">
        <v>3.3326072815835314E-2</v>
      </c>
      <c r="U17" s="86">
        <f>R17/'סכום נכסי הקרן'!$C$42</f>
        <v>3.0062754106686164E-3</v>
      </c>
      <c r="BI17" s="136"/>
    </row>
    <row r="18" spans="2:61" s="137" customFormat="1">
      <c r="B18" s="84" t="s">
        <v>292</v>
      </c>
      <c r="C18" s="80" t="s">
        <v>293</v>
      </c>
      <c r="D18" s="91" t="s">
        <v>117</v>
      </c>
      <c r="E18" s="91" t="s">
        <v>281</v>
      </c>
      <c r="F18" s="80" t="s">
        <v>287</v>
      </c>
      <c r="G18" s="91" t="s">
        <v>283</v>
      </c>
      <c r="H18" s="80" t="s">
        <v>284</v>
      </c>
      <c r="I18" s="80" t="s">
        <v>159</v>
      </c>
      <c r="J18" s="80"/>
      <c r="K18" s="85">
        <v>2.5799999999999996</v>
      </c>
      <c r="L18" s="91" t="s">
        <v>161</v>
      </c>
      <c r="M18" s="92">
        <v>6.4000000000000003E-3</v>
      </c>
      <c r="N18" s="92">
        <v>4.8999999999999998E-3</v>
      </c>
      <c r="O18" s="85">
        <v>220000</v>
      </c>
      <c r="P18" s="87">
        <v>100.14</v>
      </c>
      <c r="Q18" s="80"/>
      <c r="R18" s="85">
        <v>220.30801</v>
      </c>
      <c r="S18" s="86">
        <v>6.9839163580780899E-5</v>
      </c>
      <c r="T18" s="86">
        <v>6.6879214013296009E-2</v>
      </c>
      <c r="U18" s="86">
        <f>R18/'סכום נכסי הקרן'!$C$42</f>
        <v>6.0330341856986141E-3</v>
      </c>
    </row>
    <row r="19" spans="2:61" s="137" customFormat="1">
      <c r="B19" s="84" t="s">
        <v>294</v>
      </c>
      <c r="C19" s="80" t="s">
        <v>295</v>
      </c>
      <c r="D19" s="91" t="s">
        <v>117</v>
      </c>
      <c r="E19" s="91" t="s">
        <v>281</v>
      </c>
      <c r="F19" s="80" t="s">
        <v>296</v>
      </c>
      <c r="G19" s="91" t="s">
        <v>283</v>
      </c>
      <c r="H19" s="80" t="s">
        <v>284</v>
      </c>
      <c r="I19" s="80" t="s">
        <v>157</v>
      </c>
      <c r="J19" s="80"/>
      <c r="K19" s="85">
        <v>4.5700000000000012</v>
      </c>
      <c r="L19" s="91" t="s">
        <v>161</v>
      </c>
      <c r="M19" s="92">
        <v>0.05</v>
      </c>
      <c r="N19" s="92">
        <v>7.7000000000000002E-3</v>
      </c>
      <c r="O19" s="85">
        <v>59881</v>
      </c>
      <c r="P19" s="87">
        <v>126.52</v>
      </c>
      <c r="Q19" s="80"/>
      <c r="R19" s="85">
        <v>75.761449999999996</v>
      </c>
      <c r="S19" s="86">
        <v>1.9000148178373764E-5</v>
      </c>
      <c r="T19" s="86">
        <v>2.2999010469513227E-2</v>
      </c>
      <c r="U19" s="86">
        <f>R19/'סכום נכסי הקרן'!$C$42</f>
        <v>2.0746926896035066E-3</v>
      </c>
      <c r="BI19" s="139"/>
    </row>
    <row r="20" spans="2:61" s="137" customFormat="1">
      <c r="B20" s="84" t="s">
        <v>297</v>
      </c>
      <c r="C20" s="80" t="s">
        <v>298</v>
      </c>
      <c r="D20" s="91" t="s">
        <v>117</v>
      </c>
      <c r="E20" s="91" t="s">
        <v>281</v>
      </c>
      <c r="F20" s="80" t="s">
        <v>282</v>
      </c>
      <c r="G20" s="91" t="s">
        <v>283</v>
      </c>
      <c r="H20" s="80" t="s">
        <v>299</v>
      </c>
      <c r="I20" s="80" t="s">
        <v>157</v>
      </c>
      <c r="J20" s="80"/>
      <c r="K20" s="85">
        <v>3.19</v>
      </c>
      <c r="L20" s="91" t="s">
        <v>161</v>
      </c>
      <c r="M20" s="92">
        <v>3.4000000000000002E-2</v>
      </c>
      <c r="N20" s="92">
        <v>5.8999999999999999E-3</v>
      </c>
      <c r="O20" s="85">
        <v>233590</v>
      </c>
      <c r="P20" s="87">
        <v>114.56</v>
      </c>
      <c r="Q20" s="80"/>
      <c r="R20" s="85">
        <v>267.60068000000001</v>
      </c>
      <c r="S20" s="86">
        <v>1.2486469294318574E-4</v>
      </c>
      <c r="T20" s="86">
        <v>8.1235916696009103E-2</v>
      </c>
      <c r="U20" s="86">
        <f>R20/'סכום נכסי הקרן'!$C$42</f>
        <v>7.3281223436051889E-3</v>
      </c>
    </row>
    <row r="21" spans="2:61" s="137" customFormat="1">
      <c r="B21" s="84" t="s">
        <v>300</v>
      </c>
      <c r="C21" s="80" t="s">
        <v>301</v>
      </c>
      <c r="D21" s="91" t="s">
        <v>117</v>
      </c>
      <c r="E21" s="91" t="s">
        <v>281</v>
      </c>
      <c r="F21" s="80" t="s">
        <v>302</v>
      </c>
      <c r="G21" s="91" t="s">
        <v>303</v>
      </c>
      <c r="H21" s="80" t="s">
        <v>299</v>
      </c>
      <c r="I21" s="80" t="s">
        <v>159</v>
      </c>
      <c r="J21" s="80"/>
      <c r="K21" s="85">
        <v>4.17</v>
      </c>
      <c r="L21" s="91" t="s">
        <v>161</v>
      </c>
      <c r="M21" s="92">
        <v>6.5000000000000006E-3</v>
      </c>
      <c r="N21" s="92">
        <v>7.9000000000000008E-3</v>
      </c>
      <c r="O21" s="85">
        <v>32644</v>
      </c>
      <c r="P21" s="87">
        <v>99.07</v>
      </c>
      <c r="Q21" s="80"/>
      <c r="R21" s="85">
        <v>32.340409999999999</v>
      </c>
      <c r="S21" s="86">
        <v>2.7029685622996001E-5</v>
      </c>
      <c r="T21" s="86">
        <v>9.8176239786639547E-3</v>
      </c>
      <c r="U21" s="86">
        <f>R21/'סכום נכסי הקרן'!$C$42</f>
        <v>8.8562735013361204E-4</v>
      </c>
    </row>
    <row r="22" spans="2:61" s="137" customFormat="1">
      <c r="B22" s="84" t="s">
        <v>304</v>
      </c>
      <c r="C22" s="80" t="s">
        <v>305</v>
      </c>
      <c r="D22" s="91" t="s">
        <v>117</v>
      </c>
      <c r="E22" s="91" t="s">
        <v>281</v>
      </c>
      <c r="F22" s="80" t="s">
        <v>302</v>
      </c>
      <c r="G22" s="91" t="s">
        <v>303</v>
      </c>
      <c r="H22" s="80" t="s">
        <v>299</v>
      </c>
      <c r="I22" s="80" t="s">
        <v>159</v>
      </c>
      <c r="J22" s="80"/>
      <c r="K22" s="85">
        <v>5.26</v>
      </c>
      <c r="L22" s="91" t="s">
        <v>161</v>
      </c>
      <c r="M22" s="92">
        <v>1.6399999999999998E-2</v>
      </c>
      <c r="N22" s="92">
        <v>1.18E-2</v>
      </c>
      <c r="O22" s="85">
        <v>130000</v>
      </c>
      <c r="P22" s="87">
        <v>101.93</v>
      </c>
      <c r="Q22" s="85">
        <v>1.0660000000000001</v>
      </c>
      <c r="R22" s="85">
        <v>133.57499999999999</v>
      </c>
      <c r="S22" s="86">
        <v>1.0978348163955718E-4</v>
      </c>
      <c r="T22" s="86">
        <v>4.0549551565673955E-2</v>
      </c>
      <c r="U22" s="86">
        <f>R22/'סכום נכסי הקרן'!$C$42</f>
        <v>3.657890338870077E-3</v>
      </c>
    </row>
    <row r="23" spans="2:61" s="137" customFormat="1">
      <c r="B23" s="84" t="s">
        <v>306</v>
      </c>
      <c r="C23" s="80" t="s">
        <v>307</v>
      </c>
      <c r="D23" s="91" t="s">
        <v>117</v>
      </c>
      <c r="E23" s="91" t="s">
        <v>281</v>
      </c>
      <c r="F23" s="80" t="s">
        <v>302</v>
      </c>
      <c r="G23" s="91" t="s">
        <v>303</v>
      </c>
      <c r="H23" s="80" t="s">
        <v>299</v>
      </c>
      <c r="I23" s="80" t="s">
        <v>157</v>
      </c>
      <c r="J23" s="80"/>
      <c r="K23" s="85">
        <v>6.61</v>
      </c>
      <c r="L23" s="91" t="s">
        <v>161</v>
      </c>
      <c r="M23" s="92">
        <v>1.34E-2</v>
      </c>
      <c r="N23" s="92">
        <v>1.61E-2</v>
      </c>
      <c r="O23" s="85">
        <v>143474</v>
      </c>
      <c r="P23" s="87">
        <v>99.05</v>
      </c>
      <c r="Q23" s="85">
        <v>0.96899000000000002</v>
      </c>
      <c r="R23" s="85">
        <v>143.07998999999998</v>
      </c>
      <c r="S23" s="86">
        <v>4.5149740208204773E-5</v>
      </c>
      <c r="T23" s="86">
        <v>4.3434994815804706E-2</v>
      </c>
      <c r="U23" s="86">
        <f>R23/'סכום נכסי הקרן'!$C$42</f>
        <v>3.9181801467836584E-3</v>
      </c>
    </row>
    <row r="24" spans="2:61" s="137" customFormat="1">
      <c r="B24" s="84" t="s">
        <v>308</v>
      </c>
      <c r="C24" s="80" t="s">
        <v>309</v>
      </c>
      <c r="D24" s="91" t="s">
        <v>117</v>
      </c>
      <c r="E24" s="91" t="s">
        <v>281</v>
      </c>
      <c r="F24" s="80" t="s">
        <v>296</v>
      </c>
      <c r="G24" s="91" t="s">
        <v>283</v>
      </c>
      <c r="H24" s="80" t="s">
        <v>299</v>
      </c>
      <c r="I24" s="80" t="s">
        <v>157</v>
      </c>
      <c r="J24" s="80"/>
      <c r="K24" s="85">
        <v>3.71</v>
      </c>
      <c r="L24" s="91" t="s">
        <v>161</v>
      </c>
      <c r="M24" s="92">
        <v>0.04</v>
      </c>
      <c r="N24" s="92">
        <v>7.1000000000000004E-3</v>
      </c>
      <c r="O24" s="85">
        <v>30000</v>
      </c>
      <c r="P24" s="87">
        <v>119.19</v>
      </c>
      <c r="Q24" s="80"/>
      <c r="R24" s="85">
        <v>35.756999999999998</v>
      </c>
      <c r="S24" s="86">
        <v>1.0328213408430921E-5</v>
      </c>
      <c r="T24" s="86">
        <v>1.085480303450349E-2</v>
      </c>
      <c r="U24" s="86">
        <f>R24/'סכום נכסי הקרן'!$C$42</f>
        <v>9.7918910609752822E-4</v>
      </c>
    </row>
    <row r="25" spans="2:61" s="137" customFormat="1">
      <c r="B25" s="84" t="s">
        <v>310</v>
      </c>
      <c r="C25" s="80" t="s">
        <v>311</v>
      </c>
      <c r="D25" s="91" t="s">
        <v>117</v>
      </c>
      <c r="E25" s="91" t="s">
        <v>281</v>
      </c>
      <c r="F25" s="80" t="s">
        <v>312</v>
      </c>
      <c r="G25" s="91" t="s">
        <v>303</v>
      </c>
      <c r="H25" s="80" t="s">
        <v>313</v>
      </c>
      <c r="I25" s="80" t="s">
        <v>159</v>
      </c>
      <c r="J25" s="80"/>
      <c r="K25" s="85">
        <v>6.53</v>
      </c>
      <c r="L25" s="91" t="s">
        <v>161</v>
      </c>
      <c r="M25" s="92">
        <v>2.3399999999999997E-2</v>
      </c>
      <c r="N25" s="92">
        <v>1.6899999999999998E-2</v>
      </c>
      <c r="O25" s="85">
        <v>75160.19</v>
      </c>
      <c r="P25" s="87">
        <v>104.32</v>
      </c>
      <c r="Q25" s="80"/>
      <c r="R25" s="85">
        <v>78.4071</v>
      </c>
      <c r="S25" s="86">
        <v>4.3716756558147625E-5</v>
      </c>
      <c r="T25" s="86">
        <v>2.3802154179786296E-2</v>
      </c>
      <c r="U25" s="86">
        <f>R25/'סכום נכסי הקרן'!$C$42</f>
        <v>2.1471426059428787E-3</v>
      </c>
    </row>
    <row r="26" spans="2:61" s="137" customFormat="1">
      <c r="B26" s="84" t="s">
        <v>314</v>
      </c>
      <c r="C26" s="80" t="s">
        <v>315</v>
      </c>
      <c r="D26" s="91" t="s">
        <v>117</v>
      </c>
      <c r="E26" s="91" t="s">
        <v>281</v>
      </c>
      <c r="F26" s="80" t="s">
        <v>316</v>
      </c>
      <c r="G26" s="91" t="s">
        <v>317</v>
      </c>
      <c r="H26" s="80" t="s">
        <v>313</v>
      </c>
      <c r="I26" s="80" t="s">
        <v>157</v>
      </c>
      <c r="J26" s="80"/>
      <c r="K26" s="85">
        <v>8.75</v>
      </c>
      <c r="L26" s="91" t="s">
        <v>161</v>
      </c>
      <c r="M26" s="92">
        <v>3.85E-2</v>
      </c>
      <c r="N26" s="92">
        <v>2.1499999999999998E-2</v>
      </c>
      <c r="O26" s="85">
        <v>13697.64</v>
      </c>
      <c r="P26" s="87">
        <v>116.86</v>
      </c>
      <c r="Q26" s="80"/>
      <c r="R26" s="85">
        <v>16.007069999999999</v>
      </c>
      <c r="S26" s="86">
        <v>4.9823137943041877E-6</v>
      </c>
      <c r="T26" s="86">
        <v>4.8592888667816029E-3</v>
      </c>
      <c r="U26" s="86">
        <f>R26/'סכום נכסי הקרן'!$C$42</f>
        <v>4.3834629763516407E-4</v>
      </c>
    </row>
    <row r="27" spans="2:61" s="137" customFormat="1">
      <c r="B27" s="84" t="s">
        <v>318</v>
      </c>
      <c r="C27" s="80" t="s">
        <v>319</v>
      </c>
      <c r="D27" s="91" t="s">
        <v>117</v>
      </c>
      <c r="E27" s="91" t="s">
        <v>281</v>
      </c>
      <c r="F27" s="80" t="s">
        <v>316</v>
      </c>
      <c r="G27" s="91" t="s">
        <v>317</v>
      </c>
      <c r="H27" s="80" t="s">
        <v>313</v>
      </c>
      <c r="I27" s="80" t="s">
        <v>157</v>
      </c>
      <c r="J27" s="80"/>
      <c r="K27" s="85">
        <v>7</v>
      </c>
      <c r="L27" s="91" t="s">
        <v>161</v>
      </c>
      <c r="M27" s="92">
        <v>4.4999999999999998E-2</v>
      </c>
      <c r="N27" s="92">
        <v>1.7799999999999996E-2</v>
      </c>
      <c r="O27" s="85">
        <v>81000</v>
      </c>
      <c r="P27" s="87">
        <v>122.88</v>
      </c>
      <c r="Q27" s="80"/>
      <c r="R27" s="85">
        <v>99.532800000000009</v>
      </c>
      <c r="S27" s="86">
        <v>8.8669659541347969E-5</v>
      </c>
      <c r="T27" s="86">
        <v>3.0215312791135419E-2</v>
      </c>
      <c r="U27" s="86">
        <f>R27/'סכום נכסי הקרן'!$C$42</f>
        <v>2.7256602472070946E-3</v>
      </c>
    </row>
    <row r="28" spans="2:61" s="137" customFormat="1">
      <c r="B28" s="84" t="s">
        <v>320</v>
      </c>
      <c r="C28" s="80" t="s">
        <v>321</v>
      </c>
      <c r="D28" s="91" t="s">
        <v>117</v>
      </c>
      <c r="E28" s="91" t="s">
        <v>281</v>
      </c>
      <c r="F28" s="80" t="s">
        <v>296</v>
      </c>
      <c r="G28" s="91" t="s">
        <v>283</v>
      </c>
      <c r="H28" s="80" t="s">
        <v>313</v>
      </c>
      <c r="I28" s="80" t="s">
        <v>159</v>
      </c>
      <c r="J28" s="80"/>
      <c r="K28" s="85">
        <v>2.7800000000000002</v>
      </c>
      <c r="L28" s="91" t="s">
        <v>161</v>
      </c>
      <c r="M28" s="92">
        <v>6.5000000000000002E-2</v>
      </c>
      <c r="N28" s="92">
        <v>7.8000000000000014E-3</v>
      </c>
      <c r="O28" s="85">
        <v>51972</v>
      </c>
      <c r="P28" s="87">
        <v>129.38</v>
      </c>
      <c r="Q28" s="85">
        <v>0.93423999999999996</v>
      </c>
      <c r="R28" s="85">
        <v>68.175619999999995</v>
      </c>
      <c r="S28" s="86">
        <v>3.299809523809524E-5</v>
      </c>
      <c r="T28" s="86">
        <v>2.0696169333421617E-2</v>
      </c>
      <c r="U28" s="86">
        <f>R28/'סכום נכסי הקרן'!$C$42</f>
        <v>1.8669582013436466E-3</v>
      </c>
    </row>
    <row r="29" spans="2:61" s="137" customFormat="1">
      <c r="B29" s="84" t="s">
        <v>322</v>
      </c>
      <c r="C29" s="80" t="s">
        <v>323</v>
      </c>
      <c r="D29" s="91" t="s">
        <v>117</v>
      </c>
      <c r="E29" s="91" t="s">
        <v>281</v>
      </c>
      <c r="F29" s="80" t="s">
        <v>324</v>
      </c>
      <c r="G29" s="91" t="s">
        <v>325</v>
      </c>
      <c r="H29" s="80" t="s">
        <v>326</v>
      </c>
      <c r="I29" s="80" t="s">
        <v>159</v>
      </c>
      <c r="J29" s="80"/>
      <c r="K29" s="85">
        <v>8.8500000000000032</v>
      </c>
      <c r="L29" s="91" t="s">
        <v>161</v>
      </c>
      <c r="M29" s="92">
        <v>5.1500000000000004E-2</v>
      </c>
      <c r="N29" s="92">
        <v>3.4099999999999998E-2</v>
      </c>
      <c r="O29" s="85">
        <v>57446</v>
      </c>
      <c r="P29" s="87">
        <v>139.80000000000001</v>
      </c>
      <c r="Q29" s="80"/>
      <c r="R29" s="85">
        <v>80.309509999999989</v>
      </c>
      <c r="S29" s="86">
        <v>1.6177314587180817E-5</v>
      </c>
      <c r="T29" s="86">
        <v>2.4379671472648384E-2</v>
      </c>
      <c r="U29" s="86">
        <f>R29/'סכום נכסי הקרן'!$C$42</f>
        <v>2.1992392345003917E-3</v>
      </c>
    </row>
    <row r="30" spans="2:61" s="137" customFormat="1">
      <c r="B30" s="84" t="s">
        <v>327</v>
      </c>
      <c r="C30" s="80" t="s">
        <v>328</v>
      </c>
      <c r="D30" s="91" t="s">
        <v>117</v>
      </c>
      <c r="E30" s="91" t="s">
        <v>281</v>
      </c>
      <c r="F30" s="80" t="s">
        <v>329</v>
      </c>
      <c r="G30" s="91" t="s">
        <v>303</v>
      </c>
      <c r="H30" s="80" t="s">
        <v>326</v>
      </c>
      <c r="I30" s="80" t="s">
        <v>157</v>
      </c>
      <c r="J30" s="80"/>
      <c r="K30" s="85">
        <v>3.6</v>
      </c>
      <c r="L30" s="91" t="s">
        <v>161</v>
      </c>
      <c r="M30" s="92">
        <v>4.8000000000000001E-2</v>
      </c>
      <c r="N30" s="92">
        <v>1.01E-2</v>
      </c>
      <c r="O30" s="85">
        <v>53272</v>
      </c>
      <c r="P30" s="87">
        <v>115.71</v>
      </c>
      <c r="Q30" s="85">
        <v>2.5951</v>
      </c>
      <c r="R30" s="85">
        <v>64.236140000000006</v>
      </c>
      <c r="S30" s="86">
        <v>3.9183668665863457E-5</v>
      </c>
      <c r="T30" s="86">
        <v>1.9500255821148057E-2</v>
      </c>
      <c r="U30" s="86">
        <f>R30/'סכום נכסי הקרן'!$C$42</f>
        <v>1.7590773416605334E-3</v>
      </c>
    </row>
    <row r="31" spans="2:61" s="137" customFormat="1">
      <c r="B31" s="84" t="s">
        <v>330</v>
      </c>
      <c r="C31" s="80" t="s">
        <v>331</v>
      </c>
      <c r="D31" s="91" t="s">
        <v>117</v>
      </c>
      <c r="E31" s="91" t="s">
        <v>281</v>
      </c>
      <c r="F31" s="80" t="s">
        <v>329</v>
      </c>
      <c r="G31" s="91" t="s">
        <v>303</v>
      </c>
      <c r="H31" s="80" t="s">
        <v>326</v>
      </c>
      <c r="I31" s="80" t="s">
        <v>157</v>
      </c>
      <c r="J31" s="80"/>
      <c r="K31" s="85">
        <v>7.47</v>
      </c>
      <c r="L31" s="91" t="s">
        <v>161</v>
      </c>
      <c r="M31" s="92">
        <v>3.2000000000000001E-2</v>
      </c>
      <c r="N31" s="92">
        <v>1.89E-2</v>
      </c>
      <c r="O31" s="85">
        <v>101751</v>
      </c>
      <c r="P31" s="87">
        <v>109.18</v>
      </c>
      <c r="Q31" s="85">
        <v>3.25603</v>
      </c>
      <c r="R31" s="85">
        <v>114.34778</v>
      </c>
      <c r="S31" s="86">
        <v>2.2424759335660637E-4</v>
      </c>
      <c r="T31" s="86">
        <v>3.4712717211531657E-2</v>
      </c>
      <c r="U31" s="86">
        <f>R31/'סכום נכסי הקרן'!$C$42</f>
        <v>3.1313617049091597E-3</v>
      </c>
    </row>
    <row r="32" spans="2:61" s="137" customFormat="1">
      <c r="B32" s="84" t="s">
        <v>332</v>
      </c>
      <c r="C32" s="80" t="s">
        <v>333</v>
      </c>
      <c r="D32" s="91" t="s">
        <v>117</v>
      </c>
      <c r="E32" s="91" t="s">
        <v>281</v>
      </c>
      <c r="F32" s="80" t="s">
        <v>329</v>
      </c>
      <c r="G32" s="91" t="s">
        <v>303</v>
      </c>
      <c r="H32" s="80" t="s">
        <v>326</v>
      </c>
      <c r="I32" s="80" t="s">
        <v>157</v>
      </c>
      <c r="J32" s="80"/>
      <c r="K32" s="85">
        <v>1.9400000000000002</v>
      </c>
      <c r="L32" s="91" t="s">
        <v>161</v>
      </c>
      <c r="M32" s="92">
        <v>4.9000000000000002E-2</v>
      </c>
      <c r="N32" s="92">
        <v>8.1000000000000013E-3</v>
      </c>
      <c r="O32" s="85">
        <v>16662</v>
      </c>
      <c r="P32" s="87">
        <v>119.11</v>
      </c>
      <c r="Q32" s="80"/>
      <c r="R32" s="85">
        <v>19.8461</v>
      </c>
      <c r="S32" s="86">
        <v>4.2053725459075522E-5</v>
      </c>
      <c r="T32" s="86">
        <v>6.0247086305635182E-3</v>
      </c>
      <c r="U32" s="86">
        <f>R32/'סכום נכסי הקרן'!$C$42</f>
        <v>5.4347637996817843E-4</v>
      </c>
    </row>
    <row r="33" spans="2:21" s="137" customFormat="1">
      <c r="B33" s="84" t="s">
        <v>334</v>
      </c>
      <c r="C33" s="80" t="s">
        <v>335</v>
      </c>
      <c r="D33" s="91" t="s">
        <v>117</v>
      </c>
      <c r="E33" s="91" t="s">
        <v>281</v>
      </c>
      <c r="F33" s="80" t="s">
        <v>336</v>
      </c>
      <c r="G33" s="91" t="s">
        <v>303</v>
      </c>
      <c r="H33" s="80" t="s">
        <v>326</v>
      </c>
      <c r="I33" s="80" t="s">
        <v>157</v>
      </c>
      <c r="J33" s="80"/>
      <c r="K33" s="85">
        <v>5.53</v>
      </c>
      <c r="L33" s="91" t="s">
        <v>161</v>
      </c>
      <c r="M33" s="92">
        <v>4.7500000000000001E-2</v>
      </c>
      <c r="N33" s="92">
        <v>1.5599999999999998E-2</v>
      </c>
      <c r="O33" s="85">
        <v>46923</v>
      </c>
      <c r="P33" s="87">
        <v>144.94999999999999</v>
      </c>
      <c r="Q33" s="80"/>
      <c r="R33" s="85">
        <v>68.014889999999994</v>
      </c>
      <c r="S33" s="86">
        <v>2.4862501986965505E-5</v>
      </c>
      <c r="T33" s="86">
        <v>2.0647376300120843E-2</v>
      </c>
      <c r="U33" s="86">
        <f>R33/'סכום נכסי הקרן'!$C$42</f>
        <v>1.8625566837380573E-3</v>
      </c>
    </row>
    <row r="34" spans="2:21" s="137" customFormat="1">
      <c r="B34" s="84" t="s">
        <v>337</v>
      </c>
      <c r="C34" s="80" t="s">
        <v>338</v>
      </c>
      <c r="D34" s="91" t="s">
        <v>117</v>
      </c>
      <c r="E34" s="91" t="s">
        <v>281</v>
      </c>
      <c r="F34" s="80" t="s">
        <v>339</v>
      </c>
      <c r="G34" s="91" t="s">
        <v>303</v>
      </c>
      <c r="H34" s="80" t="s">
        <v>326</v>
      </c>
      <c r="I34" s="80" t="s">
        <v>157</v>
      </c>
      <c r="J34" s="80"/>
      <c r="K34" s="85">
        <v>0.9900000000000001</v>
      </c>
      <c r="L34" s="91" t="s">
        <v>161</v>
      </c>
      <c r="M34" s="92">
        <v>5.2999999999999999E-2</v>
      </c>
      <c r="N34" s="92">
        <v>1.06E-2</v>
      </c>
      <c r="O34" s="85">
        <v>343</v>
      </c>
      <c r="P34" s="87">
        <v>121.87</v>
      </c>
      <c r="Q34" s="80"/>
      <c r="R34" s="85">
        <v>0.41802</v>
      </c>
      <c r="S34" s="86">
        <v>7.1835643014359549E-7</v>
      </c>
      <c r="T34" s="86">
        <v>1.2689892229446399E-4</v>
      </c>
      <c r="U34" s="86">
        <f>R34/'סכום נכסי הקרן'!$C$42</f>
        <v>1.14472866887851E-5</v>
      </c>
    </row>
    <row r="35" spans="2:21" s="137" customFormat="1">
      <c r="B35" s="84" t="s">
        <v>340</v>
      </c>
      <c r="C35" s="80" t="s">
        <v>341</v>
      </c>
      <c r="D35" s="91" t="s">
        <v>117</v>
      </c>
      <c r="E35" s="91" t="s">
        <v>281</v>
      </c>
      <c r="F35" s="80" t="s">
        <v>342</v>
      </c>
      <c r="G35" s="91" t="s">
        <v>283</v>
      </c>
      <c r="H35" s="80" t="s">
        <v>326</v>
      </c>
      <c r="I35" s="80" t="s">
        <v>159</v>
      </c>
      <c r="J35" s="80"/>
      <c r="K35" s="85">
        <v>2.94</v>
      </c>
      <c r="L35" s="91" t="s">
        <v>161</v>
      </c>
      <c r="M35" s="92">
        <v>3.5499999999999997E-2</v>
      </c>
      <c r="N35" s="92">
        <v>7.1999999999999998E-3</v>
      </c>
      <c r="O35" s="85">
        <v>112000</v>
      </c>
      <c r="P35" s="87">
        <v>120.06</v>
      </c>
      <c r="Q35" s="80"/>
      <c r="R35" s="85">
        <v>134.46719000000002</v>
      </c>
      <c r="S35" s="86">
        <v>2.2448775577135221E-4</v>
      </c>
      <c r="T35" s="86">
        <v>4.0820394945134029E-2</v>
      </c>
      <c r="U35" s="86">
        <f>R35/'סכום נכסי הקרן'!$C$42</f>
        <v>3.6823225543403115E-3</v>
      </c>
    </row>
    <row r="36" spans="2:21" s="137" customFormat="1">
      <c r="B36" s="84" t="s">
        <v>343</v>
      </c>
      <c r="C36" s="80" t="s">
        <v>344</v>
      </c>
      <c r="D36" s="91" t="s">
        <v>117</v>
      </c>
      <c r="E36" s="91" t="s">
        <v>281</v>
      </c>
      <c r="F36" s="80" t="s">
        <v>342</v>
      </c>
      <c r="G36" s="91" t="s">
        <v>283</v>
      </c>
      <c r="H36" s="80" t="s">
        <v>326</v>
      </c>
      <c r="I36" s="80" t="s">
        <v>159</v>
      </c>
      <c r="J36" s="80"/>
      <c r="K36" s="85">
        <v>6.25</v>
      </c>
      <c r="L36" s="91" t="s">
        <v>161</v>
      </c>
      <c r="M36" s="92">
        <v>1.4999999999999999E-2</v>
      </c>
      <c r="N36" s="92">
        <v>1.1299999999999999E-2</v>
      </c>
      <c r="O36" s="85">
        <v>3194</v>
      </c>
      <c r="P36" s="87">
        <v>102.39</v>
      </c>
      <c r="Q36" s="80"/>
      <c r="R36" s="85">
        <v>3.27034</v>
      </c>
      <c r="S36" s="86">
        <v>5.2881619970446756E-6</v>
      </c>
      <c r="T36" s="86">
        <v>9.9278173660704606E-4</v>
      </c>
      <c r="U36" s="86">
        <f>R36/'סכום נכסי הקרן'!$C$42</f>
        <v>8.9556766541795758E-5</v>
      </c>
    </row>
    <row r="37" spans="2:21" s="137" customFormat="1">
      <c r="B37" s="84" t="s">
        <v>345</v>
      </c>
      <c r="C37" s="80" t="s">
        <v>346</v>
      </c>
      <c r="D37" s="91" t="s">
        <v>117</v>
      </c>
      <c r="E37" s="91" t="s">
        <v>281</v>
      </c>
      <c r="F37" s="80" t="s">
        <v>347</v>
      </c>
      <c r="G37" s="91" t="s">
        <v>303</v>
      </c>
      <c r="H37" s="80" t="s">
        <v>326</v>
      </c>
      <c r="I37" s="80" t="s">
        <v>159</v>
      </c>
      <c r="J37" s="80"/>
      <c r="K37" s="85">
        <v>7.910000000000001</v>
      </c>
      <c r="L37" s="91" t="s">
        <v>161</v>
      </c>
      <c r="M37" s="92">
        <v>2.35E-2</v>
      </c>
      <c r="N37" s="92">
        <v>2.23E-2</v>
      </c>
      <c r="O37" s="85">
        <v>14850</v>
      </c>
      <c r="P37" s="87">
        <v>102.3</v>
      </c>
      <c r="Q37" s="80"/>
      <c r="R37" s="85">
        <v>15.191559999999999</v>
      </c>
      <c r="S37" s="86">
        <v>5.860176195964292E-5</v>
      </c>
      <c r="T37" s="86">
        <v>4.6117233433129691E-3</v>
      </c>
      <c r="U37" s="86">
        <f>R37/'סכום נכסי הקרן'!$C$42</f>
        <v>4.160139289265589E-4</v>
      </c>
    </row>
    <row r="38" spans="2:21" s="137" customFormat="1">
      <c r="B38" s="84" t="s">
        <v>348</v>
      </c>
      <c r="C38" s="80" t="s">
        <v>349</v>
      </c>
      <c r="D38" s="91" t="s">
        <v>117</v>
      </c>
      <c r="E38" s="91" t="s">
        <v>281</v>
      </c>
      <c r="F38" s="80" t="s">
        <v>347</v>
      </c>
      <c r="G38" s="91" t="s">
        <v>303</v>
      </c>
      <c r="H38" s="80" t="s">
        <v>326</v>
      </c>
      <c r="I38" s="80" t="s">
        <v>159</v>
      </c>
      <c r="J38" s="80"/>
      <c r="K38" s="85">
        <v>6.83</v>
      </c>
      <c r="L38" s="91" t="s">
        <v>161</v>
      </c>
      <c r="M38" s="92">
        <v>2.3E-2</v>
      </c>
      <c r="N38" s="92">
        <v>2.3E-2</v>
      </c>
      <c r="O38" s="85">
        <v>10.870000000000001</v>
      </c>
      <c r="P38" s="87">
        <v>101.15</v>
      </c>
      <c r="Q38" s="85">
        <v>2.3999999999999998E-4</v>
      </c>
      <c r="R38" s="85">
        <v>1.123E-2</v>
      </c>
      <c r="S38" s="86">
        <v>7.6229935116453343E-9</v>
      </c>
      <c r="T38" s="86">
        <v>3.4091069742281011E-6</v>
      </c>
      <c r="U38" s="86">
        <f>R38/'סכום נכסי הקרן'!$C$42</f>
        <v>3.0752841853274167E-7</v>
      </c>
    </row>
    <row r="39" spans="2:21" s="137" customFormat="1">
      <c r="B39" s="84" t="s">
        <v>350</v>
      </c>
      <c r="C39" s="80" t="s">
        <v>351</v>
      </c>
      <c r="D39" s="91" t="s">
        <v>117</v>
      </c>
      <c r="E39" s="91" t="s">
        <v>281</v>
      </c>
      <c r="F39" s="80" t="s">
        <v>347</v>
      </c>
      <c r="G39" s="91" t="s">
        <v>303</v>
      </c>
      <c r="H39" s="80" t="s">
        <v>326</v>
      </c>
      <c r="I39" s="80" t="s">
        <v>159</v>
      </c>
      <c r="J39" s="80"/>
      <c r="K39" s="85">
        <v>7.379999999999999</v>
      </c>
      <c r="L39" s="91" t="s">
        <v>161</v>
      </c>
      <c r="M39" s="92">
        <v>2.1499999999999998E-2</v>
      </c>
      <c r="N39" s="92">
        <v>2.0899999999999998E-2</v>
      </c>
      <c r="O39" s="85">
        <v>168898.9</v>
      </c>
      <c r="P39" s="87">
        <v>102.2</v>
      </c>
      <c r="Q39" s="80"/>
      <c r="R39" s="85">
        <v>172.61469</v>
      </c>
      <c r="S39" s="86">
        <v>3.1646254106498263E-4</v>
      </c>
      <c r="T39" s="86">
        <v>5.2400885443741906E-2</v>
      </c>
      <c r="U39" s="86">
        <f>R39/'סכום נכסי הקרן'!$C$42</f>
        <v>4.7269744106161584E-3</v>
      </c>
    </row>
    <row r="40" spans="2:21" s="137" customFormat="1">
      <c r="B40" s="84" t="s">
        <v>352</v>
      </c>
      <c r="C40" s="80" t="s">
        <v>353</v>
      </c>
      <c r="D40" s="91" t="s">
        <v>117</v>
      </c>
      <c r="E40" s="91" t="s">
        <v>281</v>
      </c>
      <c r="F40" s="80" t="s">
        <v>354</v>
      </c>
      <c r="G40" s="91" t="s">
        <v>355</v>
      </c>
      <c r="H40" s="80" t="s">
        <v>326</v>
      </c>
      <c r="I40" s="80" t="s">
        <v>159</v>
      </c>
      <c r="J40" s="80"/>
      <c r="K40" s="85">
        <v>5.5900000000000007</v>
      </c>
      <c r="L40" s="91" t="s">
        <v>161</v>
      </c>
      <c r="M40" s="92">
        <v>1.9400000000000001E-2</v>
      </c>
      <c r="N40" s="92">
        <v>1.3300000000000001E-2</v>
      </c>
      <c r="O40" s="85">
        <v>121154</v>
      </c>
      <c r="P40" s="87">
        <v>103.89</v>
      </c>
      <c r="Q40" s="80"/>
      <c r="R40" s="85">
        <v>125.86688000000001</v>
      </c>
      <c r="S40" s="86">
        <v>1.6766306303314126E-4</v>
      </c>
      <c r="T40" s="86">
        <v>3.8209586681418654E-2</v>
      </c>
      <c r="U40" s="86">
        <f>R40/'סכום נכסי הקרן'!$C$42</f>
        <v>3.4468069948397481E-3</v>
      </c>
    </row>
    <row r="41" spans="2:21" s="137" customFormat="1">
      <c r="B41" s="84" t="s">
        <v>356</v>
      </c>
      <c r="C41" s="80" t="s">
        <v>357</v>
      </c>
      <c r="D41" s="91" t="s">
        <v>117</v>
      </c>
      <c r="E41" s="91" t="s">
        <v>281</v>
      </c>
      <c r="F41" s="80" t="s">
        <v>358</v>
      </c>
      <c r="G41" s="91" t="s">
        <v>359</v>
      </c>
      <c r="H41" s="80" t="s">
        <v>326</v>
      </c>
      <c r="I41" s="80" t="s">
        <v>157</v>
      </c>
      <c r="J41" s="80"/>
      <c r="K41" s="85">
        <v>2.17</v>
      </c>
      <c r="L41" s="91" t="s">
        <v>161</v>
      </c>
      <c r="M41" s="92">
        <v>3.6000000000000004E-2</v>
      </c>
      <c r="N41" s="92">
        <v>7.6E-3</v>
      </c>
      <c r="O41" s="85">
        <v>10659</v>
      </c>
      <c r="P41" s="87">
        <v>113.73</v>
      </c>
      <c r="Q41" s="80"/>
      <c r="R41" s="85">
        <v>12.122489999999999</v>
      </c>
      <c r="S41" s="86">
        <v>2.5764299802761341E-5</v>
      </c>
      <c r="T41" s="86">
        <v>3.6800414251122356E-3</v>
      </c>
      <c r="U41" s="86">
        <f>R41/'סכום נכסי הקרן'!$C$42</f>
        <v>3.319688493658927E-4</v>
      </c>
    </row>
    <row r="42" spans="2:21" s="137" customFormat="1">
      <c r="B42" s="84" t="s">
        <v>360</v>
      </c>
      <c r="C42" s="80" t="s">
        <v>361</v>
      </c>
      <c r="D42" s="91" t="s">
        <v>117</v>
      </c>
      <c r="E42" s="91" t="s">
        <v>281</v>
      </c>
      <c r="F42" s="80" t="s">
        <v>358</v>
      </c>
      <c r="G42" s="91" t="s">
        <v>359</v>
      </c>
      <c r="H42" s="80" t="s">
        <v>326</v>
      </c>
      <c r="I42" s="80" t="s">
        <v>157</v>
      </c>
      <c r="J42" s="80"/>
      <c r="K42" s="85">
        <v>8.4599999999999991</v>
      </c>
      <c r="L42" s="91" t="s">
        <v>161</v>
      </c>
      <c r="M42" s="92">
        <v>2.2499999999999999E-2</v>
      </c>
      <c r="N42" s="92">
        <v>1.9499999999999997E-2</v>
      </c>
      <c r="O42" s="85">
        <v>13846</v>
      </c>
      <c r="P42" s="87">
        <v>103.82</v>
      </c>
      <c r="Q42" s="80"/>
      <c r="R42" s="85">
        <v>14.374919999999999</v>
      </c>
      <c r="S42" s="86">
        <v>3.3843690862986862E-5</v>
      </c>
      <c r="T42" s="86">
        <v>4.3638147841470179E-3</v>
      </c>
      <c r="U42" s="86">
        <f>R42/'סכום נכסי הקרן'!$C$42</f>
        <v>3.9365061568429906E-4</v>
      </c>
    </row>
    <row r="43" spans="2:21" s="137" customFormat="1">
      <c r="B43" s="84" t="s">
        <v>362</v>
      </c>
      <c r="C43" s="80" t="s">
        <v>363</v>
      </c>
      <c r="D43" s="91" t="s">
        <v>117</v>
      </c>
      <c r="E43" s="91" t="s">
        <v>281</v>
      </c>
      <c r="F43" s="80" t="s">
        <v>364</v>
      </c>
      <c r="G43" s="91" t="s">
        <v>303</v>
      </c>
      <c r="H43" s="80" t="s">
        <v>326</v>
      </c>
      <c r="I43" s="80" t="s">
        <v>159</v>
      </c>
      <c r="J43" s="80"/>
      <c r="K43" s="85">
        <v>8.59</v>
      </c>
      <c r="L43" s="91" t="s">
        <v>161</v>
      </c>
      <c r="M43" s="92">
        <v>3.5000000000000003E-2</v>
      </c>
      <c r="N43" s="92">
        <v>2.1400000000000002E-2</v>
      </c>
      <c r="O43" s="85">
        <v>23452.65</v>
      </c>
      <c r="P43" s="87">
        <v>114.46</v>
      </c>
      <c r="Q43" s="80"/>
      <c r="R43" s="85">
        <v>26.843910000000001</v>
      </c>
      <c r="S43" s="86">
        <v>1.3173636717770296E-4</v>
      </c>
      <c r="T43" s="86">
        <v>8.1490437040562299E-3</v>
      </c>
      <c r="U43" s="86">
        <f>R43/'סכום נכסי הקרן'!$C$42</f>
        <v>7.3510820921952348E-4</v>
      </c>
    </row>
    <row r="44" spans="2:21" s="137" customFormat="1">
      <c r="B44" s="84" t="s">
        <v>365</v>
      </c>
      <c r="C44" s="80" t="s">
        <v>366</v>
      </c>
      <c r="D44" s="91" t="s">
        <v>117</v>
      </c>
      <c r="E44" s="91" t="s">
        <v>281</v>
      </c>
      <c r="F44" s="80" t="s">
        <v>364</v>
      </c>
      <c r="G44" s="91" t="s">
        <v>303</v>
      </c>
      <c r="H44" s="80" t="s">
        <v>326</v>
      </c>
      <c r="I44" s="80" t="s">
        <v>159</v>
      </c>
      <c r="J44" s="80"/>
      <c r="K44" s="85">
        <v>7.240000000000002</v>
      </c>
      <c r="L44" s="91" t="s">
        <v>161</v>
      </c>
      <c r="M44" s="92">
        <v>0.04</v>
      </c>
      <c r="N44" s="92">
        <v>1.7200000000000003E-2</v>
      </c>
      <c r="O44" s="85">
        <v>2804.35</v>
      </c>
      <c r="P44" s="87">
        <v>118.75</v>
      </c>
      <c r="Q44" s="80"/>
      <c r="R44" s="85">
        <v>3.3301599999999998</v>
      </c>
      <c r="S44" s="86">
        <v>1.4249753610131517E-5</v>
      </c>
      <c r="T44" s="86">
        <v>1.0109413785659351E-3</v>
      </c>
      <c r="U44" s="86">
        <f>R44/'סכום נכסי הקרן'!$C$42</f>
        <v>9.1194909907479503E-5</v>
      </c>
    </row>
    <row r="45" spans="2:21" s="137" customFormat="1">
      <c r="B45" s="84" t="s">
        <v>367</v>
      </c>
      <c r="C45" s="80" t="s">
        <v>368</v>
      </c>
      <c r="D45" s="91" t="s">
        <v>117</v>
      </c>
      <c r="E45" s="91" t="s">
        <v>281</v>
      </c>
      <c r="F45" s="80" t="s">
        <v>369</v>
      </c>
      <c r="G45" s="91" t="s">
        <v>303</v>
      </c>
      <c r="H45" s="80" t="s">
        <v>370</v>
      </c>
      <c r="I45" s="80" t="s">
        <v>157</v>
      </c>
      <c r="J45" s="80"/>
      <c r="K45" s="85">
        <v>5.79</v>
      </c>
      <c r="L45" s="91" t="s">
        <v>161</v>
      </c>
      <c r="M45" s="92">
        <v>2.5000000000000001E-2</v>
      </c>
      <c r="N45" s="92">
        <v>1.7299999999999999E-2</v>
      </c>
      <c r="O45" s="85">
        <v>2456.6</v>
      </c>
      <c r="P45" s="87">
        <v>104.57</v>
      </c>
      <c r="Q45" s="80"/>
      <c r="R45" s="85">
        <v>2.56887</v>
      </c>
      <c r="S45" s="86">
        <v>5.0811020814029579E-6</v>
      </c>
      <c r="T45" s="86">
        <v>7.7983549714027967E-4</v>
      </c>
      <c r="U45" s="86">
        <f>R45/'סכום נכסי הקרן'!$C$42</f>
        <v>7.0347331123437584E-5</v>
      </c>
    </row>
    <row r="46" spans="2:21" s="137" customFormat="1">
      <c r="B46" s="84" t="s">
        <v>371</v>
      </c>
      <c r="C46" s="80" t="s">
        <v>372</v>
      </c>
      <c r="D46" s="91" t="s">
        <v>117</v>
      </c>
      <c r="E46" s="91" t="s">
        <v>281</v>
      </c>
      <c r="F46" s="80" t="s">
        <v>369</v>
      </c>
      <c r="G46" s="91" t="s">
        <v>303</v>
      </c>
      <c r="H46" s="80" t="s">
        <v>370</v>
      </c>
      <c r="I46" s="80" t="s">
        <v>157</v>
      </c>
      <c r="J46" s="80"/>
      <c r="K46" s="85">
        <v>6.52</v>
      </c>
      <c r="L46" s="91" t="s">
        <v>161</v>
      </c>
      <c r="M46" s="92">
        <v>1.34E-2</v>
      </c>
      <c r="N46" s="92">
        <v>1.6E-2</v>
      </c>
      <c r="O46" s="85">
        <v>66423.05</v>
      </c>
      <c r="P46" s="87">
        <v>99.13</v>
      </c>
      <c r="Q46" s="80"/>
      <c r="R46" s="85">
        <v>65.845169999999996</v>
      </c>
      <c r="S46" s="86">
        <v>1.8380147474402283E-4</v>
      </c>
      <c r="T46" s="86">
        <v>1.9988711332701237E-2</v>
      </c>
      <c r="U46" s="86">
        <f>R46/'סכום נכסי הקרן'!$C$42</f>
        <v>1.8031398929759148E-3</v>
      </c>
    </row>
    <row r="47" spans="2:21" s="137" customFormat="1">
      <c r="B47" s="84" t="s">
        <v>373</v>
      </c>
      <c r="C47" s="80" t="s">
        <v>374</v>
      </c>
      <c r="D47" s="91" t="s">
        <v>117</v>
      </c>
      <c r="E47" s="91" t="s">
        <v>281</v>
      </c>
      <c r="F47" s="80" t="s">
        <v>375</v>
      </c>
      <c r="G47" s="91" t="s">
        <v>303</v>
      </c>
      <c r="H47" s="80" t="s">
        <v>370</v>
      </c>
      <c r="I47" s="80" t="s">
        <v>157</v>
      </c>
      <c r="J47" s="80"/>
      <c r="K47" s="85">
        <v>7.01</v>
      </c>
      <c r="L47" s="91" t="s">
        <v>161</v>
      </c>
      <c r="M47" s="92">
        <v>1.5800000000000002E-2</v>
      </c>
      <c r="N47" s="92">
        <v>1.78E-2</v>
      </c>
      <c r="O47" s="85">
        <v>14583.45</v>
      </c>
      <c r="P47" s="87">
        <v>99.36</v>
      </c>
      <c r="Q47" s="80"/>
      <c r="R47" s="85">
        <v>14.490110000000001</v>
      </c>
      <c r="S47" s="86">
        <v>3.4177130643868555E-5</v>
      </c>
      <c r="T47" s="86">
        <v>4.3987831752744745E-3</v>
      </c>
      <c r="U47" s="86">
        <f>R47/'סכום נכסי הקרן'!$C$42</f>
        <v>3.9680504119906192E-4</v>
      </c>
    </row>
    <row r="48" spans="2:21" s="137" customFormat="1">
      <c r="B48" s="84" t="s">
        <v>376</v>
      </c>
      <c r="C48" s="80" t="s">
        <v>377</v>
      </c>
      <c r="D48" s="91" t="s">
        <v>117</v>
      </c>
      <c r="E48" s="91" t="s">
        <v>281</v>
      </c>
      <c r="F48" s="80" t="s">
        <v>378</v>
      </c>
      <c r="G48" s="91" t="s">
        <v>303</v>
      </c>
      <c r="H48" s="80" t="s">
        <v>370</v>
      </c>
      <c r="I48" s="80" t="s">
        <v>157</v>
      </c>
      <c r="J48" s="80"/>
      <c r="K48" s="85">
        <v>6.46</v>
      </c>
      <c r="L48" s="91" t="s">
        <v>161</v>
      </c>
      <c r="M48" s="92">
        <v>1.6E-2</v>
      </c>
      <c r="N48" s="92">
        <v>1.6399999999999998E-2</v>
      </c>
      <c r="O48" s="85">
        <v>7000</v>
      </c>
      <c r="P48" s="87">
        <v>100.83</v>
      </c>
      <c r="Q48" s="80"/>
      <c r="R48" s="85">
        <v>7.05809</v>
      </c>
      <c r="S48" s="86">
        <v>5.0848073221225441E-5</v>
      </c>
      <c r="T48" s="86">
        <v>2.1426343583018357E-3</v>
      </c>
      <c r="U48" s="86">
        <f>R48/'סכום נכסי הקרן'!$C$42</f>
        <v>1.9328256950683513E-4</v>
      </c>
    </row>
    <row r="49" spans="2:21" s="137" customFormat="1">
      <c r="B49" s="84" t="s">
        <v>379</v>
      </c>
      <c r="C49" s="80" t="s">
        <v>380</v>
      </c>
      <c r="D49" s="91" t="s">
        <v>117</v>
      </c>
      <c r="E49" s="91" t="s">
        <v>281</v>
      </c>
      <c r="F49" s="80" t="s">
        <v>381</v>
      </c>
      <c r="G49" s="91" t="s">
        <v>303</v>
      </c>
      <c r="H49" s="80" t="s">
        <v>382</v>
      </c>
      <c r="I49" s="80" t="s">
        <v>159</v>
      </c>
      <c r="J49" s="80"/>
      <c r="K49" s="85">
        <v>2.7899999999999996</v>
      </c>
      <c r="L49" s="91" t="s">
        <v>161</v>
      </c>
      <c r="M49" s="92">
        <v>4.5999999999999999E-2</v>
      </c>
      <c r="N49" s="92">
        <v>1.23E-2</v>
      </c>
      <c r="O49" s="85">
        <v>10371.16</v>
      </c>
      <c r="P49" s="87">
        <v>110.85</v>
      </c>
      <c r="Q49" s="80"/>
      <c r="R49" s="85">
        <v>11.49644</v>
      </c>
      <c r="S49" s="86">
        <v>2.4032986717710078E-5</v>
      </c>
      <c r="T49" s="86">
        <v>3.489990541655824E-3</v>
      </c>
      <c r="U49" s="86">
        <f>R49/'סכום נכסי הקרן'!$C$42</f>
        <v>3.1482475618491119E-4</v>
      </c>
    </row>
    <row r="50" spans="2:21" s="137" customFormat="1">
      <c r="B50" s="84" t="s">
        <v>383</v>
      </c>
      <c r="C50" s="80" t="s">
        <v>384</v>
      </c>
      <c r="D50" s="91" t="s">
        <v>117</v>
      </c>
      <c r="E50" s="91" t="s">
        <v>281</v>
      </c>
      <c r="F50" s="80" t="s">
        <v>385</v>
      </c>
      <c r="G50" s="91" t="s">
        <v>303</v>
      </c>
      <c r="H50" s="80" t="s">
        <v>382</v>
      </c>
      <c r="I50" s="80" t="s">
        <v>159</v>
      </c>
      <c r="J50" s="80"/>
      <c r="K50" s="85">
        <v>2.3499999999999996</v>
      </c>
      <c r="L50" s="91" t="s">
        <v>161</v>
      </c>
      <c r="M50" s="92">
        <v>4.7500000000000001E-2</v>
      </c>
      <c r="N50" s="92">
        <v>8.6999999999999994E-3</v>
      </c>
      <c r="O50" s="85">
        <v>1097.81</v>
      </c>
      <c r="P50" s="87">
        <v>110.21</v>
      </c>
      <c r="Q50" s="80"/>
      <c r="R50" s="85">
        <v>1.2099000000000002</v>
      </c>
      <c r="S50" s="86">
        <v>6.2047246586669516E-6</v>
      </c>
      <c r="T50" s="86">
        <v>3.672910532607818E-4</v>
      </c>
      <c r="U50" s="86">
        <f>R50/'סכום נכסי הקרן'!$C$42</f>
        <v>3.3132558644947834E-5</v>
      </c>
    </row>
    <row r="51" spans="2:21" s="137" customFormat="1">
      <c r="B51" s="84" t="s">
        <v>386</v>
      </c>
      <c r="C51" s="80" t="s">
        <v>387</v>
      </c>
      <c r="D51" s="91" t="s">
        <v>117</v>
      </c>
      <c r="E51" s="91" t="s">
        <v>281</v>
      </c>
      <c r="F51" s="80" t="s">
        <v>388</v>
      </c>
      <c r="G51" s="91" t="s">
        <v>303</v>
      </c>
      <c r="H51" s="80" t="s">
        <v>389</v>
      </c>
      <c r="I51" s="80" t="s">
        <v>157</v>
      </c>
      <c r="J51" s="80"/>
      <c r="K51" s="85">
        <v>1.4799999999999998</v>
      </c>
      <c r="L51" s="91" t="s">
        <v>161</v>
      </c>
      <c r="M51" s="92">
        <v>5.5999999999999994E-2</v>
      </c>
      <c r="N51" s="92">
        <v>1.1399999999999999E-2</v>
      </c>
      <c r="O51" s="85">
        <v>5506</v>
      </c>
      <c r="P51" s="87">
        <v>112.32</v>
      </c>
      <c r="Q51" s="85">
        <v>0.16246000000000002</v>
      </c>
      <c r="R51" s="85">
        <v>6.3468</v>
      </c>
      <c r="S51" s="86">
        <v>2.8990543585855394E-5</v>
      </c>
      <c r="T51" s="86">
        <v>1.9267070475539546E-3</v>
      </c>
      <c r="U51" s="86">
        <f>R51/'סכום נכסי הקרן'!$C$42</f>
        <v>1.7380421787565491E-4</v>
      </c>
    </row>
    <row r="52" spans="2:21" s="137" customFormat="1">
      <c r="B52" s="84" t="s">
        <v>390</v>
      </c>
      <c r="C52" s="80" t="s">
        <v>391</v>
      </c>
      <c r="D52" s="91" t="s">
        <v>117</v>
      </c>
      <c r="E52" s="91" t="s">
        <v>281</v>
      </c>
      <c r="F52" s="80" t="s">
        <v>392</v>
      </c>
      <c r="G52" s="91" t="s">
        <v>303</v>
      </c>
      <c r="H52" s="80" t="s">
        <v>389</v>
      </c>
      <c r="I52" s="80" t="s">
        <v>157</v>
      </c>
      <c r="J52" s="80"/>
      <c r="K52" s="85">
        <v>8.0399999999999991</v>
      </c>
      <c r="L52" s="91" t="s">
        <v>161</v>
      </c>
      <c r="M52" s="92">
        <v>2.6000000000000002E-2</v>
      </c>
      <c r="N52" s="92">
        <v>2.7800000000000002E-2</v>
      </c>
      <c r="O52" s="85">
        <v>29000</v>
      </c>
      <c r="P52" s="87">
        <v>98.76</v>
      </c>
      <c r="Q52" s="80"/>
      <c r="R52" s="85">
        <v>28.640400000000003</v>
      </c>
      <c r="S52" s="86">
        <v>4.7322987549158794E-5</v>
      </c>
      <c r="T52" s="86">
        <v>8.6944067127945248E-3</v>
      </c>
      <c r="U52" s="86">
        <f>R52/'סכום נכסי הקרן'!$C$42</f>
        <v>7.8430426697641449E-4</v>
      </c>
    </row>
    <row r="53" spans="2:21" s="137" customFormat="1">
      <c r="B53" s="84" t="s">
        <v>393</v>
      </c>
      <c r="C53" s="80" t="s">
        <v>394</v>
      </c>
      <c r="D53" s="91" t="s">
        <v>117</v>
      </c>
      <c r="E53" s="91" t="s">
        <v>281</v>
      </c>
      <c r="F53" s="80" t="s">
        <v>395</v>
      </c>
      <c r="G53" s="91" t="s">
        <v>303</v>
      </c>
      <c r="H53" s="80" t="s">
        <v>389</v>
      </c>
      <c r="I53" s="80" t="s">
        <v>159</v>
      </c>
      <c r="J53" s="80"/>
      <c r="K53" s="85">
        <v>5.93</v>
      </c>
      <c r="L53" s="91" t="s">
        <v>161</v>
      </c>
      <c r="M53" s="92">
        <v>3.7000000000000005E-2</v>
      </c>
      <c r="N53" s="92">
        <v>2.5199999999999997E-2</v>
      </c>
      <c r="O53" s="85">
        <v>37113.65</v>
      </c>
      <c r="P53" s="87">
        <v>106.69</v>
      </c>
      <c r="Q53" s="80"/>
      <c r="R53" s="85">
        <v>39.596550000000001</v>
      </c>
      <c r="S53" s="86">
        <v>5.8775297735465275E-5</v>
      </c>
      <c r="T53" s="86">
        <v>1.2020380655420455E-2</v>
      </c>
      <c r="U53" s="86">
        <f>R53/'סכום נכסי הקרן'!$C$42</f>
        <v>1.0843334283929325E-3</v>
      </c>
    </row>
    <row r="54" spans="2:21" s="137" customFormat="1">
      <c r="B54" s="83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5"/>
      <c r="P54" s="87"/>
      <c r="Q54" s="80"/>
      <c r="R54" s="80"/>
      <c r="S54" s="80"/>
      <c r="T54" s="86"/>
      <c r="U54" s="80"/>
    </row>
    <row r="55" spans="2:21" s="137" customFormat="1">
      <c r="B55" s="97" t="s">
        <v>40</v>
      </c>
      <c r="C55" s="82"/>
      <c r="D55" s="82"/>
      <c r="E55" s="82"/>
      <c r="F55" s="82"/>
      <c r="G55" s="82"/>
      <c r="H55" s="82"/>
      <c r="I55" s="82"/>
      <c r="J55" s="82"/>
      <c r="K55" s="88">
        <v>5.0231179379523736</v>
      </c>
      <c r="L55" s="82"/>
      <c r="M55" s="82"/>
      <c r="N55" s="102">
        <v>1.8207858384583921E-2</v>
      </c>
      <c r="O55" s="88"/>
      <c r="P55" s="90"/>
      <c r="Q55" s="82"/>
      <c r="R55" s="88">
        <v>605.78658999999993</v>
      </c>
      <c r="S55" s="82"/>
      <c r="T55" s="89">
        <v>0.18389949143925724</v>
      </c>
      <c r="U55" s="89">
        <f>R55/'סכום נכסי הקרן'!$C$42</f>
        <v>1.6589188957350166E-2</v>
      </c>
    </row>
    <row r="56" spans="2:21" s="137" customFormat="1">
      <c r="B56" s="84" t="s">
        <v>396</v>
      </c>
      <c r="C56" s="80" t="s">
        <v>397</v>
      </c>
      <c r="D56" s="91" t="s">
        <v>117</v>
      </c>
      <c r="E56" s="91" t="s">
        <v>281</v>
      </c>
      <c r="F56" s="80" t="s">
        <v>282</v>
      </c>
      <c r="G56" s="91" t="s">
        <v>283</v>
      </c>
      <c r="H56" s="80" t="s">
        <v>284</v>
      </c>
      <c r="I56" s="80" t="s">
        <v>157</v>
      </c>
      <c r="J56" s="80"/>
      <c r="K56" s="85">
        <v>6.14</v>
      </c>
      <c r="L56" s="91" t="s">
        <v>161</v>
      </c>
      <c r="M56" s="92">
        <v>3.0099999999999998E-2</v>
      </c>
      <c r="N56" s="92">
        <v>2.0899999999999998E-2</v>
      </c>
      <c r="O56" s="85">
        <v>5000</v>
      </c>
      <c r="P56" s="87">
        <v>106.55</v>
      </c>
      <c r="Q56" s="80"/>
      <c r="R56" s="85">
        <v>5.3274999999999997</v>
      </c>
      <c r="S56" s="86">
        <v>4.3478260869565214E-6</v>
      </c>
      <c r="T56" s="86">
        <v>1.6172767057168482E-3</v>
      </c>
      <c r="U56" s="86">
        <f>R56/'סכום נכסי הקרן'!$C$42</f>
        <v>1.4589115313741593E-4</v>
      </c>
    </row>
    <row r="57" spans="2:21" s="137" customFormat="1">
      <c r="B57" s="84" t="s">
        <v>398</v>
      </c>
      <c r="C57" s="80" t="s">
        <v>399</v>
      </c>
      <c r="D57" s="91" t="s">
        <v>117</v>
      </c>
      <c r="E57" s="91" t="s">
        <v>281</v>
      </c>
      <c r="F57" s="80" t="s">
        <v>287</v>
      </c>
      <c r="G57" s="91" t="s">
        <v>283</v>
      </c>
      <c r="H57" s="80" t="s">
        <v>284</v>
      </c>
      <c r="I57" s="80" t="s">
        <v>159</v>
      </c>
      <c r="J57" s="80"/>
      <c r="K57" s="85">
        <v>7.19</v>
      </c>
      <c r="L57" s="91" t="s">
        <v>161</v>
      </c>
      <c r="M57" s="92">
        <v>2.98E-2</v>
      </c>
      <c r="N57" s="92">
        <v>2.58E-2</v>
      </c>
      <c r="O57" s="85">
        <v>35000</v>
      </c>
      <c r="P57" s="87">
        <v>103</v>
      </c>
      <c r="Q57" s="80"/>
      <c r="R57" s="85">
        <v>36.049999999999997</v>
      </c>
      <c r="S57" s="86">
        <v>1.3768084871195632E-5</v>
      </c>
      <c r="T57" s="86">
        <v>1.0943749458675246E-2</v>
      </c>
      <c r="U57" s="86">
        <f>R57/'סכום נכסי הקרן'!$C$42</f>
        <v>9.8721277721329796E-4</v>
      </c>
    </row>
    <row r="58" spans="2:21" s="137" customFormat="1">
      <c r="B58" s="84" t="s">
        <v>400</v>
      </c>
      <c r="C58" s="80" t="s">
        <v>401</v>
      </c>
      <c r="D58" s="91" t="s">
        <v>117</v>
      </c>
      <c r="E58" s="91" t="s">
        <v>281</v>
      </c>
      <c r="F58" s="80" t="s">
        <v>287</v>
      </c>
      <c r="G58" s="91" t="s">
        <v>283</v>
      </c>
      <c r="H58" s="80" t="s">
        <v>284</v>
      </c>
      <c r="I58" s="80" t="s">
        <v>159</v>
      </c>
      <c r="J58" s="80"/>
      <c r="K58" s="85">
        <v>4.71</v>
      </c>
      <c r="L58" s="91" t="s">
        <v>161</v>
      </c>
      <c r="M58" s="92">
        <v>2.4700000000000003E-2</v>
      </c>
      <c r="N58" s="92">
        <v>1.7000000000000001E-2</v>
      </c>
      <c r="O58" s="85">
        <v>250000</v>
      </c>
      <c r="P58" s="87">
        <v>103.77</v>
      </c>
      <c r="Q58" s="80"/>
      <c r="R58" s="85">
        <v>259.42500999999999</v>
      </c>
      <c r="S58" s="86">
        <v>7.5047354880929861E-5</v>
      </c>
      <c r="T58" s="86">
        <v>7.8754016997345924E-2</v>
      </c>
      <c r="U58" s="86">
        <f>R58/'סכום נכסי הקרן'!$C$42</f>
        <v>7.1042353564684489E-3</v>
      </c>
    </row>
    <row r="59" spans="2:21" s="137" customFormat="1">
      <c r="B59" s="84" t="s">
        <v>402</v>
      </c>
      <c r="C59" s="80" t="s">
        <v>403</v>
      </c>
      <c r="D59" s="91" t="s">
        <v>117</v>
      </c>
      <c r="E59" s="91" t="s">
        <v>281</v>
      </c>
      <c r="F59" s="80" t="s">
        <v>316</v>
      </c>
      <c r="G59" s="91" t="s">
        <v>317</v>
      </c>
      <c r="H59" s="80" t="s">
        <v>313</v>
      </c>
      <c r="I59" s="80" t="s">
        <v>157</v>
      </c>
      <c r="J59" s="80"/>
      <c r="K59" s="85">
        <v>4.4399999999999995</v>
      </c>
      <c r="L59" s="91" t="s">
        <v>161</v>
      </c>
      <c r="M59" s="92">
        <v>4.8000000000000001E-2</v>
      </c>
      <c r="N59" s="92">
        <v>1.8200000000000001E-2</v>
      </c>
      <c r="O59" s="85">
        <v>20684</v>
      </c>
      <c r="P59" s="87">
        <v>114.93</v>
      </c>
      <c r="Q59" s="80"/>
      <c r="R59" s="85">
        <v>23.772119999999997</v>
      </c>
      <c r="S59" s="86">
        <v>9.4377844630322708E-6</v>
      </c>
      <c r="T59" s="86">
        <v>7.2165360716106245E-3</v>
      </c>
      <c r="U59" s="86">
        <f>R59/'סכום נכסי הקרן'!$C$42</f>
        <v>6.5098864370174156E-4</v>
      </c>
    </row>
    <row r="60" spans="2:21" s="137" customFormat="1">
      <c r="B60" s="84" t="s">
        <v>404</v>
      </c>
      <c r="C60" s="80" t="s">
        <v>405</v>
      </c>
      <c r="D60" s="91" t="s">
        <v>117</v>
      </c>
      <c r="E60" s="91" t="s">
        <v>281</v>
      </c>
      <c r="F60" s="80" t="s">
        <v>406</v>
      </c>
      <c r="G60" s="91" t="s">
        <v>407</v>
      </c>
      <c r="H60" s="80" t="s">
        <v>313</v>
      </c>
      <c r="I60" s="80" t="s">
        <v>159</v>
      </c>
      <c r="J60" s="80"/>
      <c r="K60" s="85">
        <v>5.28</v>
      </c>
      <c r="L60" s="91" t="s">
        <v>161</v>
      </c>
      <c r="M60" s="92">
        <v>1.0500000000000001E-2</v>
      </c>
      <c r="N60" s="92">
        <v>1.06E-2</v>
      </c>
      <c r="O60" s="85">
        <v>7767</v>
      </c>
      <c r="P60" s="87">
        <v>100.02</v>
      </c>
      <c r="Q60" s="80"/>
      <c r="R60" s="85">
        <v>7.7685600000000008</v>
      </c>
      <c r="S60" s="86">
        <v>1.6762995800078558E-5</v>
      </c>
      <c r="T60" s="86">
        <v>2.3583127404906016E-3</v>
      </c>
      <c r="U60" s="86">
        <f>R60/'סכום נכסי הקרן'!$C$42</f>
        <v>2.1273846581270844E-4</v>
      </c>
    </row>
    <row r="61" spans="2:21" s="137" customFormat="1">
      <c r="B61" s="84" t="s">
        <v>408</v>
      </c>
      <c r="C61" s="80" t="s">
        <v>409</v>
      </c>
      <c r="D61" s="91" t="s">
        <v>117</v>
      </c>
      <c r="E61" s="91" t="s">
        <v>281</v>
      </c>
      <c r="F61" s="80" t="s">
        <v>329</v>
      </c>
      <c r="G61" s="91" t="s">
        <v>303</v>
      </c>
      <c r="H61" s="80" t="s">
        <v>326</v>
      </c>
      <c r="I61" s="80" t="s">
        <v>157</v>
      </c>
      <c r="J61" s="80"/>
      <c r="K61" s="85">
        <v>5.78</v>
      </c>
      <c r="L61" s="91" t="s">
        <v>161</v>
      </c>
      <c r="M61" s="92">
        <v>3.39E-2</v>
      </c>
      <c r="N61" s="92">
        <v>2.6399999999999996E-2</v>
      </c>
      <c r="O61" s="85">
        <v>1335</v>
      </c>
      <c r="P61" s="87">
        <v>105.99</v>
      </c>
      <c r="Q61" s="80"/>
      <c r="R61" s="85">
        <v>1.4149700000000001</v>
      </c>
      <c r="S61" s="86">
        <v>2.0622601753616295E-6</v>
      </c>
      <c r="T61" s="86">
        <v>4.2954444303860517E-4</v>
      </c>
      <c r="U61" s="86">
        <f>R61/'סכום נכסי הקרן'!$C$42</f>
        <v>3.8748306889694879E-5</v>
      </c>
    </row>
    <row r="62" spans="2:21" s="137" customFormat="1">
      <c r="B62" s="84" t="s">
        <v>410</v>
      </c>
      <c r="C62" s="80" t="s">
        <v>411</v>
      </c>
      <c r="D62" s="91" t="s">
        <v>117</v>
      </c>
      <c r="E62" s="91" t="s">
        <v>281</v>
      </c>
      <c r="F62" s="80" t="s">
        <v>412</v>
      </c>
      <c r="G62" s="91" t="s">
        <v>303</v>
      </c>
      <c r="H62" s="80" t="s">
        <v>326</v>
      </c>
      <c r="I62" s="80" t="s">
        <v>157</v>
      </c>
      <c r="J62" s="80"/>
      <c r="K62" s="85">
        <v>5.3599999999999994</v>
      </c>
      <c r="L62" s="91" t="s">
        <v>161</v>
      </c>
      <c r="M62" s="92">
        <v>4.3499999999999997E-2</v>
      </c>
      <c r="N62" s="92">
        <v>3.6000000000000004E-2</v>
      </c>
      <c r="O62" s="85">
        <v>5000</v>
      </c>
      <c r="P62" s="87">
        <v>104.7</v>
      </c>
      <c r="Q62" s="80"/>
      <c r="R62" s="85">
        <v>5.2350000000000003</v>
      </c>
      <c r="S62" s="86">
        <v>5.4673908408081679E-6</v>
      </c>
      <c r="T62" s="86">
        <v>1.5891963499629661E-3</v>
      </c>
      <c r="U62" s="86">
        <f>R62/'סכום נכסי הקרן'!$C$42</f>
        <v>1.4335808290462179E-4</v>
      </c>
    </row>
    <row r="63" spans="2:21" s="137" customFormat="1">
      <c r="B63" s="84" t="s">
        <v>413</v>
      </c>
      <c r="C63" s="80" t="s">
        <v>414</v>
      </c>
      <c r="D63" s="91" t="s">
        <v>117</v>
      </c>
      <c r="E63" s="91" t="s">
        <v>281</v>
      </c>
      <c r="F63" s="80" t="s">
        <v>358</v>
      </c>
      <c r="G63" s="91" t="s">
        <v>359</v>
      </c>
      <c r="H63" s="80" t="s">
        <v>326</v>
      </c>
      <c r="I63" s="80" t="s">
        <v>157</v>
      </c>
      <c r="J63" s="80"/>
      <c r="K63" s="85">
        <v>7.0000000000000009</v>
      </c>
      <c r="L63" s="91" t="s">
        <v>161</v>
      </c>
      <c r="M63" s="92">
        <v>3.61E-2</v>
      </c>
      <c r="N63" s="92">
        <v>3.0900000000000004E-2</v>
      </c>
      <c r="O63" s="85">
        <v>32919</v>
      </c>
      <c r="P63" s="87">
        <v>105.51</v>
      </c>
      <c r="Q63" s="80"/>
      <c r="R63" s="85">
        <v>34.732839999999996</v>
      </c>
      <c r="S63" s="86">
        <v>7.1563043478260874E-5</v>
      </c>
      <c r="T63" s="86">
        <v>1.0543897335596504E-2</v>
      </c>
      <c r="U63" s="86">
        <f>R63/'סכום נכסי הקרן'!$C$42</f>
        <v>9.5114295248003113E-4</v>
      </c>
    </row>
    <row r="64" spans="2:21" s="137" customFormat="1">
      <c r="B64" s="84" t="s">
        <v>415</v>
      </c>
      <c r="C64" s="80" t="s">
        <v>416</v>
      </c>
      <c r="D64" s="91" t="s">
        <v>117</v>
      </c>
      <c r="E64" s="91" t="s">
        <v>281</v>
      </c>
      <c r="F64" s="80"/>
      <c r="G64" s="91" t="s">
        <v>303</v>
      </c>
      <c r="H64" s="80" t="s">
        <v>326</v>
      </c>
      <c r="I64" s="80" t="s">
        <v>157</v>
      </c>
      <c r="J64" s="80"/>
      <c r="K64" s="85">
        <v>4.2299999999999995</v>
      </c>
      <c r="L64" s="91" t="s">
        <v>161</v>
      </c>
      <c r="M64" s="92">
        <v>3.9E-2</v>
      </c>
      <c r="N64" s="92">
        <v>3.78E-2</v>
      </c>
      <c r="O64" s="85">
        <v>20000</v>
      </c>
      <c r="P64" s="87">
        <v>101.02</v>
      </c>
      <c r="Q64" s="80"/>
      <c r="R64" s="85">
        <v>20.204000000000001</v>
      </c>
      <c r="S64" s="86">
        <v>2.2268119290315037E-5</v>
      </c>
      <c r="T64" s="86">
        <v>6.1333568394750263E-3</v>
      </c>
      <c r="U64" s="86">
        <f>R64/'סכום נכסי הקרן'!$C$42</f>
        <v>5.5327730792836263E-4</v>
      </c>
    </row>
    <row r="65" spans="2:21" s="137" customFormat="1">
      <c r="B65" s="84" t="s">
        <v>417</v>
      </c>
      <c r="C65" s="80" t="s">
        <v>418</v>
      </c>
      <c r="D65" s="91" t="s">
        <v>117</v>
      </c>
      <c r="E65" s="91" t="s">
        <v>281</v>
      </c>
      <c r="F65" s="80" t="s">
        <v>354</v>
      </c>
      <c r="G65" s="91" t="s">
        <v>355</v>
      </c>
      <c r="H65" s="80" t="s">
        <v>326</v>
      </c>
      <c r="I65" s="80" t="s">
        <v>159</v>
      </c>
      <c r="J65" s="80"/>
      <c r="K65" s="85">
        <v>1.8699999999999999</v>
      </c>
      <c r="L65" s="91" t="s">
        <v>161</v>
      </c>
      <c r="M65" s="92">
        <v>2.3E-2</v>
      </c>
      <c r="N65" s="92">
        <v>9.5999999999999992E-3</v>
      </c>
      <c r="O65" s="85">
        <v>20000</v>
      </c>
      <c r="P65" s="87">
        <v>102.51</v>
      </c>
      <c r="Q65" s="80"/>
      <c r="R65" s="85">
        <v>20.501999999999999</v>
      </c>
      <c r="S65" s="86">
        <v>6.720662918878237E-6</v>
      </c>
      <c r="T65" s="86">
        <v>6.2238211207145608E-3</v>
      </c>
      <c r="U65" s="86">
        <f>R65/'סכום נכסי הקרן'!$C$42</f>
        <v>5.6143790175941846E-4</v>
      </c>
    </row>
    <row r="66" spans="2:21" s="137" customFormat="1">
      <c r="B66" s="84" t="s">
        <v>419</v>
      </c>
      <c r="C66" s="80" t="s">
        <v>420</v>
      </c>
      <c r="D66" s="91" t="s">
        <v>117</v>
      </c>
      <c r="E66" s="91" t="s">
        <v>281</v>
      </c>
      <c r="F66" s="80" t="s">
        <v>354</v>
      </c>
      <c r="G66" s="91" t="s">
        <v>355</v>
      </c>
      <c r="H66" s="80" t="s">
        <v>326</v>
      </c>
      <c r="I66" s="80" t="s">
        <v>159</v>
      </c>
      <c r="J66" s="80"/>
      <c r="K66" s="85">
        <v>6.5300000000000011</v>
      </c>
      <c r="L66" s="91" t="s">
        <v>161</v>
      </c>
      <c r="M66" s="92">
        <v>1.7500000000000002E-2</v>
      </c>
      <c r="N66" s="92">
        <v>1.5700000000000002E-2</v>
      </c>
      <c r="O66" s="85">
        <v>109500</v>
      </c>
      <c r="P66" s="87">
        <v>101.36</v>
      </c>
      <c r="Q66" s="80"/>
      <c r="R66" s="85">
        <v>110.9892</v>
      </c>
      <c r="S66" s="86">
        <v>7.5799634223500239E-5</v>
      </c>
      <c r="T66" s="86">
        <v>3.3693148333392479E-2</v>
      </c>
      <c r="U66" s="86">
        <f>R66/'סכום נכסי הקרן'!$C$42</f>
        <v>3.0393885262879937E-3</v>
      </c>
    </row>
    <row r="67" spans="2:21" s="137" customFormat="1">
      <c r="B67" s="84" t="s">
        <v>421</v>
      </c>
      <c r="C67" s="80" t="s">
        <v>422</v>
      </c>
      <c r="D67" s="91" t="s">
        <v>117</v>
      </c>
      <c r="E67" s="91" t="s">
        <v>281</v>
      </c>
      <c r="F67" s="80" t="s">
        <v>354</v>
      </c>
      <c r="G67" s="91" t="s">
        <v>355</v>
      </c>
      <c r="H67" s="80" t="s">
        <v>326</v>
      </c>
      <c r="I67" s="80" t="s">
        <v>159</v>
      </c>
      <c r="J67" s="80"/>
      <c r="K67" s="85">
        <v>5.05</v>
      </c>
      <c r="L67" s="91" t="s">
        <v>161</v>
      </c>
      <c r="M67" s="92">
        <v>2.9600000000000001E-2</v>
      </c>
      <c r="N67" s="92">
        <v>2.1499999999999998E-2</v>
      </c>
      <c r="O67" s="85">
        <v>14000</v>
      </c>
      <c r="P67" s="87">
        <v>104.41</v>
      </c>
      <c r="Q67" s="80"/>
      <c r="R67" s="85">
        <v>14.6174</v>
      </c>
      <c r="S67" s="86">
        <v>3.4280621164855504E-5</v>
      </c>
      <c r="T67" s="86">
        <v>4.4374247805059521E-3</v>
      </c>
      <c r="U67" s="86">
        <f>R67/'סכום נכסי הקרן'!$C$42</f>
        <v>4.0029081968481729E-4</v>
      </c>
    </row>
    <row r="68" spans="2:21" s="137" customFormat="1">
      <c r="B68" s="84" t="s">
        <v>423</v>
      </c>
      <c r="C68" s="80" t="s">
        <v>424</v>
      </c>
      <c r="D68" s="91" t="s">
        <v>117</v>
      </c>
      <c r="E68" s="91" t="s">
        <v>281</v>
      </c>
      <c r="F68" s="80"/>
      <c r="G68" s="91" t="s">
        <v>425</v>
      </c>
      <c r="H68" s="80" t="s">
        <v>370</v>
      </c>
      <c r="I68" s="80" t="s">
        <v>157</v>
      </c>
      <c r="J68" s="80"/>
      <c r="K68" s="85">
        <v>3.1799999999999997</v>
      </c>
      <c r="L68" s="91" t="s">
        <v>161</v>
      </c>
      <c r="M68" s="92">
        <v>4.4500000000000005E-2</v>
      </c>
      <c r="N68" s="92">
        <v>3.3600000000000005E-2</v>
      </c>
      <c r="O68" s="85">
        <v>377</v>
      </c>
      <c r="P68" s="87">
        <v>103.53</v>
      </c>
      <c r="Q68" s="80"/>
      <c r="R68" s="85">
        <v>0.39030999999999999</v>
      </c>
      <c r="S68" s="86">
        <v>2.6928571428571429E-7</v>
      </c>
      <c r="T68" s="86">
        <v>1.1848695842484149E-4</v>
      </c>
      <c r="U68" s="86">
        <f>R68/'סכום נכסי הקרן'!$C$42</f>
        <v>1.0688461000669135E-5</v>
      </c>
    </row>
    <row r="69" spans="2:21" s="137" customFormat="1">
      <c r="B69" s="84" t="s">
        <v>426</v>
      </c>
      <c r="C69" s="80" t="s">
        <v>427</v>
      </c>
      <c r="D69" s="91" t="s">
        <v>117</v>
      </c>
      <c r="E69" s="91" t="s">
        <v>281</v>
      </c>
      <c r="F69" s="80" t="s">
        <v>428</v>
      </c>
      <c r="G69" s="91" t="s">
        <v>317</v>
      </c>
      <c r="H69" s="80" t="s">
        <v>370</v>
      </c>
      <c r="I69" s="80" t="s">
        <v>159</v>
      </c>
      <c r="J69" s="80"/>
      <c r="K69" s="85">
        <v>3.79</v>
      </c>
      <c r="L69" s="91" t="s">
        <v>161</v>
      </c>
      <c r="M69" s="92">
        <v>2.9500000000000002E-2</v>
      </c>
      <c r="N69" s="92">
        <v>1.9899999999999998E-2</v>
      </c>
      <c r="O69" s="85">
        <v>9705.8799999999992</v>
      </c>
      <c r="P69" s="87">
        <v>103.67</v>
      </c>
      <c r="Q69" s="80"/>
      <c r="R69" s="85">
        <v>10.06209</v>
      </c>
      <c r="S69" s="86">
        <v>3.618912551506243E-5</v>
      </c>
      <c r="T69" s="86">
        <v>3.0545628846225135E-3</v>
      </c>
      <c r="U69" s="86">
        <f>R69/'סכום נכסי הקרן'!$C$42</f>
        <v>2.7554573685076707E-4</v>
      </c>
    </row>
    <row r="70" spans="2:21" s="137" customFormat="1">
      <c r="B70" s="84" t="s">
        <v>429</v>
      </c>
      <c r="C70" s="80" t="s">
        <v>430</v>
      </c>
      <c r="D70" s="91" t="s">
        <v>117</v>
      </c>
      <c r="E70" s="91" t="s">
        <v>281</v>
      </c>
      <c r="F70" s="80" t="s">
        <v>431</v>
      </c>
      <c r="G70" s="91" t="s">
        <v>432</v>
      </c>
      <c r="H70" s="80" t="s">
        <v>370</v>
      </c>
      <c r="I70" s="80" t="s">
        <v>159</v>
      </c>
      <c r="J70" s="80"/>
      <c r="K70" s="85">
        <v>2.46</v>
      </c>
      <c r="L70" s="91" t="s">
        <v>161</v>
      </c>
      <c r="M70" s="92">
        <v>1.32E-2</v>
      </c>
      <c r="N70" s="92">
        <v>8.8000000000000005E-3</v>
      </c>
      <c r="O70" s="85">
        <v>48724</v>
      </c>
      <c r="P70" s="87">
        <v>101.1</v>
      </c>
      <c r="Q70" s="80"/>
      <c r="R70" s="85">
        <v>49.25996</v>
      </c>
      <c r="S70" s="86">
        <v>8.9214892830069835E-5</v>
      </c>
      <c r="T70" s="86">
        <v>1.4953915688886668E-2</v>
      </c>
      <c r="U70" s="86">
        <f>R70/'סכום נכסי הקרן'!$C$42</f>
        <v>1.3489614956176414E-3</v>
      </c>
    </row>
    <row r="71" spans="2:21" s="137" customFormat="1">
      <c r="B71" s="84" t="s">
        <v>433</v>
      </c>
      <c r="C71" s="80" t="s">
        <v>434</v>
      </c>
      <c r="D71" s="91" t="s">
        <v>117</v>
      </c>
      <c r="E71" s="91" t="s">
        <v>281</v>
      </c>
      <c r="F71" s="80" t="s">
        <v>435</v>
      </c>
      <c r="G71" s="91" t="s">
        <v>148</v>
      </c>
      <c r="H71" s="80" t="s">
        <v>370</v>
      </c>
      <c r="I71" s="80" t="s">
        <v>157</v>
      </c>
      <c r="J71" s="80"/>
      <c r="K71" s="85">
        <v>3.4</v>
      </c>
      <c r="L71" s="91" t="s">
        <v>161</v>
      </c>
      <c r="M71" s="92">
        <v>2.4E-2</v>
      </c>
      <c r="N71" s="92">
        <v>1.5300000000000001E-2</v>
      </c>
      <c r="O71" s="85">
        <v>4667</v>
      </c>
      <c r="P71" s="87">
        <v>103.18</v>
      </c>
      <c r="Q71" s="80"/>
      <c r="R71" s="85">
        <v>4.81541</v>
      </c>
      <c r="S71" s="86">
        <v>1.6666666666666667E-5</v>
      </c>
      <c r="T71" s="86">
        <v>1.4618208205492199E-3</v>
      </c>
      <c r="U71" s="86">
        <f>R71/'סכום נכסי הקרן'!$C$42</f>
        <v>1.3186780248323682E-4</v>
      </c>
    </row>
    <row r="72" spans="2:21" s="137" customFormat="1">
      <c r="B72" s="84" t="s">
        <v>436</v>
      </c>
      <c r="C72" s="80" t="s">
        <v>437</v>
      </c>
      <c r="D72" s="91" t="s">
        <v>117</v>
      </c>
      <c r="E72" s="91" t="s">
        <v>281</v>
      </c>
      <c r="F72" s="80" t="s">
        <v>438</v>
      </c>
      <c r="G72" s="91" t="s">
        <v>325</v>
      </c>
      <c r="H72" s="80" t="s">
        <v>389</v>
      </c>
      <c r="I72" s="80" t="s">
        <v>159</v>
      </c>
      <c r="J72" s="80"/>
      <c r="K72" s="85">
        <v>2.58</v>
      </c>
      <c r="L72" s="91" t="s">
        <v>161</v>
      </c>
      <c r="M72" s="92">
        <v>0.06</v>
      </c>
      <c r="N72" s="92">
        <v>1.8800000000000001E-2</v>
      </c>
      <c r="O72" s="85">
        <v>782.1</v>
      </c>
      <c r="P72" s="87">
        <v>110.84</v>
      </c>
      <c r="Q72" s="80"/>
      <c r="R72" s="85">
        <v>0.86687999999999998</v>
      </c>
      <c r="S72" s="86">
        <v>1.270704514261867E-6</v>
      </c>
      <c r="T72" s="86">
        <v>2.6315998698297918E-4</v>
      </c>
      <c r="U72" s="86">
        <f>R72/'סכום נכסי הקרן'!$C$42</f>
        <v>2.3739112685455304E-5</v>
      </c>
    </row>
    <row r="73" spans="2:21" s="137" customFormat="1">
      <c r="B73" s="84" t="s">
        <v>439</v>
      </c>
      <c r="C73" s="80" t="s">
        <v>440</v>
      </c>
      <c r="D73" s="91" t="s">
        <v>117</v>
      </c>
      <c r="E73" s="91" t="s">
        <v>281</v>
      </c>
      <c r="F73" s="80" t="s">
        <v>438</v>
      </c>
      <c r="G73" s="91" t="s">
        <v>325</v>
      </c>
      <c r="H73" s="80" t="s">
        <v>389</v>
      </c>
      <c r="I73" s="80" t="s">
        <v>159</v>
      </c>
      <c r="J73" s="80"/>
      <c r="K73" s="85">
        <v>4.6900000000000013</v>
      </c>
      <c r="L73" s="91" t="s">
        <v>161</v>
      </c>
      <c r="M73" s="92">
        <v>5.9000000000000004E-2</v>
      </c>
      <c r="N73" s="92">
        <v>2.8899999999999995E-2</v>
      </c>
      <c r="O73" s="85">
        <v>308</v>
      </c>
      <c r="P73" s="87">
        <v>114.72</v>
      </c>
      <c r="Q73" s="80"/>
      <c r="R73" s="85">
        <v>0.35333999999999999</v>
      </c>
      <c r="S73" s="86">
        <v>4.3177287625221143E-7</v>
      </c>
      <c r="T73" s="86">
        <v>1.072639232656952E-4</v>
      </c>
      <c r="U73" s="86">
        <f>R73/'סכום נכסי הקרן'!$C$42</f>
        <v>9.6760544438431819E-6</v>
      </c>
    </row>
    <row r="74" spans="2:21" s="137" customFormat="1">
      <c r="B74" s="140"/>
    </row>
    <row r="75" spans="2:21" s="137" customFormat="1">
      <c r="B75" s="140"/>
    </row>
    <row r="76" spans="2:21">
      <c r="C76" s="1"/>
      <c r="D76" s="1"/>
      <c r="E76" s="1"/>
      <c r="F76" s="1"/>
    </row>
    <row r="77" spans="2:21">
      <c r="B77" s="93" t="s">
        <v>242</v>
      </c>
      <c r="C77" s="1"/>
      <c r="D77" s="1"/>
      <c r="E77" s="1"/>
      <c r="F77" s="1"/>
    </row>
    <row r="78" spans="2:21">
      <c r="B78" s="93" t="s">
        <v>108</v>
      </c>
      <c r="C78" s="1"/>
      <c r="D78" s="1"/>
      <c r="E78" s="1"/>
      <c r="F78" s="1"/>
    </row>
    <row r="79" spans="2:21">
      <c r="B79" s="93" t="s">
        <v>227</v>
      </c>
      <c r="C79" s="1"/>
      <c r="D79" s="1"/>
      <c r="E79" s="1"/>
      <c r="F79" s="1"/>
    </row>
    <row r="80" spans="2:21">
      <c r="B80" s="93" t="s">
        <v>237</v>
      </c>
      <c r="C80" s="1"/>
      <c r="D80" s="1"/>
      <c r="E80" s="1"/>
      <c r="F80" s="1"/>
    </row>
    <row r="81" spans="2:6">
      <c r="B81" s="93" t="s">
        <v>235</v>
      </c>
      <c r="C81" s="1"/>
      <c r="D81" s="1"/>
      <c r="E81" s="1"/>
      <c r="F81" s="1"/>
    </row>
    <row r="82" spans="2:6">
      <c r="C82" s="1"/>
      <c r="D82" s="1"/>
      <c r="E82" s="1"/>
      <c r="F82" s="1"/>
    </row>
    <row r="83" spans="2:6">
      <c r="C83" s="1"/>
      <c r="D83" s="1"/>
      <c r="E83" s="1"/>
      <c r="F83" s="1"/>
    </row>
    <row r="84" spans="2:6">
      <c r="C84" s="1"/>
      <c r="D84" s="1"/>
      <c r="E84" s="1"/>
      <c r="F84" s="1"/>
    </row>
    <row r="85" spans="2:6">
      <c r="C85" s="1"/>
      <c r="D85" s="1"/>
      <c r="E85" s="1"/>
      <c r="F85" s="1"/>
    </row>
    <row r="86" spans="2:6">
      <c r="C86" s="1"/>
      <c r="D86" s="1"/>
      <c r="E86" s="1"/>
      <c r="F86" s="1"/>
    </row>
    <row r="87" spans="2:6">
      <c r="C87" s="1"/>
      <c r="D87" s="1"/>
      <c r="E87" s="1"/>
      <c r="F87" s="1"/>
    </row>
    <row r="88" spans="2:6">
      <c r="C88" s="1"/>
      <c r="D88" s="1"/>
      <c r="E88" s="1"/>
      <c r="F88" s="1"/>
    </row>
    <row r="89" spans="2:6">
      <c r="C89" s="1"/>
      <c r="D89" s="1"/>
      <c r="E89" s="1"/>
      <c r="F89" s="1"/>
    </row>
    <row r="90" spans="2:6">
      <c r="C90" s="1"/>
      <c r="D90" s="1"/>
      <c r="E90" s="1"/>
      <c r="F90" s="1"/>
    </row>
    <row r="91" spans="2:6">
      <c r="C91" s="1"/>
      <c r="D91" s="1"/>
      <c r="E91" s="1"/>
      <c r="F91" s="1"/>
    </row>
    <row r="92" spans="2:6">
      <c r="C92" s="1"/>
      <c r="D92" s="1"/>
      <c r="E92" s="1"/>
      <c r="F92" s="1"/>
    </row>
    <row r="93" spans="2:6">
      <c r="C93" s="1"/>
      <c r="D93" s="1"/>
      <c r="E93" s="1"/>
      <c r="F93" s="1"/>
    </row>
    <row r="94" spans="2:6">
      <c r="C94" s="1"/>
      <c r="D94" s="1"/>
      <c r="E94" s="1"/>
      <c r="F94" s="1"/>
    </row>
    <row r="95" spans="2:6">
      <c r="C95" s="1"/>
      <c r="D95" s="1"/>
      <c r="E95" s="1"/>
      <c r="F95" s="1"/>
    </row>
    <row r="96" spans="2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2:B73">
    <cfRule type="cellIs" dxfId="12" priority="2" operator="equal">
      <formula>"NR3"</formula>
    </cfRule>
  </conditionalFormatting>
  <conditionalFormatting sqref="B12:B73">
    <cfRule type="containsText" dxfId="1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79 B81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2"/>
  <sheetViews>
    <sheetView rightToLeft="1" zoomScale="85" zoomScaleNormal="85" workbookViewId="0">
      <selection activeCell="B17" sqref="B17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176</v>
      </c>
      <c r="C1" s="78" t="s" vm="1">
        <v>243</v>
      </c>
    </row>
    <row r="2" spans="2:61">
      <c r="B2" s="57" t="s">
        <v>175</v>
      </c>
      <c r="C2" s="78" t="s">
        <v>244</v>
      </c>
    </row>
    <row r="3" spans="2:61">
      <c r="B3" s="57" t="s">
        <v>177</v>
      </c>
      <c r="C3" s="78" t="s">
        <v>245</v>
      </c>
    </row>
    <row r="4" spans="2:61">
      <c r="B4" s="57" t="s">
        <v>178</v>
      </c>
      <c r="C4" s="78">
        <v>9453</v>
      </c>
    </row>
    <row r="6" spans="2:61" ht="26.25" customHeight="1">
      <c r="B6" s="196" t="s">
        <v>206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8"/>
      <c r="BI6" s="3"/>
    </row>
    <row r="7" spans="2:61" ht="26.25" customHeight="1">
      <c r="B7" s="196" t="s">
        <v>84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8"/>
      <c r="BE7" s="3"/>
      <c r="BI7" s="3"/>
    </row>
    <row r="8" spans="2:61" s="3" customFormat="1" ht="63">
      <c r="B8" s="22" t="s">
        <v>111</v>
      </c>
      <c r="C8" s="30" t="s">
        <v>39</v>
      </c>
      <c r="D8" s="30" t="s">
        <v>116</v>
      </c>
      <c r="E8" s="30" t="s">
        <v>222</v>
      </c>
      <c r="F8" s="30" t="s">
        <v>113</v>
      </c>
      <c r="G8" s="30" t="s">
        <v>56</v>
      </c>
      <c r="H8" s="30" t="s">
        <v>96</v>
      </c>
      <c r="I8" s="13" t="s">
        <v>229</v>
      </c>
      <c r="J8" s="13" t="s">
        <v>228</v>
      </c>
      <c r="K8" s="13" t="s">
        <v>53</v>
      </c>
      <c r="L8" s="13" t="s">
        <v>50</v>
      </c>
      <c r="M8" s="30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238</v>
      </c>
      <c r="J9" s="16"/>
      <c r="K9" s="16" t="s">
        <v>232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36" customFormat="1" ht="18" customHeight="1">
      <c r="B11" s="103" t="s">
        <v>29</v>
      </c>
      <c r="C11" s="96"/>
      <c r="D11" s="96"/>
      <c r="E11" s="96"/>
      <c r="F11" s="96"/>
      <c r="G11" s="96"/>
      <c r="H11" s="96"/>
      <c r="I11" s="98"/>
      <c r="J11" s="100"/>
      <c r="K11" s="98">
        <v>5668.8485800000017</v>
      </c>
      <c r="L11" s="96"/>
      <c r="M11" s="101">
        <v>1</v>
      </c>
      <c r="N11" s="101">
        <f>K11/'סכום נכסי הקרן'!$C$42</f>
        <v>0.15523882802395181</v>
      </c>
      <c r="BE11" s="137"/>
      <c r="BF11" s="139"/>
      <c r="BG11" s="137"/>
      <c r="BI11" s="137"/>
    </row>
    <row r="12" spans="2:61" s="137" customFormat="1" ht="20.25">
      <c r="B12" s="104" t="s">
        <v>226</v>
      </c>
      <c r="C12" s="82"/>
      <c r="D12" s="82"/>
      <c r="E12" s="82"/>
      <c r="F12" s="82"/>
      <c r="G12" s="82"/>
      <c r="H12" s="82"/>
      <c r="I12" s="88"/>
      <c r="J12" s="90"/>
      <c r="K12" s="88">
        <v>5344.1610200000014</v>
      </c>
      <c r="L12" s="82"/>
      <c r="M12" s="89">
        <v>0.94272424895145102</v>
      </c>
      <c r="N12" s="89">
        <f>K12/'סכום נכסי הקרן'!$C$42</f>
        <v>0.14634740755698344</v>
      </c>
      <c r="BF12" s="136"/>
    </row>
    <row r="13" spans="2:61" s="137" customFormat="1">
      <c r="B13" s="105" t="s">
        <v>441</v>
      </c>
      <c r="C13" s="82"/>
      <c r="D13" s="82"/>
      <c r="E13" s="82"/>
      <c r="F13" s="82"/>
      <c r="G13" s="82"/>
      <c r="H13" s="82"/>
      <c r="I13" s="88"/>
      <c r="J13" s="90"/>
      <c r="K13" s="88">
        <v>4473.3658800000012</v>
      </c>
      <c r="L13" s="82"/>
      <c r="M13" s="89">
        <v>0.78911366512456749</v>
      </c>
      <c r="N13" s="89">
        <f>K13/'סכום נכסי הקרן'!$C$42</f>
        <v>0.12250108055162302</v>
      </c>
    </row>
    <row r="14" spans="2:61" s="137" customFormat="1">
      <c r="B14" s="106" t="s">
        <v>442</v>
      </c>
      <c r="C14" s="80" t="s">
        <v>443</v>
      </c>
      <c r="D14" s="91" t="s">
        <v>117</v>
      </c>
      <c r="E14" s="91" t="s">
        <v>281</v>
      </c>
      <c r="F14" s="80" t="s">
        <v>444</v>
      </c>
      <c r="G14" s="91" t="s">
        <v>445</v>
      </c>
      <c r="H14" s="91" t="s">
        <v>161</v>
      </c>
      <c r="I14" s="85">
        <v>1140</v>
      </c>
      <c r="J14" s="87">
        <v>20540</v>
      </c>
      <c r="K14" s="85">
        <v>234.15600000000001</v>
      </c>
      <c r="L14" s="86">
        <v>2.2934649326194085E-5</v>
      </c>
      <c r="M14" s="86">
        <v>4.1305742549927117E-2</v>
      </c>
      <c r="N14" s="86">
        <f>K14/'סכום נכסי הקרן'!$C$42</f>
        <v>6.4122550641097648E-3</v>
      </c>
    </row>
    <row r="15" spans="2:61" s="137" customFormat="1">
      <c r="B15" s="106" t="s">
        <v>446</v>
      </c>
      <c r="C15" s="80" t="s">
        <v>447</v>
      </c>
      <c r="D15" s="91" t="s">
        <v>117</v>
      </c>
      <c r="E15" s="91" t="s">
        <v>281</v>
      </c>
      <c r="F15" s="80" t="s">
        <v>312</v>
      </c>
      <c r="G15" s="91" t="s">
        <v>303</v>
      </c>
      <c r="H15" s="91" t="s">
        <v>161</v>
      </c>
      <c r="I15" s="85">
        <v>339</v>
      </c>
      <c r="J15" s="87">
        <v>4830</v>
      </c>
      <c r="K15" s="85">
        <v>16.373699999999999</v>
      </c>
      <c r="L15" s="86">
        <v>3.118026233104414E-6</v>
      </c>
      <c r="M15" s="86">
        <v>2.8883643245944655E-3</v>
      </c>
      <c r="N15" s="86">
        <f>K15/'סכום נכסי הקרן'!$C$42</f>
        <v>4.4838629265623795E-4</v>
      </c>
    </row>
    <row r="16" spans="2:61" s="137" customFormat="1" ht="20.25">
      <c r="B16" s="106" t="s">
        <v>448</v>
      </c>
      <c r="C16" s="80" t="s">
        <v>449</v>
      </c>
      <c r="D16" s="91" t="s">
        <v>117</v>
      </c>
      <c r="E16" s="91" t="s">
        <v>281</v>
      </c>
      <c r="F16" s="80" t="s">
        <v>450</v>
      </c>
      <c r="G16" s="91" t="s">
        <v>407</v>
      </c>
      <c r="H16" s="91" t="s">
        <v>161</v>
      </c>
      <c r="I16" s="85">
        <v>341</v>
      </c>
      <c r="J16" s="87">
        <v>43030</v>
      </c>
      <c r="K16" s="85">
        <v>146.73229999999998</v>
      </c>
      <c r="L16" s="86">
        <v>7.9765777735163248E-6</v>
      </c>
      <c r="M16" s="86">
        <v>2.5883968839400529E-2</v>
      </c>
      <c r="N16" s="86">
        <f>K16/'סכום נכסי הקרן'!$C$42</f>
        <v>4.0181969872370264E-3</v>
      </c>
      <c r="BE16" s="136"/>
    </row>
    <row r="17" spans="2:14" s="137" customFormat="1">
      <c r="B17" s="106" t="s">
        <v>451</v>
      </c>
      <c r="C17" s="80" t="s">
        <v>452</v>
      </c>
      <c r="D17" s="91" t="s">
        <v>117</v>
      </c>
      <c r="E17" s="91" t="s">
        <v>281</v>
      </c>
      <c r="F17" s="80" t="s">
        <v>453</v>
      </c>
      <c r="G17" s="91" t="s">
        <v>303</v>
      </c>
      <c r="H17" s="91" t="s">
        <v>161</v>
      </c>
      <c r="I17" s="85">
        <v>3254</v>
      </c>
      <c r="J17" s="87">
        <v>3529</v>
      </c>
      <c r="K17" s="85">
        <v>114.83366000000001</v>
      </c>
      <c r="L17" s="86">
        <v>1.9765916634968712E-5</v>
      </c>
      <c r="M17" s="86">
        <v>2.0256963716607151E-2</v>
      </c>
      <c r="N17" s="86">
        <f>K17/'סכום נכסי הקרן'!$C$42</f>
        <v>3.1446673066898093E-3</v>
      </c>
    </row>
    <row r="18" spans="2:14" s="137" customFormat="1">
      <c r="B18" s="106" t="s">
        <v>454</v>
      </c>
      <c r="C18" s="80" t="s">
        <v>455</v>
      </c>
      <c r="D18" s="91" t="s">
        <v>117</v>
      </c>
      <c r="E18" s="91" t="s">
        <v>281</v>
      </c>
      <c r="F18" s="80" t="s">
        <v>456</v>
      </c>
      <c r="G18" s="91" t="s">
        <v>432</v>
      </c>
      <c r="H18" s="91" t="s">
        <v>161</v>
      </c>
      <c r="I18" s="85">
        <v>34222</v>
      </c>
      <c r="J18" s="87">
        <v>579.5</v>
      </c>
      <c r="K18" s="85">
        <v>198.31648999999999</v>
      </c>
      <c r="L18" s="86">
        <v>1.2374679552362893E-5</v>
      </c>
      <c r="M18" s="86">
        <v>3.49835574546251E-2</v>
      </c>
      <c r="N18" s="86">
        <f>K18/'סכום נכסי הקרן'!$C$42</f>
        <v>5.4308064593645835E-3</v>
      </c>
    </row>
    <row r="19" spans="2:14" s="137" customFormat="1">
      <c r="B19" s="106" t="s">
        <v>457</v>
      </c>
      <c r="C19" s="80" t="s">
        <v>458</v>
      </c>
      <c r="D19" s="91" t="s">
        <v>117</v>
      </c>
      <c r="E19" s="91" t="s">
        <v>281</v>
      </c>
      <c r="F19" s="80" t="s">
        <v>459</v>
      </c>
      <c r="G19" s="91" t="s">
        <v>283</v>
      </c>
      <c r="H19" s="91" t="s">
        <v>161</v>
      </c>
      <c r="I19" s="85">
        <v>1213</v>
      </c>
      <c r="J19" s="87">
        <v>6326</v>
      </c>
      <c r="K19" s="85">
        <v>76.734380000000002</v>
      </c>
      <c r="L19" s="86">
        <v>1.2090097841085282E-5</v>
      </c>
      <c r="M19" s="86">
        <v>1.3536149169819593E-2</v>
      </c>
      <c r="N19" s="86">
        <f>K19/'סכום נכסי הקרן'!$C$42</f>
        <v>2.1013359330801819E-3</v>
      </c>
    </row>
    <row r="20" spans="2:14" s="137" customFormat="1">
      <c r="B20" s="106" t="s">
        <v>460</v>
      </c>
      <c r="C20" s="80" t="s">
        <v>461</v>
      </c>
      <c r="D20" s="91" t="s">
        <v>117</v>
      </c>
      <c r="E20" s="91" t="s">
        <v>281</v>
      </c>
      <c r="F20" s="80" t="s">
        <v>438</v>
      </c>
      <c r="G20" s="91" t="s">
        <v>325</v>
      </c>
      <c r="H20" s="91" t="s">
        <v>161</v>
      </c>
      <c r="I20" s="85">
        <v>38134</v>
      </c>
      <c r="J20" s="87">
        <v>153.6</v>
      </c>
      <c r="K20" s="85">
        <v>58.573819999999998</v>
      </c>
      <c r="L20" s="86">
        <v>1.1926761677911566E-5</v>
      </c>
      <c r="M20" s="86">
        <v>1.0332577978295546E-2</v>
      </c>
      <c r="N20" s="86">
        <f>K20/'סכום נכסי הקרן'!$C$42</f>
        <v>1.604017295816694E-3</v>
      </c>
    </row>
    <row r="21" spans="2:14" s="137" customFormat="1">
      <c r="B21" s="106" t="s">
        <v>462</v>
      </c>
      <c r="C21" s="80" t="s">
        <v>463</v>
      </c>
      <c r="D21" s="91" t="s">
        <v>117</v>
      </c>
      <c r="E21" s="91" t="s">
        <v>281</v>
      </c>
      <c r="F21" s="80" t="s">
        <v>339</v>
      </c>
      <c r="G21" s="91" t="s">
        <v>303</v>
      </c>
      <c r="H21" s="91" t="s">
        <v>161</v>
      </c>
      <c r="I21" s="85">
        <v>891</v>
      </c>
      <c r="J21" s="87">
        <v>3372</v>
      </c>
      <c r="K21" s="85">
        <v>30.550270000000001</v>
      </c>
      <c r="L21" s="86">
        <v>4.5563697962817912E-6</v>
      </c>
      <c r="M21" s="86">
        <v>5.3891490606722105E-3</v>
      </c>
      <c r="N21" s="86">
        <f>K21/'סכום נכסי הקרן'!$C$42</f>
        <v>8.3660518422513464E-4</v>
      </c>
    </row>
    <row r="22" spans="2:14" s="137" customFormat="1">
      <c r="B22" s="106" t="s">
        <v>464</v>
      </c>
      <c r="C22" s="80" t="s">
        <v>465</v>
      </c>
      <c r="D22" s="91" t="s">
        <v>117</v>
      </c>
      <c r="E22" s="91" t="s">
        <v>281</v>
      </c>
      <c r="F22" s="80" t="s">
        <v>466</v>
      </c>
      <c r="G22" s="91" t="s">
        <v>283</v>
      </c>
      <c r="H22" s="91" t="s">
        <v>161</v>
      </c>
      <c r="I22" s="85">
        <v>13197</v>
      </c>
      <c r="J22" s="87">
        <v>919.9</v>
      </c>
      <c r="K22" s="85">
        <v>121.39919999999999</v>
      </c>
      <c r="L22" s="86">
        <v>1.1337463352650556E-5</v>
      </c>
      <c r="M22" s="86">
        <v>2.1415142473253351E-2</v>
      </c>
      <c r="N22" s="86">
        <f>K22/'סכום נכסי הקרן'!$C$42</f>
        <v>3.324461619513803E-3</v>
      </c>
    </row>
    <row r="23" spans="2:14" s="137" customFormat="1">
      <c r="B23" s="106" t="s">
        <v>467</v>
      </c>
      <c r="C23" s="80" t="s">
        <v>468</v>
      </c>
      <c r="D23" s="91" t="s">
        <v>117</v>
      </c>
      <c r="E23" s="91" t="s">
        <v>281</v>
      </c>
      <c r="F23" s="80" t="s">
        <v>469</v>
      </c>
      <c r="G23" s="91" t="s">
        <v>470</v>
      </c>
      <c r="H23" s="91" t="s">
        <v>161</v>
      </c>
      <c r="I23" s="85">
        <v>10495.9</v>
      </c>
      <c r="J23" s="87">
        <v>1383</v>
      </c>
      <c r="K23" s="85">
        <v>145.15831</v>
      </c>
      <c r="L23" s="86">
        <v>8.9417003708627706E-6</v>
      </c>
      <c r="M23" s="86">
        <v>2.5606312807882399E-2</v>
      </c>
      <c r="N23" s="86">
        <f>K23/'סכום נכסי הקרן'!$C$42</f>
        <v>3.97509399031037E-3</v>
      </c>
    </row>
    <row r="24" spans="2:14" s="137" customFormat="1">
      <c r="B24" s="106" t="s">
        <v>471</v>
      </c>
      <c r="C24" s="80" t="s">
        <v>472</v>
      </c>
      <c r="D24" s="91" t="s">
        <v>117</v>
      </c>
      <c r="E24" s="91" t="s">
        <v>281</v>
      </c>
      <c r="F24" s="80" t="s">
        <v>473</v>
      </c>
      <c r="G24" s="91" t="s">
        <v>359</v>
      </c>
      <c r="H24" s="91" t="s">
        <v>161</v>
      </c>
      <c r="I24" s="85">
        <v>2149</v>
      </c>
      <c r="J24" s="87">
        <v>2067</v>
      </c>
      <c r="K24" s="85">
        <v>45.924129999999998</v>
      </c>
      <c r="L24" s="86">
        <v>1.0030621307092457E-5</v>
      </c>
      <c r="M24" s="86">
        <v>8.1011389441627991E-3</v>
      </c>
      <c r="N24" s="86">
        <f>K24/'סכום נכסי הקרן'!$C$42</f>
        <v>1.2576113153510273E-3</v>
      </c>
    </row>
    <row r="25" spans="2:14" s="137" customFormat="1">
      <c r="B25" s="106" t="s">
        <v>474</v>
      </c>
      <c r="C25" s="80" t="s">
        <v>475</v>
      </c>
      <c r="D25" s="91" t="s">
        <v>117</v>
      </c>
      <c r="E25" s="91" t="s">
        <v>281</v>
      </c>
      <c r="F25" s="80" t="s">
        <v>476</v>
      </c>
      <c r="G25" s="91" t="s">
        <v>477</v>
      </c>
      <c r="H25" s="91" t="s">
        <v>161</v>
      </c>
      <c r="I25" s="85">
        <v>740</v>
      </c>
      <c r="J25" s="87">
        <v>8416</v>
      </c>
      <c r="K25" s="85">
        <v>62.278400000000005</v>
      </c>
      <c r="L25" s="86">
        <v>7.561164713638257E-6</v>
      </c>
      <c r="M25" s="86">
        <v>1.0986075764966012E-2</v>
      </c>
      <c r="N25" s="86">
        <f>K25/'סכום נכסי הקרן'!$C$42</f>
        <v>1.7054655263356634E-3</v>
      </c>
    </row>
    <row r="26" spans="2:14" s="137" customFormat="1">
      <c r="B26" s="106" t="s">
        <v>478</v>
      </c>
      <c r="C26" s="80" t="s">
        <v>479</v>
      </c>
      <c r="D26" s="91" t="s">
        <v>117</v>
      </c>
      <c r="E26" s="91" t="s">
        <v>281</v>
      </c>
      <c r="F26" s="80" t="s">
        <v>480</v>
      </c>
      <c r="G26" s="91" t="s">
        <v>325</v>
      </c>
      <c r="H26" s="91" t="s">
        <v>161</v>
      </c>
      <c r="I26" s="85">
        <v>2227</v>
      </c>
      <c r="J26" s="87">
        <v>11540</v>
      </c>
      <c r="K26" s="85">
        <v>256.99579999999997</v>
      </c>
      <c r="L26" s="86">
        <v>2.1954710964539433E-6</v>
      </c>
      <c r="M26" s="86">
        <v>4.5334744150107444E-2</v>
      </c>
      <c r="N26" s="86">
        <f>K26/'סכום נכסי הקרן'!$C$42</f>
        <v>7.0377125506283847E-3</v>
      </c>
    </row>
    <row r="27" spans="2:14" s="137" customFormat="1">
      <c r="B27" s="106" t="s">
        <v>481</v>
      </c>
      <c r="C27" s="80" t="s">
        <v>482</v>
      </c>
      <c r="D27" s="91" t="s">
        <v>117</v>
      </c>
      <c r="E27" s="91" t="s">
        <v>281</v>
      </c>
      <c r="F27" s="80" t="s">
        <v>483</v>
      </c>
      <c r="G27" s="91" t="s">
        <v>470</v>
      </c>
      <c r="H27" s="91" t="s">
        <v>161</v>
      </c>
      <c r="I27" s="85">
        <v>539044</v>
      </c>
      <c r="J27" s="87">
        <v>52.5</v>
      </c>
      <c r="K27" s="85">
        <v>282.99809999999997</v>
      </c>
      <c r="L27" s="86">
        <v>4.1617675906277147E-5</v>
      </c>
      <c r="M27" s="86">
        <v>4.9921619180027542E-2</v>
      </c>
      <c r="N27" s="86">
        <f>K27/'סכום נכסי הקרן'!$C$42</f>
        <v>7.7497736545655092E-3</v>
      </c>
    </row>
    <row r="28" spans="2:14" s="137" customFormat="1">
      <c r="B28" s="106" t="s">
        <v>484</v>
      </c>
      <c r="C28" s="80" t="s">
        <v>485</v>
      </c>
      <c r="D28" s="91" t="s">
        <v>117</v>
      </c>
      <c r="E28" s="91" t="s">
        <v>281</v>
      </c>
      <c r="F28" s="80" t="s">
        <v>486</v>
      </c>
      <c r="G28" s="91" t="s">
        <v>325</v>
      </c>
      <c r="H28" s="91" t="s">
        <v>161</v>
      </c>
      <c r="I28" s="85">
        <v>10500</v>
      </c>
      <c r="J28" s="87">
        <v>1647</v>
      </c>
      <c r="K28" s="85">
        <v>172.935</v>
      </c>
      <c r="L28" s="86">
        <v>8.2263264088941123E-6</v>
      </c>
      <c r="M28" s="86">
        <v>3.0506194963492914E-2</v>
      </c>
      <c r="N28" s="86">
        <f>K28/'סכום נכסי הקרן'!$C$42</f>
        <v>4.7357459536028212E-3</v>
      </c>
    </row>
    <row r="29" spans="2:14" s="137" customFormat="1">
      <c r="B29" s="106" t="s">
        <v>487</v>
      </c>
      <c r="C29" s="80" t="s">
        <v>488</v>
      </c>
      <c r="D29" s="91" t="s">
        <v>117</v>
      </c>
      <c r="E29" s="91" t="s">
        <v>281</v>
      </c>
      <c r="F29" s="80" t="s">
        <v>282</v>
      </c>
      <c r="G29" s="91" t="s">
        <v>283</v>
      </c>
      <c r="H29" s="91" t="s">
        <v>161</v>
      </c>
      <c r="I29" s="85">
        <v>17934</v>
      </c>
      <c r="J29" s="87">
        <v>1697</v>
      </c>
      <c r="K29" s="85">
        <v>304.33997999999997</v>
      </c>
      <c r="L29" s="86">
        <v>1.1771458615700136E-5</v>
      </c>
      <c r="M29" s="86">
        <v>5.3686383699456636E-2</v>
      </c>
      <c r="N29" s="86">
        <f>K29/'סכום נכסי הקרן'!$C$42</f>
        <v>8.3342112863478372E-3</v>
      </c>
    </row>
    <row r="30" spans="2:14" s="137" customFormat="1">
      <c r="B30" s="106" t="s">
        <v>489</v>
      </c>
      <c r="C30" s="80" t="s">
        <v>490</v>
      </c>
      <c r="D30" s="91" t="s">
        <v>117</v>
      </c>
      <c r="E30" s="91" t="s">
        <v>281</v>
      </c>
      <c r="F30" s="80" t="s">
        <v>287</v>
      </c>
      <c r="G30" s="91" t="s">
        <v>283</v>
      </c>
      <c r="H30" s="91" t="s">
        <v>161</v>
      </c>
      <c r="I30" s="85">
        <v>2906</v>
      </c>
      <c r="J30" s="87">
        <v>6350</v>
      </c>
      <c r="K30" s="85">
        <v>184.53100000000001</v>
      </c>
      <c r="L30" s="86">
        <v>1.2508513677067548E-5</v>
      </c>
      <c r="M30" s="86">
        <v>3.2551760272982976E-2</v>
      </c>
      <c r="N30" s="86">
        <f>K30/'סכום נכסי הקרן'!$C$42</f>
        <v>5.0532971148945106E-3</v>
      </c>
    </row>
    <row r="31" spans="2:14" s="137" customFormat="1">
      <c r="B31" s="106" t="s">
        <v>491</v>
      </c>
      <c r="C31" s="80" t="s">
        <v>492</v>
      </c>
      <c r="D31" s="91" t="s">
        <v>117</v>
      </c>
      <c r="E31" s="91" t="s">
        <v>281</v>
      </c>
      <c r="F31" s="80"/>
      <c r="G31" s="91" t="s">
        <v>493</v>
      </c>
      <c r="H31" s="91" t="s">
        <v>161</v>
      </c>
      <c r="I31" s="85">
        <v>2178</v>
      </c>
      <c r="J31" s="87">
        <v>13590</v>
      </c>
      <c r="K31" s="85">
        <v>295.99020000000002</v>
      </c>
      <c r="L31" s="86">
        <v>4.4291795872339357E-6</v>
      </c>
      <c r="M31" s="86">
        <v>5.2213460250864548E-2</v>
      </c>
      <c r="N31" s="86">
        <f>K31/'סכום נכסי הקרן'!$C$42</f>
        <v>8.1055563764194042E-3</v>
      </c>
    </row>
    <row r="32" spans="2:14" s="137" customFormat="1">
      <c r="B32" s="106" t="s">
        <v>494</v>
      </c>
      <c r="C32" s="80" t="s">
        <v>495</v>
      </c>
      <c r="D32" s="91" t="s">
        <v>117</v>
      </c>
      <c r="E32" s="91" t="s">
        <v>281</v>
      </c>
      <c r="F32" s="80" t="s">
        <v>347</v>
      </c>
      <c r="G32" s="91" t="s">
        <v>303</v>
      </c>
      <c r="H32" s="91" t="s">
        <v>161</v>
      </c>
      <c r="I32" s="85">
        <v>792</v>
      </c>
      <c r="J32" s="87">
        <v>18350</v>
      </c>
      <c r="K32" s="85">
        <v>145.33199999999999</v>
      </c>
      <c r="L32" s="86">
        <v>1.7813053621609716E-5</v>
      </c>
      <c r="M32" s="86">
        <v>2.5636952186858367E-2</v>
      </c>
      <c r="N32" s="86">
        <f>K32/'סכום נכסי הקרן'!$C$42</f>
        <v>3.9798504115939812E-3</v>
      </c>
    </row>
    <row r="33" spans="2:14" s="137" customFormat="1">
      <c r="B33" s="106" t="s">
        <v>496</v>
      </c>
      <c r="C33" s="80" t="s">
        <v>497</v>
      </c>
      <c r="D33" s="91" t="s">
        <v>117</v>
      </c>
      <c r="E33" s="91" t="s">
        <v>281</v>
      </c>
      <c r="F33" s="80" t="s">
        <v>498</v>
      </c>
      <c r="G33" s="91" t="s">
        <v>189</v>
      </c>
      <c r="H33" s="91" t="s">
        <v>161</v>
      </c>
      <c r="I33" s="85">
        <v>800</v>
      </c>
      <c r="J33" s="87">
        <v>27980</v>
      </c>
      <c r="K33" s="85">
        <v>223.84</v>
      </c>
      <c r="L33" s="86">
        <v>1.3266790209228226E-5</v>
      </c>
      <c r="M33" s="86">
        <v>3.9485972652315918E-2</v>
      </c>
      <c r="N33" s="86">
        <f>K33/'סכום נכסי הקרן'!$C$42</f>
        <v>6.1297561179313349E-3</v>
      </c>
    </row>
    <row r="34" spans="2:14" s="137" customFormat="1">
      <c r="B34" s="106" t="s">
        <v>499</v>
      </c>
      <c r="C34" s="80" t="s">
        <v>500</v>
      </c>
      <c r="D34" s="91" t="s">
        <v>117</v>
      </c>
      <c r="E34" s="91" t="s">
        <v>281</v>
      </c>
      <c r="F34" s="80" t="s">
        <v>501</v>
      </c>
      <c r="G34" s="91" t="s">
        <v>432</v>
      </c>
      <c r="H34" s="91" t="s">
        <v>161</v>
      </c>
      <c r="I34" s="85">
        <v>667</v>
      </c>
      <c r="J34" s="87">
        <v>3361</v>
      </c>
      <c r="K34" s="85">
        <v>22.417870000000001</v>
      </c>
      <c r="L34" s="86">
        <v>6.6298098935311174E-6</v>
      </c>
      <c r="M34" s="86">
        <v>3.9545720235131055E-3</v>
      </c>
      <c r="N34" s="86">
        <f>K34/'סכום נכסי הקרן'!$C$42</f>
        <v>6.1390312626648203E-4</v>
      </c>
    </row>
    <row r="35" spans="2:14" s="137" customFormat="1">
      <c r="B35" s="106" t="s">
        <v>502</v>
      </c>
      <c r="C35" s="80" t="s">
        <v>503</v>
      </c>
      <c r="D35" s="91" t="s">
        <v>117</v>
      </c>
      <c r="E35" s="91" t="s">
        <v>281</v>
      </c>
      <c r="F35" s="80" t="s">
        <v>296</v>
      </c>
      <c r="G35" s="91" t="s">
        <v>283</v>
      </c>
      <c r="H35" s="91" t="s">
        <v>161</v>
      </c>
      <c r="I35" s="85">
        <v>17248</v>
      </c>
      <c r="J35" s="87">
        <v>2354</v>
      </c>
      <c r="K35" s="85">
        <v>406.01792</v>
      </c>
      <c r="L35" s="86">
        <v>1.2935497206925189E-5</v>
      </c>
      <c r="M35" s="86">
        <v>7.1622643341092709E-2</v>
      </c>
      <c r="N35" s="86">
        <f>K35/'סכום נכסי הקרן'!$C$42</f>
        <v>1.1118615212248729E-2</v>
      </c>
    </row>
    <row r="36" spans="2:14" s="137" customFormat="1">
      <c r="B36" s="106" t="s">
        <v>504</v>
      </c>
      <c r="C36" s="80" t="s">
        <v>505</v>
      </c>
      <c r="D36" s="91" t="s">
        <v>117</v>
      </c>
      <c r="E36" s="91" t="s">
        <v>281</v>
      </c>
      <c r="F36" s="80" t="s">
        <v>354</v>
      </c>
      <c r="G36" s="91" t="s">
        <v>355</v>
      </c>
      <c r="H36" s="91" t="s">
        <v>161</v>
      </c>
      <c r="I36" s="85">
        <v>198</v>
      </c>
      <c r="J36" s="87">
        <v>59610</v>
      </c>
      <c r="K36" s="85">
        <v>118.0278</v>
      </c>
      <c r="L36" s="86">
        <v>1.9494044864658162E-5</v>
      </c>
      <c r="M36" s="86">
        <v>2.0820418526684297E-2</v>
      </c>
      <c r="N36" s="86">
        <f>K36/'סכום נכסי הקרן'!$C$42</f>
        <v>3.2321373710506433E-3</v>
      </c>
    </row>
    <row r="37" spans="2:14" s="137" customFormat="1">
      <c r="B37" s="106" t="s">
        <v>506</v>
      </c>
      <c r="C37" s="80" t="s">
        <v>507</v>
      </c>
      <c r="D37" s="91" t="s">
        <v>117</v>
      </c>
      <c r="E37" s="91" t="s">
        <v>281</v>
      </c>
      <c r="F37" s="80" t="s">
        <v>508</v>
      </c>
      <c r="G37" s="91" t="s">
        <v>509</v>
      </c>
      <c r="H37" s="91" t="s">
        <v>161</v>
      </c>
      <c r="I37" s="85">
        <v>742</v>
      </c>
      <c r="J37" s="87">
        <v>24410</v>
      </c>
      <c r="K37" s="85">
        <v>181.12220000000002</v>
      </c>
      <c r="L37" s="86">
        <v>1.2484904749010424E-5</v>
      </c>
      <c r="M37" s="86">
        <v>3.1950438866723087E-2</v>
      </c>
      <c r="N37" s="86">
        <f>K37/'סכום נכסי הקרן'!$C$42</f>
        <v>4.9599486845210107E-3</v>
      </c>
    </row>
    <row r="38" spans="2:14" s="137" customFormat="1">
      <c r="B38" s="106" t="s">
        <v>510</v>
      </c>
      <c r="C38" s="80" t="s">
        <v>511</v>
      </c>
      <c r="D38" s="91" t="s">
        <v>117</v>
      </c>
      <c r="E38" s="91" t="s">
        <v>281</v>
      </c>
      <c r="F38" s="80" t="s">
        <v>431</v>
      </c>
      <c r="G38" s="91" t="s">
        <v>432</v>
      </c>
      <c r="H38" s="91" t="s">
        <v>161</v>
      </c>
      <c r="I38" s="85">
        <v>1840</v>
      </c>
      <c r="J38" s="87">
        <v>1853</v>
      </c>
      <c r="K38" s="85">
        <v>34.095199999999998</v>
      </c>
      <c r="L38" s="86">
        <v>1.0858463259764019E-5</v>
      </c>
      <c r="M38" s="86">
        <v>6.0144841617907506E-3</v>
      </c>
      <c r="N38" s="86">
        <f>K38/'סכום נכסי הקרן'!$C$42</f>
        <v>9.3368147244501628E-4</v>
      </c>
    </row>
    <row r="39" spans="2:14" s="137" customFormat="1">
      <c r="B39" s="106" t="s">
        <v>512</v>
      </c>
      <c r="C39" s="80" t="s">
        <v>513</v>
      </c>
      <c r="D39" s="91" t="s">
        <v>117</v>
      </c>
      <c r="E39" s="91" t="s">
        <v>281</v>
      </c>
      <c r="F39" s="80" t="s">
        <v>514</v>
      </c>
      <c r="G39" s="91" t="s">
        <v>325</v>
      </c>
      <c r="H39" s="91" t="s">
        <v>161</v>
      </c>
      <c r="I39" s="85">
        <v>727</v>
      </c>
      <c r="J39" s="87">
        <v>26580</v>
      </c>
      <c r="K39" s="85">
        <v>193.23660000000001</v>
      </c>
      <c r="L39" s="86">
        <v>5.1719817683872166E-6</v>
      </c>
      <c r="M39" s="86">
        <v>3.4087451318024084E-2</v>
      </c>
      <c r="N39" s="86">
        <f>K39/'סכום נכסי הקרן'!$C$42</f>
        <v>5.2916959929335695E-3</v>
      </c>
    </row>
    <row r="40" spans="2:14" s="137" customFormat="1">
      <c r="B40" s="106" t="s">
        <v>810</v>
      </c>
      <c r="C40" s="80" t="s">
        <v>515</v>
      </c>
      <c r="D40" s="91" t="s">
        <v>117</v>
      </c>
      <c r="E40" s="91" t="s">
        <v>281</v>
      </c>
      <c r="F40" s="80" t="s">
        <v>302</v>
      </c>
      <c r="G40" s="91" t="s">
        <v>303</v>
      </c>
      <c r="H40" s="91" t="s">
        <v>161</v>
      </c>
      <c r="I40" s="85">
        <v>1277</v>
      </c>
      <c r="J40" s="87">
        <v>19400</v>
      </c>
      <c r="K40" s="85">
        <v>247.738</v>
      </c>
      <c r="L40" s="86">
        <v>1.0529982165821904E-5</v>
      </c>
      <c r="M40" s="86">
        <v>4.3701643553160474E-2</v>
      </c>
      <c r="N40" s="86">
        <f>K40/'סכום נכסי הקרן'!$C$42</f>
        <v>6.7841919279131215E-3</v>
      </c>
    </row>
    <row r="41" spans="2:14" s="137" customFormat="1">
      <c r="B41" s="106" t="s">
        <v>516</v>
      </c>
      <c r="C41" s="80" t="s">
        <v>517</v>
      </c>
      <c r="D41" s="91" t="s">
        <v>117</v>
      </c>
      <c r="E41" s="91" t="s">
        <v>281</v>
      </c>
      <c r="F41" s="80" t="s">
        <v>518</v>
      </c>
      <c r="G41" s="91" t="s">
        <v>509</v>
      </c>
      <c r="H41" s="91" t="s">
        <v>161</v>
      </c>
      <c r="I41" s="85">
        <v>2235</v>
      </c>
      <c r="J41" s="87">
        <v>6833</v>
      </c>
      <c r="K41" s="85">
        <v>152.71754999999999</v>
      </c>
      <c r="L41" s="86">
        <v>2.0034643529100574E-5</v>
      </c>
      <c r="M41" s="86">
        <v>2.693978289326612E-2</v>
      </c>
      <c r="N41" s="86">
        <f>K41/'סכום נכסי הקרן'!$C$42</f>
        <v>4.1821003235703383E-3</v>
      </c>
    </row>
    <row r="42" spans="2:14" s="137" customFormat="1">
      <c r="B42" s="107"/>
      <c r="C42" s="80"/>
      <c r="D42" s="80"/>
      <c r="E42" s="80"/>
      <c r="F42" s="80"/>
      <c r="G42" s="80"/>
      <c r="H42" s="80"/>
      <c r="I42" s="85"/>
      <c r="J42" s="87"/>
      <c r="K42" s="80"/>
      <c r="L42" s="80"/>
      <c r="M42" s="86"/>
      <c r="N42" s="80"/>
    </row>
    <row r="43" spans="2:14" s="137" customFormat="1">
      <c r="B43" s="105" t="s">
        <v>519</v>
      </c>
      <c r="C43" s="82"/>
      <c r="D43" s="82"/>
      <c r="E43" s="82"/>
      <c r="F43" s="82"/>
      <c r="G43" s="82"/>
      <c r="H43" s="82"/>
      <c r="I43" s="88"/>
      <c r="J43" s="90"/>
      <c r="K43" s="88">
        <v>856.20767999999987</v>
      </c>
      <c r="L43" s="82"/>
      <c r="M43" s="89">
        <v>0.15103731699956602</v>
      </c>
      <c r="N43" s="89">
        <f>K43/'סכום נכסי הקרן'!$C$42</f>
        <v>2.3446856078894719E-2</v>
      </c>
    </row>
    <row r="44" spans="2:14" s="137" customFormat="1">
      <c r="B44" s="106" t="s">
        <v>520</v>
      </c>
      <c r="C44" s="80" t="s">
        <v>521</v>
      </c>
      <c r="D44" s="91" t="s">
        <v>117</v>
      </c>
      <c r="E44" s="91" t="s">
        <v>281</v>
      </c>
      <c r="F44" s="80" t="s">
        <v>522</v>
      </c>
      <c r="G44" s="91" t="s">
        <v>523</v>
      </c>
      <c r="H44" s="91" t="s">
        <v>161</v>
      </c>
      <c r="I44" s="85">
        <v>6368</v>
      </c>
      <c r="J44" s="87">
        <v>447.1</v>
      </c>
      <c r="K44" s="85">
        <v>28.471330000000002</v>
      </c>
      <c r="L44" s="86">
        <v>2.1670627318651629E-5</v>
      </c>
      <c r="M44" s="86">
        <v>5.0224185031945224E-3</v>
      </c>
      <c r="N44" s="86">
        <f>K44/'סכום נכסי הקרן'!$C$42</f>
        <v>7.7967436228172789E-4</v>
      </c>
    </row>
    <row r="45" spans="2:14" s="137" customFormat="1">
      <c r="B45" s="106" t="s">
        <v>524</v>
      </c>
      <c r="C45" s="80" t="s">
        <v>525</v>
      </c>
      <c r="D45" s="91" t="s">
        <v>117</v>
      </c>
      <c r="E45" s="91" t="s">
        <v>281</v>
      </c>
      <c r="F45" s="80" t="s">
        <v>526</v>
      </c>
      <c r="G45" s="91" t="s">
        <v>527</v>
      </c>
      <c r="H45" s="91" t="s">
        <v>161</v>
      </c>
      <c r="I45" s="85">
        <v>1740</v>
      </c>
      <c r="J45" s="87">
        <v>1664</v>
      </c>
      <c r="K45" s="85">
        <v>28.953599999999998</v>
      </c>
      <c r="L45" s="86">
        <v>1.5990463067268569E-5</v>
      </c>
      <c r="M45" s="86">
        <v>5.107492216699849E-3</v>
      </c>
      <c r="N45" s="86">
        <f>K45/'סכום נכסי הקרן'!$C$42</f>
        <v>7.9288110586194015E-4</v>
      </c>
    </row>
    <row r="46" spans="2:14" s="137" customFormat="1">
      <c r="B46" s="106" t="s">
        <v>528</v>
      </c>
      <c r="C46" s="80" t="s">
        <v>529</v>
      </c>
      <c r="D46" s="91" t="s">
        <v>117</v>
      </c>
      <c r="E46" s="91" t="s">
        <v>281</v>
      </c>
      <c r="F46" s="80" t="s">
        <v>530</v>
      </c>
      <c r="G46" s="91" t="s">
        <v>407</v>
      </c>
      <c r="H46" s="91" t="s">
        <v>161</v>
      </c>
      <c r="I46" s="85">
        <v>600</v>
      </c>
      <c r="J46" s="87">
        <v>1807</v>
      </c>
      <c r="K46" s="85">
        <v>10.842000000000001</v>
      </c>
      <c r="L46" s="86">
        <v>1.108656934740591E-5</v>
      </c>
      <c r="M46" s="86">
        <v>1.9125576996801698E-3</v>
      </c>
      <c r="N46" s="86">
        <f>K46/'סכום נכסי הקרן'!$C$42</f>
        <v>2.9690321582653476E-4</v>
      </c>
    </row>
    <row r="47" spans="2:14" s="137" customFormat="1">
      <c r="B47" s="106" t="s">
        <v>531</v>
      </c>
      <c r="C47" s="80" t="s">
        <v>532</v>
      </c>
      <c r="D47" s="91" t="s">
        <v>117</v>
      </c>
      <c r="E47" s="91" t="s">
        <v>281</v>
      </c>
      <c r="F47" s="80" t="s">
        <v>533</v>
      </c>
      <c r="G47" s="91" t="s">
        <v>355</v>
      </c>
      <c r="H47" s="91" t="s">
        <v>161</v>
      </c>
      <c r="I47" s="85">
        <v>86</v>
      </c>
      <c r="J47" s="87">
        <v>69970</v>
      </c>
      <c r="K47" s="85">
        <v>60.174199999999999</v>
      </c>
      <c r="L47" s="86">
        <v>2.398490847247369E-5</v>
      </c>
      <c r="M47" s="86">
        <v>1.0614889276157025E-2</v>
      </c>
      <c r="N47" s="86">
        <f>K47/'סכום נכסי הקרן'!$C$42</f>
        <v>1.6478429708346306E-3</v>
      </c>
    </row>
    <row r="48" spans="2:14" s="137" customFormat="1">
      <c r="B48" s="106" t="s">
        <v>534</v>
      </c>
      <c r="C48" s="80" t="s">
        <v>535</v>
      </c>
      <c r="D48" s="91" t="s">
        <v>117</v>
      </c>
      <c r="E48" s="91" t="s">
        <v>281</v>
      </c>
      <c r="F48" s="80" t="s">
        <v>536</v>
      </c>
      <c r="G48" s="91" t="s">
        <v>537</v>
      </c>
      <c r="H48" s="91" t="s">
        <v>161</v>
      </c>
      <c r="I48" s="85">
        <v>485</v>
      </c>
      <c r="J48" s="87">
        <v>3860</v>
      </c>
      <c r="K48" s="85">
        <v>18.721</v>
      </c>
      <c r="L48" s="86">
        <v>1.9611230207214279E-5</v>
      </c>
      <c r="M48" s="86">
        <v>3.3024343013938811E-3</v>
      </c>
      <c r="N48" s="86">
        <f>K48/'סכום נכסי הקרן'!$C$42</f>
        <v>5.1266603057448408E-4</v>
      </c>
    </row>
    <row r="49" spans="2:14" s="137" customFormat="1">
      <c r="B49" s="106" t="s">
        <v>538</v>
      </c>
      <c r="C49" s="80" t="s">
        <v>539</v>
      </c>
      <c r="D49" s="91" t="s">
        <v>117</v>
      </c>
      <c r="E49" s="91" t="s">
        <v>281</v>
      </c>
      <c r="F49" s="80" t="s">
        <v>540</v>
      </c>
      <c r="G49" s="91" t="s">
        <v>432</v>
      </c>
      <c r="H49" s="91" t="s">
        <v>161</v>
      </c>
      <c r="I49" s="85">
        <v>110</v>
      </c>
      <c r="J49" s="87">
        <v>6050</v>
      </c>
      <c r="K49" s="85">
        <v>6.6550000000000002</v>
      </c>
      <c r="L49" s="86">
        <v>3.680278175498749E-6</v>
      </c>
      <c r="M49" s="86">
        <v>1.1739597391045499E-3</v>
      </c>
      <c r="N49" s="86">
        <f>K49/'סכום נכסי הקרן'!$C$42</f>
        <v>1.8224413404589455E-4</v>
      </c>
    </row>
    <row r="50" spans="2:14" s="137" customFormat="1">
      <c r="B50" s="106" t="s">
        <v>541</v>
      </c>
      <c r="C50" s="80" t="s">
        <v>542</v>
      </c>
      <c r="D50" s="91" t="s">
        <v>117</v>
      </c>
      <c r="E50" s="91" t="s">
        <v>281</v>
      </c>
      <c r="F50" s="80" t="s">
        <v>336</v>
      </c>
      <c r="G50" s="91" t="s">
        <v>303</v>
      </c>
      <c r="H50" s="91" t="s">
        <v>161</v>
      </c>
      <c r="I50" s="85">
        <v>54</v>
      </c>
      <c r="J50" s="87">
        <v>155500</v>
      </c>
      <c r="K50" s="85">
        <v>83.97</v>
      </c>
      <c r="L50" s="86">
        <v>2.5271966135565379E-5</v>
      </c>
      <c r="M50" s="86">
        <v>1.481253182458438E-2</v>
      </c>
      <c r="N50" s="86">
        <f>K50/'סכום נכסי הקרן'!$C$42</f>
        <v>2.2994800805159676E-3</v>
      </c>
    </row>
    <row r="51" spans="2:14" s="137" customFormat="1">
      <c r="B51" s="106" t="s">
        <v>543</v>
      </c>
      <c r="C51" s="80" t="s">
        <v>544</v>
      </c>
      <c r="D51" s="91" t="s">
        <v>117</v>
      </c>
      <c r="E51" s="91" t="s">
        <v>281</v>
      </c>
      <c r="F51" s="80" t="s">
        <v>545</v>
      </c>
      <c r="G51" s="91" t="s">
        <v>184</v>
      </c>
      <c r="H51" s="91" t="s">
        <v>161</v>
      </c>
      <c r="I51" s="85">
        <v>163</v>
      </c>
      <c r="J51" s="87">
        <v>10300</v>
      </c>
      <c r="K51" s="85">
        <v>16.789000000000001</v>
      </c>
      <c r="L51" s="86">
        <v>6.4276850727700702E-6</v>
      </c>
      <c r="M51" s="86">
        <v>2.9616243515892247E-3</v>
      </c>
      <c r="N51" s="86">
        <f>K51/'סכום נכסי הקרן'!$C$42</f>
        <v>4.5975909338790739E-4</v>
      </c>
    </row>
    <row r="52" spans="2:14" s="137" customFormat="1">
      <c r="B52" s="106" t="s">
        <v>546</v>
      </c>
      <c r="C52" s="80" t="s">
        <v>547</v>
      </c>
      <c r="D52" s="91" t="s">
        <v>117</v>
      </c>
      <c r="E52" s="91" t="s">
        <v>281</v>
      </c>
      <c r="F52" s="80" t="s">
        <v>548</v>
      </c>
      <c r="G52" s="91" t="s">
        <v>303</v>
      </c>
      <c r="H52" s="91" t="s">
        <v>161</v>
      </c>
      <c r="I52" s="85">
        <v>180</v>
      </c>
      <c r="J52" s="87">
        <v>5991</v>
      </c>
      <c r="K52" s="85">
        <v>10.783799999999999</v>
      </c>
      <c r="L52" s="86">
        <v>1.0036127270360166E-5</v>
      </c>
      <c r="M52" s="86">
        <v>1.9022910645463027E-3</v>
      </c>
      <c r="N52" s="86">
        <f>K52/'סכום נכסי הקרן'!$C$42</f>
        <v>2.9530943542060365E-4</v>
      </c>
    </row>
    <row r="53" spans="2:14" s="137" customFormat="1">
      <c r="B53" s="106" t="s">
        <v>549</v>
      </c>
      <c r="C53" s="80" t="s">
        <v>550</v>
      </c>
      <c r="D53" s="91" t="s">
        <v>117</v>
      </c>
      <c r="E53" s="91" t="s">
        <v>281</v>
      </c>
      <c r="F53" s="80" t="s">
        <v>358</v>
      </c>
      <c r="G53" s="91" t="s">
        <v>359</v>
      </c>
      <c r="H53" s="91" t="s">
        <v>161</v>
      </c>
      <c r="I53" s="85">
        <v>1127</v>
      </c>
      <c r="J53" s="87">
        <v>1484</v>
      </c>
      <c r="K53" s="85">
        <v>16.724679999999999</v>
      </c>
      <c r="L53" s="86">
        <v>4.5089965423438165E-6</v>
      </c>
      <c r="M53" s="86">
        <v>2.9502781321423116E-3</v>
      </c>
      <c r="N53" s="86">
        <f>K53/'סכום נכסי הקרן'!$C$42</f>
        <v>4.5799771957846601E-4</v>
      </c>
    </row>
    <row r="54" spans="2:14" s="137" customFormat="1">
      <c r="B54" s="106" t="s">
        <v>551</v>
      </c>
      <c r="C54" s="80" t="s">
        <v>552</v>
      </c>
      <c r="D54" s="91" t="s">
        <v>117</v>
      </c>
      <c r="E54" s="91" t="s">
        <v>281</v>
      </c>
      <c r="F54" s="80" t="s">
        <v>553</v>
      </c>
      <c r="G54" s="91" t="s">
        <v>554</v>
      </c>
      <c r="H54" s="91" t="s">
        <v>161</v>
      </c>
      <c r="I54" s="85">
        <v>441</v>
      </c>
      <c r="J54" s="87">
        <v>6338</v>
      </c>
      <c r="K54" s="85">
        <v>27.950580000000002</v>
      </c>
      <c r="L54" s="86">
        <v>1.9615101884886752E-5</v>
      </c>
      <c r="M54" s="86">
        <v>4.9305568151195873E-3</v>
      </c>
      <c r="N54" s="86">
        <f>K54/'סכום נכסי הקרן'!$C$42</f>
        <v>7.6541386148467315E-4</v>
      </c>
    </row>
    <row r="55" spans="2:14" s="137" customFormat="1">
      <c r="B55" s="106" t="s">
        <v>811</v>
      </c>
      <c r="C55" s="80" t="s">
        <v>555</v>
      </c>
      <c r="D55" s="91" t="s">
        <v>117</v>
      </c>
      <c r="E55" s="91" t="s">
        <v>281</v>
      </c>
      <c r="F55" s="80" t="s">
        <v>556</v>
      </c>
      <c r="G55" s="91" t="s">
        <v>355</v>
      </c>
      <c r="H55" s="91" t="s">
        <v>161</v>
      </c>
      <c r="I55" s="85">
        <v>113</v>
      </c>
      <c r="J55" s="87">
        <v>20940</v>
      </c>
      <c r="K55" s="85">
        <v>23.662200000000002</v>
      </c>
      <c r="L55" s="86">
        <v>6.542244371932961E-6</v>
      </c>
      <c r="M55" s="86">
        <v>4.1740751523124996E-3</v>
      </c>
      <c r="N55" s="86">
        <f>K55/'סכום נכסי הקרן'!$C$42</f>
        <v>6.4797853472889052E-4</v>
      </c>
    </row>
    <row r="56" spans="2:14" s="137" customFormat="1">
      <c r="B56" s="106" t="s">
        <v>557</v>
      </c>
      <c r="C56" s="80" t="s">
        <v>558</v>
      </c>
      <c r="D56" s="91" t="s">
        <v>117</v>
      </c>
      <c r="E56" s="91" t="s">
        <v>281</v>
      </c>
      <c r="F56" s="80" t="s">
        <v>375</v>
      </c>
      <c r="G56" s="91" t="s">
        <v>303</v>
      </c>
      <c r="H56" s="91" t="s">
        <v>161</v>
      </c>
      <c r="I56" s="85">
        <v>17</v>
      </c>
      <c r="J56" s="87">
        <v>41490</v>
      </c>
      <c r="K56" s="85">
        <v>7.0533000000000001</v>
      </c>
      <c r="L56" s="86">
        <v>3.2538525614327365E-6</v>
      </c>
      <c r="M56" s="86">
        <v>1.2442209207852925E-3</v>
      </c>
      <c r="N56" s="86">
        <f>K56/'סכום נכסי הקרן'!$C$42</f>
        <v>1.9315139754559098E-4</v>
      </c>
    </row>
    <row r="57" spans="2:14" s="137" customFormat="1">
      <c r="B57" s="106" t="s">
        <v>559</v>
      </c>
      <c r="C57" s="80" t="s">
        <v>560</v>
      </c>
      <c r="D57" s="91" t="s">
        <v>117</v>
      </c>
      <c r="E57" s="91" t="s">
        <v>281</v>
      </c>
      <c r="F57" s="80" t="s">
        <v>561</v>
      </c>
      <c r="G57" s="91" t="s">
        <v>359</v>
      </c>
      <c r="H57" s="91" t="s">
        <v>161</v>
      </c>
      <c r="I57" s="85">
        <v>482</v>
      </c>
      <c r="J57" s="87">
        <v>5900</v>
      </c>
      <c r="K57" s="85">
        <v>28.437999999999999</v>
      </c>
      <c r="L57" s="86">
        <v>8.6962513257047251E-6</v>
      </c>
      <c r="M57" s="86">
        <v>5.0165390023523947E-3</v>
      </c>
      <c r="N57" s="86">
        <f>K57/'סכום נכסי הקרן'!$C$42</f>
        <v>7.7876163546163014E-4</v>
      </c>
    </row>
    <row r="58" spans="2:14" s="137" customFormat="1">
      <c r="B58" s="106" t="s">
        <v>562</v>
      </c>
      <c r="C58" s="80" t="s">
        <v>563</v>
      </c>
      <c r="D58" s="91" t="s">
        <v>117</v>
      </c>
      <c r="E58" s="91" t="s">
        <v>281</v>
      </c>
      <c r="F58" s="80" t="s">
        <v>564</v>
      </c>
      <c r="G58" s="91" t="s">
        <v>565</v>
      </c>
      <c r="H58" s="91" t="s">
        <v>161</v>
      </c>
      <c r="I58" s="85">
        <v>663</v>
      </c>
      <c r="J58" s="87">
        <v>5990</v>
      </c>
      <c r="K58" s="85">
        <v>39.713699999999996</v>
      </c>
      <c r="L58" s="86">
        <v>1.3705505685614304E-5</v>
      </c>
      <c r="M58" s="86">
        <v>7.0056025380730814E-3</v>
      </c>
      <c r="N58" s="86">
        <f>K58/'סכום נכסי הקרן'!$C$42</f>
        <v>1.0875415276120873E-3</v>
      </c>
    </row>
    <row r="59" spans="2:14" s="137" customFormat="1">
      <c r="B59" s="106" t="s">
        <v>566</v>
      </c>
      <c r="C59" s="80" t="s">
        <v>567</v>
      </c>
      <c r="D59" s="91" t="s">
        <v>117</v>
      </c>
      <c r="E59" s="91" t="s">
        <v>281</v>
      </c>
      <c r="F59" s="80" t="s">
        <v>568</v>
      </c>
      <c r="G59" s="91" t="s">
        <v>554</v>
      </c>
      <c r="H59" s="91" t="s">
        <v>161</v>
      </c>
      <c r="I59" s="85">
        <v>2556</v>
      </c>
      <c r="J59" s="87">
        <v>3579</v>
      </c>
      <c r="K59" s="85">
        <v>91.479240000000004</v>
      </c>
      <c r="L59" s="86">
        <v>4.1709862864955183E-5</v>
      </c>
      <c r="M59" s="86">
        <v>1.6137181776691586E-2</v>
      </c>
      <c r="N59" s="86">
        <f>K59/'סכום נכסי הקרן'!$C$42</f>
        <v>2.505117186623074E-3</v>
      </c>
    </row>
    <row r="60" spans="2:14" s="137" customFormat="1">
      <c r="B60" s="106" t="s">
        <v>569</v>
      </c>
      <c r="C60" s="80" t="s">
        <v>570</v>
      </c>
      <c r="D60" s="91" t="s">
        <v>117</v>
      </c>
      <c r="E60" s="91" t="s">
        <v>281</v>
      </c>
      <c r="F60" s="80" t="s">
        <v>571</v>
      </c>
      <c r="G60" s="91" t="s">
        <v>537</v>
      </c>
      <c r="H60" s="91" t="s">
        <v>161</v>
      </c>
      <c r="I60" s="85">
        <v>2728</v>
      </c>
      <c r="J60" s="87">
        <v>1367</v>
      </c>
      <c r="K60" s="85">
        <v>37.291760000000004</v>
      </c>
      <c r="L60" s="86">
        <v>2.5338127700912752E-5</v>
      </c>
      <c r="M60" s="86">
        <v>6.5783658663184814E-3</v>
      </c>
      <c r="N60" s="86">
        <f>K60/'סכום נכסי הקרן'!$C$42</f>
        <v>1.0212178074000494E-3</v>
      </c>
    </row>
    <row r="61" spans="2:14" s="137" customFormat="1">
      <c r="B61" s="106" t="s">
        <v>572</v>
      </c>
      <c r="C61" s="80" t="s">
        <v>573</v>
      </c>
      <c r="D61" s="91" t="s">
        <v>117</v>
      </c>
      <c r="E61" s="91" t="s">
        <v>281</v>
      </c>
      <c r="F61" s="80" t="s">
        <v>574</v>
      </c>
      <c r="G61" s="91" t="s">
        <v>359</v>
      </c>
      <c r="H61" s="91" t="s">
        <v>161</v>
      </c>
      <c r="I61" s="85">
        <v>506</v>
      </c>
      <c r="J61" s="87">
        <v>4395</v>
      </c>
      <c r="K61" s="85">
        <v>22.238700000000001</v>
      </c>
      <c r="L61" s="86">
        <v>7.9972270800459679E-6</v>
      </c>
      <c r="M61" s="86">
        <v>3.9229659579300309E-3</v>
      </c>
      <c r="N61" s="86">
        <f>K61/'סכום נכסי הקרן'!$C$42</f>
        <v>6.0899663768691737E-4</v>
      </c>
    </row>
    <row r="62" spans="2:14" s="137" customFormat="1">
      <c r="B62" s="106" t="s">
        <v>575</v>
      </c>
      <c r="C62" s="80" t="s">
        <v>576</v>
      </c>
      <c r="D62" s="91" t="s">
        <v>117</v>
      </c>
      <c r="E62" s="91" t="s">
        <v>281</v>
      </c>
      <c r="F62" s="80" t="s">
        <v>577</v>
      </c>
      <c r="G62" s="91" t="s">
        <v>477</v>
      </c>
      <c r="H62" s="91" t="s">
        <v>161</v>
      </c>
      <c r="I62" s="85">
        <v>342</v>
      </c>
      <c r="J62" s="87">
        <v>8023</v>
      </c>
      <c r="K62" s="85">
        <v>27.438659999999999</v>
      </c>
      <c r="L62" s="86">
        <v>1.2503916157074194E-5</v>
      </c>
      <c r="M62" s="86">
        <v>4.8402527625812843E-3</v>
      </c>
      <c r="N62" s="86">
        <f>K62/'סכום נכסי הקרן'!$C$42</f>
        <v>7.5139516620281364E-4</v>
      </c>
    </row>
    <row r="63" spans="2:14" s="137" customFormat="1">
      <c r="B63" s="106" t="s">
        <v>578</v>
      </c>
      <c r="C63" s="80" t="s">
        <v>579</v>
      </c>
      <c r="D63" s="91" t="s">
        <v>117</v>
      </c>
      <c r="E63" s="91" t="s">
        <v>281</v>
      </c>
      <c r="F63" s="80" t="s">
        <v>580</v>
      </c>
      <c r="G63" s="91" t="s">
        <v>470</v>
      </c>
      <c r="H63" s="91" t="s">
        <v>161</v>
      </c>
      <c r="I63" s="85">
        <v>1726</v>
      </c>
      <c r="J63" s="87">
        <v>2769</v>
      </c>
      <c r="K63" s="85">
        <v>47.792940000000002</v>
      </c>
      <c r="L63" s="86">
        <v>1.7631930048269811E-5</v>
      </c>
      <c r="M63" s="86">
        <v>8.4308020095325929E-3</v>
      </c>
      <c r="N63" s="86">
        <f>K63/'סכום נכסי הקרן'!$C$42</f>
        <v>1.3087878232618175E-3</v>
      </c>
    </row>
    <row r="64" spans="2:14" s="137" customFormat="1">
      <c r="B64" s="106" t="s">
        <v>581</v>
      </c>
      <c r="C64" s="80" t="s">
        <v>582</v>
      </c>
      <c r="D64" s="91" t="s">
        <v>117</v>
      </c>
      <c r="E64" s="91" t="s">
        <v>281</v>
      </c>
      <c r="F64" s="80" t="s">
        <v>583</v>
      </c>
      <c r="G64" s="91" t="s">
        <v>189</v>
      </c>
      <c r="H64" s="91" t="s">
        <v>161</v>
      </c>
      <c r="I64" s="85">
        <v>300</v>
      </c>
      <c r="J64" s="87">
        <v>4000</v>
      </c>
      <c r="K64" s="85">
        <v>12</v>
      </c>
      <c r="L64" s="86">
        <v>6.1179602695989314E-6</v>
      </c>
      <c r="M64" s="86">
        <v>2.1168319863643275E-3</v>
      </c>
      <c r="N64" s="86">
        <f>K64/'סכום נכסי הקרן'!$C$42</f>
        <v>3.2861451668681212E-4</v>
      </c>
    </row>
    <row r="65" spans="2:14" s="137" customFormat="1">
      <c r="B65" s="106" t="s">
        <v>584</v>
      </c>
      <c r="C65" s="80" t="s">
        <v>585</v>
      </c>
      <c r="D65" s="91" t="s">
        <v>117</v>
      </c>
      <c r="E65" s="91" t="s">
        <v>281</v>
      </c>
      <c r="F65" s="80" t="s">
        <v>586</v>
      </c>
      <c r="G65" s="91" t="s">
        <v>554</v>
      </c>
      <c r="H65" s="91" t="s">
        <v>161</v>
      </c>
      <c r="I65" s="85">
        <v>201</v>
      </c>
      <c r="J65" s="87">
        <v>13090</v>
      </c>
      <c r="K65" s="85">
        <v>26.3109</v>
      </c>
      <c r="L65" s="86">
        <v>1.3646749609030807E-5</v>
      </c>
      <c r="M65" s="86">
        <v>4.6413128925027651E-3</v>
      </c>
      <c r="N65" s="86">
        <f>K65/'סכום נכסי הקרן'!$C$42</f>
        <v>7.2051197392458699E-4</v>
      </c>
    </row>
    <row r="66" spans="2:14" s="137" customFormat="1">
      <c r="B66" s="106" t="s">
        <v>587</v>
      </c>
      <c r="C66" s="80" t="s">
        <v>588</v>
      </c>
      <c r="D66" s="91" t="s">
        <v>117</v>
      </c>
      <c r="E66" s="91" t="s">
        <v>281</v>
      </c>
      <c r="F66" s="80" t="s">
        <v>589</v>
      </c>
      <c r="G66" s="91" t="s">
        <v>325</v>
      </c>
      <c r="H66" s="91" t="s">
        <v>161</v>
      </c>
      <c r="I66" s="85">
        <v>101</v>
      </c>
      <c r="J66" s="87">
        <v>13420</v>
      </c>
      <c r="K66" s="85">
        <v>13.554200000000002</v>
      </c>
      <c r="L66" s="86">
        <v>1.0578181401148203E-5</v>
      </c>
      <c r="M66" s="86">
        <v>2.390997009131614E-3</v>
      </c>
      <c r="N66" s="86">
        <f>K66/'סכום נכסי הקרן'!$C$42</f>
        <v>3.7117557350636578E-4</v>
      </c>
    </row>
    <row r="67" spans="2:14" s="137" customFormat="1">
      <c r="B67" s="106" t="s">
        <v>590</v>
      </c>
      <c r="C67" s="80" t="s">
        <v>591</v>
      </c>
      <c r="D67" s="91" t="s">
        <v>117</v>
      </c>
      <c r="E67" s="91" t="s">
        <v>281</v>
      </c>
      <c r="F67" s="80" t="s">
        <v>592</v>
      </c>
      <c r="G67" s="91" t="s">
        <v>325</v>
      </c>
      <c r="H67" s="91" t="s">
        <v>161</v>
      </c>
      <c r="I67" s="85">
        <v>381</v>
      </c>
      <c r="J67" s="87">
        <v>2547</v>
      </c>
      <c r="K67" s="85">
        <v>9.7040699999999998</v>
      </c>
      <c r="L67" s="86">
        <v>1.481021525462278E-5</v>
      </c>
      <c r="M67" s="86">
        <v>1.7118238144932065E-3</v>
      </c>
      <c r="N67" s="86">
        <f>K67/'סכום נכסי הקרן'!$C$42</f>
        <v>2.6574152274541608E-4</v>
      </c>
    </row>
    <row r="68" spans="2:14" s="137" customFormat="1">
      <c r="B68" s="106" t="s">
        <v>593</v>
      </c>
      <c r="C68" s="80" t="s">
        <v>594</v>
      </c>
      <c r="D68" s="91" t="s">
        <v>117</v>
      </c>
      <c r="E68" s="91" t="s">
        <v>281</v>
      </c>
      <c r="F68" s="80" t="s">
        <v>595</v>
      </c>
      <c r="G68" s="91" t="s">
        <v>527</v>
      </c>
      <c r="H68" s="91" t="s">
        <v>161</v>
      </c>
      <c r="I68" s="85">
        <v>20</v>
      </c>
      <c r="J68" s="87">
        <v>39810</v>
      </c>
      <c r="K68" s="85">
        <v>7.9619999999999997</v>
      </c>
      <c r="L68" s="86">
        <v>8.3733895355238958E-6</v>
      </c>
      <c r="M68" s="86">
        <v>1.4045180229527311E-3</v>
      </c>
      <c r="N68" s="86">
        <f>K68/'סכום נכסי הקרן'!$C$42</f>
        <v>2.1803573182169981E-4</v>
      </c>
    </row>
    <row r="69" spans="2:14" s="137" customFormat="1">
      <c r="B69" s="106" t="s">
        <v>596</v>
      </c>
      <c r="C69" s="80" t="s">
        <v>597</v>
      </c>
      <c r="D69" s="91" t="s">
        <v>117</v>
      </c>
      <c r="E69" s="91" t="s">
        <v>281</v>
      </c>
      <c r="F69" s="80" t="s">
        <v>598</v>
      </c>
      <c r="G69" s="91" t="s">
        <v>599</v>
      </c>
      <c r="H69" s="91" t="s">
        <v>161</v>
      </c>
      <c r="I69" s="85">
        <v>1104</v>
      </c>
      <c r="J69" s="87">
        <v>300</v>
      </c>
      <c r="K69" s="85">
        <v>3.3119999999999998</v>
      </c>
      <c r="L69" s="86">
        <v>6.43205422613229E-6</v>
      </c>
      <c r="M69" s="86">
        <v>5.8424562823655431E-4</v>
      </c>
      <c r="N69" s="86">
        <f>K69/'סכום נכסי הקרן'!$C$42</f>
        <v>9.0697606605560138E-5</v>
      </c>
    </row>
    <row r="70" spans="2:14" s="137" customFormat="1">
      <c r="B70" s="106" t="s">
        <v>600</v>
      </c>
      <c r="C70" s="80" t="s">
        <v>601</v>
      </c>
      <c r="D70" s="91" t="s">
        <v>117</v>
      </c>
      <c r="E70" s="91" t="s">
        <v>281</v>
      </c>
      <c r="F70" s="80" t="s">
        <v>364</v>
      </c>
      <c r="G70" s="91" t="s">
        <v>303</v>
      </c>
      <c r="H70" s="91" t="s">
        <v>161</v>
      </c>
      <c r="I70" s="85">
        <v>2082</v>
      </c>
      <c r="J70" s="87">
        <v>1305</v>
      </c>
      <c r="K70" s="85">
        <v>27.170099999999998</v>
      </c>
      <c r="L70" s="86">
        <v>1.2605634017285449E-5</v>
      </c>
      <c r="M70" s="86">
        <v>4.7928780627264503E-3</v>
      </c>
      <c r="N70" s="86">
        <f>K70/'סכום נכסי הקרן'!$C$42</f>
        <v>7.4404077331936271E-4</v>
      </c>
    </row>
    <row r="71" spans="2:14" s="137" customFormat="1">
      <c r="B71" s="106" t="s">
        <v>602</v>
      </c>
      <c r="C71" s="80" t="s">
        <v>603</v>
      </c>
      <c r="D71" s="91" t="s">
        <v>117</v>
      </c>
      <c r="E71" s="91" t="s">
        <v>281</v>
      </c>
      <c r="F71" s="80" t="s">
        <v>604</v>
      </c>
      <c r="G71" s="91" t="s">
        <v>148</v>
      </c>
      <c r="H71" s="91" t="s">
        <v>161</v>
      </c>
      <c r="I71" s="85">
        <v>79</v>
      </c>
      <c r="J71" s="87">
        <v>17140</v>
      </c>
      <c r="K71" s="85">
        <v>13.5406</v>
      </c>
      <c r="L71" s="86">
        <v>5.8610693602657628E-6</v>
      </c>
      <c r="M71" s="86">
        <v>2.3885979328804006E-3</v>
      </c>
      <c r="N71" s="86">
        <f>K71/'סכום נכסי הקרן'!$C$42</f>
        <v>3.7080314372078729E-4</v>
      </c>
    </row>
    <row r="72" spans="2:14" s="137" customFormat="1">
      <c r="B72" s="106" t="s">
        <v>605</v>
      </c>
      <c r="C72" s="80" t="s">
        <v>606</v>
      </c>
      <c r="D72" s="91" t="s">
        <v>117</v>
      </c>
      <c r="E72" s="91" t="s">
        <v>281</v>
      </c>
      <c r="F72" s="80" t="s">
        <v>607</v>
      </c>
      <c r="G72" s="91" t="s">
        <v>470</v>
      </c>
      <c r="H72" s="91" t="s">
        <v>161</v>
      </c>
      <c r="I72" s="85">
        <v>6649</v>
      </c>
      <c r="J72" s="87">
        <v>245.2</v>
      </c>
      <c r="K72" s="85">
        <v>16.303350000000002</v>
      </c>
      <c r="L72" s="86">
        <v>6.3658141110895129E-6</v>
      </c>
      <c r="M72" s="86">
        <v>2.8759543970744051E-3</v>
      </c>
      <c r="N72" s="86">
        <f>K72/'סכום נכסי הקרן'!$C$42</f>
        <v>4.4645979005216157E-4</v>
      </c>
    </row>
    <row r="73" spans="2:14" s="137" customFormat="1">
      <c r="B73" s="106" t="s">
        <v>608</v>
      </c>
      <c r="C73" s="80" t="s">
        <v>609</v>
      </c>
      <c r="D73" s="91" t="s">
        <v>117</v>
      </c>
      <c r="E73" s="91" t="s">
        <v>281</v>
      </c>
      <c r="F73" s="80" t="s">
        <v>610</v>
      </c>
      <c r="G73" s="91" t="s">
        <v>148</v>
      </c>
      <c r="H73" s="91" t="s">
        <v>161</v>
      </c>
      <c r="I73" s="85">
        <v>773</v>
      </c>
      <c r="J73" s="87">
        <v>1830</v>
      </c>
      <c r="K73" s="85">
        <v>14.145899999999999</v>
      </c>
      <c r="L73" s="86">
        <v>3.3275017251353056E-6</v>
      </c>
      <c r="M73" s="86">
        <v>2.4953744663259282E-3</v>
      </c>
      <c r="N73" s="86">
        <f>K73/'סכום נכסי הקרן'!$C$42</f>
        <v>3.8737900763333123E-4</v>
      </c>
    </row>
    <row r="74" spans="2:14" s="137" customFormat="1">
      <c r="B74" s="106" t="s">
        <v>611</v>
      </c>
      <c r="C74" s="80" t="s">
        <v>612</v>
      </c>
      <c r="D74" s="91" t="s">
        <v>117</v>
      </c>
      <c r="E74" s="91" t="s">
        <v>281</v>
      </c>
      <c r="F74" s="80" t="s">
        <v>613</v>
      </c>
      <c r="G74" s="91" t="s">
        <v>303</v>
      </c>
      <c r="H74" s="91" t="s">
        <v>161</v>
      </c>
      <c r="I74" s="85">
        <v>6153</v>
      </c>
      <c r="J74" s="87">
        <v>906.8</v>
      </c>
      <c r="K74" s="85">
        <v>55.795400000000001</v>
      </c>
      <c r="L74" s="86">
        <v>1.5184468339643167E-5</v>
      </c>
      <c r="M74" s="86">
        <v>9.842457284332683E-3</v>
      </c>
      <c r="N74" s="86">
        <f>K74/'סכום נכסי הקרן'!$C$42</f>
        <v>1.527931533695613E-3</v>
      </c>
    </row>
    <row r="75" spans="2:14" s="137" customFormat="1">
      <c r="B75" s="106" t="s">
        <v>614</v>
      </c>
      <c r="C75" s="80" t="s">
        <v>615</v>
      </c>
      <c r="D75" s="91" t="s">
        <v>117</v>
      </c>
      <c r="E75" s="91" t="s">
        <v>281</v>
      </c>
      <c r="F75" s="80" t="s">
        <v>616</v>
      </c>
      <c r="G75" s="91" t="s">
        <v>303</v>
      </c>
      <c r="H75" s="91" t="s">
        <v>161</v>
      </c>
      <c r="I75" s="85">
        <v>1921</v>
      </c>
      <c r="J75" s="87">
        <v>1107</v>
      </c>
      <c r="K75" s="85">
        <v>21.265470000000001</v>
      </c>
      <c r="L75" s="86">
        <v>5.4870037132247928E-6</v>
      </c>
      <c r="M75" s="86">
        <v>3.7512855917559177E-3</v>
      </c>
      <c r="N75" s="86">
        <f>K75/'סכום נכסי הקרן'!$C$42</f>
        <v>5.8234517884732514E-4</v>
      </c>
    </row>
    <row r="76" spans="2:14" s="137" customFormat="1">
      <c r="B76" s="107"/>
      <c r="C76" s="80"/>
      <c r="D76" s="80"/>
      <c r="E76" s="80"/>
      <c r="F76" s="80"/>
      <c r="G76" s="80"/>
      <c r="H76" s="80"/>
      <c r="I76" s="85"/>
      <c r="J76" s="87"/>
      <c r="K76" s="80"/>
      <c r="L76" s="80"/>
      <c r="M76" s="86"/>
      <c r="N76" s="80"/>
    </row>
    <row r="77" spans="2:14" s="137" customFormat="1">
      <c r="B77" s="105" t="s">
        <v>28</v>
      </c>
      <c r="C77" s="82"/>
      <c r="D77" s="82"/>
      <c r="E77" s="82"/>
      <c r="F77" s="82"/>
      <c r="G77" s="82"/>
      <c r="H77" s="82"/>
      <c r="I77" s="88"/>
      <c r="J77" s="90"/>
      <c r="K77" s="88">
        <v>14.587459999999998</v>
      </c>
      <c r="L77" s="82"/>
      <c r="M77" s="89">
        <v>2.5732668273175138E-3</v>
      </c>
      <c r="N77" s="89">
        <f>K77/'סכום נכסי הקרן'!$C$42</f>
        <v>3.994709264656836E-4</v>
      </c>
    </row>
    <row r="78" spans="2:14" s="137" customFormat="1">
      <c r="B78" s="106" t="s">
        <v>617</v>
      </c>
      <c r="C78" s="80" t="s">
        <v>618</v>
      </c>
      <c r="D78" s="91" t="s">
        <v>117</v>
      </c>
      <c r="E78" s="91" t="s">
        <v>281</v>
      </c>
      <c r="F78" s="80" t="s">
        <v>619</v>
      </c>
      <c r="G78" s="91" t="s">
        <v>148</v>
      </c>
      <c r="H78" s="91" t="s">
        <v>161</v>
      </c>
      <c r="I78" s="85">
        <v>746</v>
      </c>
      <c r="J78" s="87">
        <v>730.1</v>
      </c>
      <c r="K78" s="85">
        <v>5.4465500000000002</v>
      </c>
      <c r="L78" s="86">
        <v>1.3567867071277681E-5</v>
      </c>
      <c r="M78" s="86">
        <v>9.607859379443856E-4</v>
      </c>
      <c r="N78" s="86">
        <f>K78/'סכום נכסי הקרן'!$C$42</f>
        <v>1.491512829883797E-4</v>
      </c>
    </row>
    <row r="79" spans="2:14" s="137" customFormat="1">
      <c r="B79" s="106" t="s">
        <v>620</v>
      </c>
      <c r="C79" s="80" t="s">
        <v>621</v>
      </c>
      <c r="D79" s="91" t="s">
        <v>117</v>
      </c>
      <c r="E79" s="91" t="s">
        <v>281</v>
      </c>
      <c r="F79" s="80" t="s">
        <v>622</v>
      </c>
      <c r="G79" s="91" t="s">
        <v>355</v>
      </c>
      <c r="H79" s="91" t="s">
        <v>161</v>
      </c>
      <c r="I79" s="85">
        <v>300</v>
      </c>
      <c r="J79" s="87">
        <v>2958</v>
      </c>
      <c r="K79" s="85">
        <v>8.8740000000000006</v>
      </c>
      <c r="L79" s="86">
        <v>3.4549204285759693E-5</v>
      </c>
      <c r="M79" s="86">
        <v>1.5653972539164201E-3</v>
      </c>
      <c r="N79" s="86">
        <f>K79/'סכום נכסי הקרן'!$C$42</f>
        <v>2.4301043508989756E-4</v>
      </c>
    </row>
    <row r="80" spans="2:14" s="137" customFormat="1">
      <c r="B80" s="106" t="s">
        <v>623</v>
      </c>
      <c r="C80" s="80" t="s">
        <v>624</v>
      </c>
      <c r="D80" s="91" t="s">
        <v>117</v>
      </c>
      <c r="E80" s="91" t="s">
        <v>281</v>
      </c>
      <c r="F80" s="80" t="s">
        <v>312</v>
      </c>
      <c r="G80" s="91" t="s">
        <v>303</v>
      </c>
      <c r="H80" s="91" t="s">
        <v>161</v>
      </c>
      <c r="I80" s="85">
        <v>22.6</v>
      </c>
      <c r="J80" s="87">
        <v>1181</v>
      </c>
      <c r="K80" s="85">
        <v>0.26691000000000004</v>
      </c>
      <c r="L80" s="86">
        <v>1.9639504895381227E-7</v>
      </c>
      <c r="M80" s="86">
        <v>4.7083635456708557E-5</v>
      </c>
      <c r="N80" s="86">
        <f>K80/'סכום נכסי הקרן'!$C$42</f>
        <v>7.3092083874064194E-6</v>
      </c>
    </row>
    <row r="81" spans="2:19" s="137" customFormat="1">
      <c r="B81" s="107"/>
      <c r="C81" s="80"/>
      <c r="D81" s="80"/>
      <c r="E81" s="80"/>
      <c r="F81" s="80"/>
      <c r="G81" s="80"/>
      <c r="H81" s="80"/>
      <c r="I81" s="85"/>
      <c r="J81" s="87"/>
      <c r="K81" s="80"/>
      <c r="L81" s="80"/>
      <c r="M81" s="86"/>
      <c r="N81" s="80"/>
    </row>
    <row r="82" spans="2:19" s="137" customFormat="1">
      <c r="B82" s="104" t="s">
        <v>225</v>
      </c>
      <c r="C82" s="82"/>
      <c r="D82" s="82"/>
      <c r="E82" s="82"/>
      <c r="F82" s="82"/>
      <c r="G82" s="82"/>
      <c r="H82" s="82"/>
      <c r="I82" s="88"/>
      <c r="J82" s="90"/>
      <c r="K82" s="88">
        <v>324.68756000000013</v>
      </c>
      <c r="L82" s="82"/>
      <c r="M82" s="89">
        <v>5.7275751048548915E-2</v>
      </c>
      <c r="N82" s="89">
        <f>K82/'סכום נכסי הקרן'!$C$42</f>
        <v>8.8914204669683621E-3</v>
      </c>
    </row>
    <row r="83" spans="2:19" s="137" customFormat="1">
      <c r="B83" s="105" t="s">
        <v>55</v>
      </c>
      <c r="C83" s="82"/>
      <c r="D83" s="82"/>
      <c r="E83" s="82"/>
      <c r="F83" s="82"/>
      <c r="G83" s="82"/>
      <c r="H83" s="82"/>
      <c r="I83" s="88"/>
      <c r="J83" s="90"/>
      <c r="K83" s="88">
        <v>305.12419000000011</v>
      </c>
      <c r="L83" s="82"/>
      <c r="M83" s="89">
        <v>5.3824720433792217E-2</v>
      </c>
      <c r="N83" s="89">
        <f>K83/'סכום נכסי הקרן'!$C$42</f>
        <v>8.3556865188587556E-3</v>
      </c>
      <c r="P83" s="141"/>
      <c r="R83" s="141"/>
      <c r="S83" s="141"/>
    </row>
    <row r="84" spans="2:19" s="137" customFormat="1">
      <c r="B84" s="106" t="s">
        <v>625</v>
      </c>
      <c r="C84" s="80" t="s">
        <v>626</v>
      </c>
      <c r="D84" s="91" t="s">
        <v>627</v>
      </c>
      <c r="E84" s="91" t="s">
        <v>628</v>
      </c>
      <c r="F84" s="80"/>
      <c r="G84" s="91" t="s">
        <v>629</v>
      </c>
      <c r="H84" s="91" t="s">
        <v>160</v>
      </c>
      <c r="I84" s="85">
        <v>170</v>
      </c>
      <c r="J84" s="87">
        <v>6446</v>
      </c>
      <c r="K84" s="85">
        <v>38.440620000000003</v>
      </c>
      <c r="L84" s="86">
        <v>1.1581425693123122E-6</v>
      </c>
      <c r="M84" s="86">
        <v>6.7810278326396909E-3</v>
      </c>
      <c r="N84" s="86">
        <f>K84/'סכום נכסי הקרן'!$C$42</f>
        <v>1.0526788135367835E-3</v>
      </c>
    </row>
    <row r="85" spans="2:19" s="137" customFormat="1">
      <c r="B85" s="106" t="s">
        <v>630</v>
      </c>
      <c r="C85" s="80" t="s">
        <v>631</v>
      </c>
      <c r="D85" s="91" t="s">
        <v>632</v>
      </c>
      <c r="E85" s="91" t="s">
        <v>628</v>
      </c>
      <c r="F85" s="80" t="s">
        <v>633</v>
      </c>
      <c r="G85" s="91" t="s">
        <v>634</v>
      </c>
      <c r="H85" s="91" t="s">
        <v>160</v>
      </c>
      <c r="I85" s="85">
        <v>164</v>
      </c>
      <c r="J85" s="87">
        <v>3505</v>
      </c>
      <c r="K85" s="85">
        <v>20.09571</v>
      </c>
      <c r="L85" s="86">
        <v>4.7783357714985847E-6</v>
      </c>
      <c r="M85" s="86">
        <v>3.5449368097251232E-3</v>
      </c>
      <c r="N85" s="86">
        <f>K85/'סכום נכסי הקרן'!$C$42</f>
        <v>5.5031183576069475E-4</v>
      </c>
    </row>
    <row r="86" spans="2:19" s="137" customFormat="1">
      <c r="B86" s="106" t="s">
        <v>635</v>
      </c>
      <c r="C86" s="80" t="s">
        <v>636</v>
      </c>
      <c r="D86" s="91" t="s">
        <v>632</v>
      </c>
      <c r="E86" s="91" t="s">
        <v>628</v>
      </c>
      <c r="F86" s="80" t="s">
        <v>637</v>
      </c>
      <c r="G86" s="91" t="s">
        <v>629</v>
      </c>
      <c r="H86" s="91" t="s">
        <v>160</v>
      </c>
      <c r="I86" s="85">
        <v>99</v>
      </c>
      <c r="J86" s="87">
        <v>10908</v>
      </c>
      <c r="K86" s="85">
        <v>37.753029999999995</v>
      </c>
      <c r="L86" s="86">
        <v>6.0571593570896792E-7</v>
      </c>
      <c r="M86" s="86">
        <v>6.6597351238476691E-3</v>
      </c>
      <c r="N86" s="86">
        <f>K86/'סכום נכסי הקרן'!$C$42</f>
        <v>1.0338494755760597E-3</v>
      </c>
    </row>
    <row r="87" spans="2:19" s="137" customFormat="1">
      <c r="B87" s="106" t="s">
        <v>638</v>
      </c>
      <c r="C87" s="80" t="s">
        <v>639</v>
      </c>
      <c r="D87" s="91" t="s">
        <v>632</v>
      </c>
      <c r="E87" s="91" t="s">
        <v>628</v>
      </c>
      <c r="F87" s="80" t="s">
        <v>640</v>
      </c>
      <c r="G87" s="91" t="s">
        <v>599</v>
      </c>
      <c r="H87" s="91" t="s">
        <v>160</v>
      </c>
      <c r="I87" s="85">
        <v>137</v>
      </c>
      <c r="J87" s="87">
        <v>570</v>
      </c>
      <c r="K87" s="85">
        <v>2.7300200000000001</v>
      </c>
      <c r="L87" s="86">
        <v>9.9721899642500632E-6</v>
      </c>
      <c r="M87" s="86">
        <v>4.8158280495119509E-4</v>
      </c>
      <c r="N87" s="86">
        <f>K87/'סכום נכסי הקרן'!$C$42</f>
        <v>7.4760350237110902E-5</v>
      </c>
    </row>
    <row r="88" spans="2:19" s="137" customFormat="1">
      <c r="B88" s="106" t="s">
        <v>641</v>
      </c>
      <c r="C88" s="80" t="s">
        <v>642</v>
      </c>
      <c r="D88" s="91" t="s">
        <v>632</v>
      </c>
      <c r="E88" s="91" t="s">
        <v>628</v>
      </c>
      <c r="F88" s="80" t="s">
        <v>643</v>
      </c>
      <c r="G88" s="91" t="s">
        <v>317</v>
      </c>
      <c r="H88" s="91" t="s">
        <v>160</v>
      </c>
      <c r="I88" s="85">
        <v>120</v>
      </c>
      <c r="J88" s="87">
        <v>3130</v>
      </c>
      <c r="K88" s="85">
        <v>13.23165</v>
      </c>
      <c r="L88" s="86">
        <v>5.1117272351676951E-6</v>
      </c>
      <c r="M88" s="86">
        <v>2.334098329364796E-3</v>
      </c>
      <c r="N88" s="86">
        <f>K88/'סכום נכסי הקרן'!$C$42</f>
        <v>3.6234268914325476E-4</v>
      </c>
    </row>
    <row r="89" spans="2:19" s="137" customFormat="1">
      <c r="B89" s="106" t="s">
        <v>644</v>
      </c>
      <c r="C89" s="80" t="s">
        <v>645</v>
      </c>
      <c r="D89" s="91" t="s">
        <v>632</v>
      </c>
      <c r="E89" s="91" t="s">
        <v>628</v>
      </c>
      <c r="F89" s="80" t="s">
        <v>646</v>
      </c>
      <c r="G89" s="91" t="s">
        <v>27</v>
      </c>
      <c r="H89" s="91" t="s">
        <v>160</v>
      </c>
      <c r="I89" s="85">
        <v>157</v>
      </c>
      <c r="J89" s="87">
        <v>1935</v>
      </c>
      <c r="K89" s="85">
        <v>10.62067</v>
      </c>
      <c r="L89" s="86">
        <v>4.6774804254147591E-6</v>
      </c>
      <c r="M89" s="86">
        <v>1.873514497718335E-3</v>
      </c>
      <c r="N89" s="86">
        <f>K89/'סכום נכסי הקרן'!$C$42</f>
        <v>2.9084219491167705E-4</v>
      </c>
    </row>
    <row r="90" spans="2:19" s="137" customFormat="1">
      <c r="B90" s="106" t="s">
        <v>647</v>
      </c>
      <c r="C90" s="80" t="s">
        <v>648</v>
      </c>
      <c r="D90" s="91" t="s">
        <v>632</v>
      </c>
      <c r="E90" s="91" t="s">
        <v>628</v>
      </c>
      <c r="F90" s="80" t="s">
        <v>649</v>
      </c>
      <c r="G90" s="91" t="s">
        <v>650</v>
      </c>
      <c r="H90" s="91" t="s">
        <v>160</v>
      </c>
      <c r="I90" s="85">
        <v>449</v>
      </c>
      <c r="J90" s="87">
        <v>680</v>
      </c>
      <c r="K90" s="85">
        <v>10.67399</v>
      </c>
      <c r="L90" s="86">
        <v>2.0451781213494825E-5</v>
      </c>
      <c r="M90" s="86">
        <v>1.8829202878444138E-3</v>
      </c>
      <c r="N90" s="86">
        <f>K90/'סכום נכסי הקרן'!$C$42</f>
        <v>2.9230233874748881E-4</v>
      </c>
    </row>
    <row r="91" spans="2:19" s="137" customFormat="1">
      <c r="B91" s="106" t="s">
        <v>651</v>
      </c>
      <c r="C91" s="80" t="s">
        <v>652</v>
      </c>
      <c r="D91" s="91" t="s">
        <v>632</v>
      </c>
      <c r="E91" s="91" t="s">
        <v>628</v>
      </c>
      <c r="F91" s="80" t="s">
        <v>653</v>
      </c>
      <c r="G91" s="91" t="s">
        <v>477</v>
      </c>
      <c r="H91" s="91" t="s">
        <v>160</v>
      </c>
      <c r="I91" s="85">
        <v>86</v>
      </c>
      <c r="J91" s="87">
        <v>4330</v>
      </c>
      <c r="K91" s="85">
        <v>13.0184</v>
      </c>
      <c r="L91" s="86">
        <v>1.7306069592776914E-6</v>
      </c>
      <c r="M91" s="86">
        <v>2.2964804609404465E-3</v>
      </c>
      <c r="N91" s="86">
        <f>K91/'סכום נכסי הקרן'!$C$42</f>
        <v>3.5650293533629954E-4</v>
      </c>
    </row>
    <row r="92" spans="2:19" s="137" customFormat="1">
      <c r="B92" s="106" t="s">
        <v>656</v>
      </c>
      <c r="C92" s="80" t="s">
        <v>657</v>
      </c>
      <c r="D92" s="91" t="s">
        <v>632</v>
      </c>
      <c r="E92" s="91" t="s">
        <v>628</v>
      </c>
      <c r="F92" s="80" t="s">
        <v>658</v>
      </c>
      <c r="G92" s="91" t="s">
        <v>659</v>
      </c>
      <c r="H92" s="91" t="s">
        <v>160</v>
      </c>
      <c r="I92" s="85">
        <v>70</v>
      </c>
      <c r="J92" s="87">
        <v>3262</v>
      </c>
      <c r="K92" s="85">
        <v>7.9827700000000004</v>
      </c>
      <c r="L92" s="86">
        <v>1.4633481665271817E-6</v>
      </c>
      <c r="M92" s="86">
        <v>1.4081819063157968E-3</v>
      </c>
      <c r="N92" s="86">
        <f>K92/'סכום נכסי הקרן'!$C$42</f>
        <v>2.186045087809986E-4</v>
      </c>
    </row>
    <row r="93" spans="2:19" s="137" customFormat="1">
      <c r="B93" s="106" t="s">
        <v>660</v>
      </c>
      <c r="C93" s="80" t="s">
        <v>661</v>
      </c>
      <c r="D93" s="91" t="s">
        <v>632</v>
      </c>
      <c r="E93" s="91" t="s">
        <v>628</v>
      </c>
      <c r="F93" s="80" t="s">
        <v>514</v>
      </c>
      <c r="G93" s="91" t="s">
        <v>325</v>
      </c>
      <c r="H93" s="91" t="s">
        <v>160</v>
      </c>
      <c r="I93" s="85">
        <v>160</v>
      </c>
      <c r="J93" s="87">
        <v>7552</v>
      </c>
      <c r="K93" s="85">
        <v>42.24286</v>
      </c>
      <c r="L93" s="86">
        <v>1.1157811589123769E-6</v>
      </c>
      <c r="M93" s="86">
        <v>7.4517531036258494E-3</v>
      </c>
      <c r="N93" s="86">
        <f>K93/'סכום נכסי הקרן'!$C$42</f>
        <v>1.1568014185307223E-3</v>
      </c>
    </row>
    <row r="94" spans="2:19" s="137" customFormat="1">
      <c r="B94" s="106" t="s">
        <v>662</v>
      </c>
      <c r="C94" s="80" t="s">
        <v>663</v>
      </c>
      <c r="D94" s="91" t="s">
        <v>632</v>
      </c>
      <c r="E94" s="91" t="s">
        <v>628</v>
      </c>
      <c r="F94" s="80" t="s">
        <v>583</v>
      </c>
      <c r="G94" s="91" t="s">
        <v>189</v>
      </c>
      <c r="H94" s="91" t="s">
        <v>160</v>
      </c>
      <c r="I94" s="85">
        <v>338</v>
      </c>
      <c r="J94" s="87">
        <v>1119</v>
      </c>
      <c r="K94" s="85">
        <v>13.22264</v>
      </c>
      <c r="L94" s="86">
        <v>6.8929019037481295E-6</v>
      </c>
      <c r="M94" s="86">
        <v>2.3325089413483674E-3</v>
      </c>
      <c r="N94" s="86">
        <f>K94/'סכום נכסי הקרן'!$C$42</f>
        <v>3.6209595441030908E-4</v>
      </c>
    </row>
    <row r="95" spans="2:19" s="137" customFormat="1">
      <c r="B95" s="106" t="s">
        <v>664</v>
      </c>
      <c r="C95" s="80" t="s">
        <v>665</v>
      </c>
      <c r="D95" s="91" t="s">
        <v>632</v>
      </c>
      <c r="E95" s="91" t="s">
        <v>628</v>
      </c>
      <c r="F95" s="80" t="s">
        <v>666</v>
      </c>
      <c r="G95" s="91" t="s">
        <v>667</v>
      </c>
      <c r="H95" s="91" t="s">
        <v>160</v>
      </c>
      <c r="I95" s="85">
        <v>122</v>
      </c>
      <c r="J95" s="87">
        <v>2000</v>
      </c>
      <c r="K95" s="85">
        <v>8.5302500000000006</v>
      </c>
      <c r="L95" s="86">
        <v>2.935935387089123E-6</v>
      </c>
      <c r="M95" s="86">
        <v>1.5047588376403587E-3</v>
      </c>
      <c r="N95" s="86">
        <f>K95/'סכום נכסי הקרן'!$C$42</f>
        <v>2.3359699841397325E-4</v>
      </c>
    </row>
    <row r="96" spans="2:19" s="137" customFormat="1">
      <c r="B96" s="106" t="s">
        <v>668</v>
      </c>
      <c r="C96" s="80" t="s">
        <v>669</v>
      </c>
      <c r="D96" s="91" t="s">
        <v>632</v>
      </c>
      <c r="E96" s="91" t="s">
        <v>628</v>
      </c>
      <c r="F96" s="80" t="s">
        <v>480</v>
      </c>
      <c r="G96" s="91" t="s">
        <v>325</v>
      </c>
      <c r="H96" s="91" t="s">
        <v>160</v>
      </c>
      <c r="I96" s="85">
        <v>485</v>
      </c>
      <c r="J96" s="87">
        <v>3322</v>
      </c>
      <c r="K96" s="85">
        <v>56.326500000000003</v>
      </c>
      <c r="L96" s="86">
        <v>4.7783251231527095E-7</v>
      </c>
      <c r="M96" s="86">
        <v>9.9361447399958572E-3</v>
      </c>
      <c r="N96" s="86">
        <f>K96/'סכום נכסי הקרן'!$C$42</f>
        <v>1.5424754645133102E-3</v>
      </c>
    </row>
    <row r="97" spans="2:19" s="137" customFormat="1">
      <c r="B97" s="106" t="s">
        <v>670</v>
      </c>
      <c r="C97" s="80" t="s">
        <v>671</v>
      </c>
      <c r="D97" s="91" t="s">
        <v>632</v>
      </c>
      <c r="E97" s="91" t="s">
        <v>628</v>
      </c>
      <c r="F97" s="80" t="s">
        <v>672</v>
      </c>
      <c r="G97" s="91" t="s">
        <v>629</v>
      </c>
      <c r="H97" s="91" t="s">
        <v>160</v>
      </c>
      <c r="I97" s="85">
        <v>122</v>
      </c>
      <c r="J97" s="87">
        <v>4070</v>
      </c>
      <c r="K97" s="85">
        <v>17.35904</v>
      </c>
      <c r="L97" s="86">
        <v>1.9465580466002806E-6</v>
      </c>
      <c r="M97" s="86">
        <v>3.0621809270481512E-3</v>
      </c>
      <c r="N97" s="86">
        <f>K97/'סכום נכסי הקרן'!$C$42</f>
        <v>4.7536937831225322E-4</v>
      </c>
    </row>
    <row r="98" spans="2:19" s="137" customFormat="1">
      <c r="B98" s="106" t="s">
        <v>673</v>
      </c>
      <c r="C98" s="80" t="s">
        <v>674</v>
      </c>
      <c r="D98" s="91" t="s">
        <v>632</v>
      </c>
      <c r="E98" s="91" t="s">
        <v>628</v>
      </c>
      <c r="F98" s="80" t="s">
        <v>675</v>
      </c>
      <c r="G98" s="91" t="s">
        <v>629</v>
      </c>
      <c r="H98" s="91" t="s">
        <v>160</v>
      </c>
      <c r="I98" s="85">
        <v>53</v>
      </c>
      <c r="J98" s="87">
        <v>6960</v>
      </c>
      <c r="K98" s="85">
        <v>12.896040000000001</v>
      </c>
      <c r="L98" s="86">
        <v>1.1819977197702856E-6</v>
      </c>
      <c r="M98" s="86">
        <v>2.274895830786152E-3</v>
      </c>
      <c r="N98" s="86">
        <f>K98/'סכום נכסי הקרן'!$C$42</f>
        <v>3.5315216264781641E-4</v>
      </c>
    </row>
    <row r="99" spans="2:19" s="137" customFormat="1">
      <c r="B99" s="107"/>
      <c r="C99" s="80"/>
      <c r="D99" s="80"/>
      <c r="E99" s="80"/>
      <c r="F99" s="80"/>
      <c r="G99" s="80"/>
      <c r="H99" s="80"/>
      <c r="I99" s="85"/>
      <c r="J99" s="87"/>
      <c r="K99" s="80"/>
      <c r="L99" s="80"/>
      <c r="M99" s="86"/>
      <c r="N99" s="80"/>
    </row>
    <row r="100" spans="2:19" s="137" customFormat="1">
      <c r="B100" s="105" t="s">
        <v>54</v>
      </c>
      <c r="C100" s="82"/>
      <c r="D100" s="82"/>
      <c r="E100" s="82"/>
      <c r="F100" s="82"/>
      <c r="G100" s="82"/>
      <c r="H100" s="82"/>
      <c r="I100" s="88"/>
      <c r="J100" s="90"/>
      <c r="K100" s="88">
        <v>19.563369999999999</v>
      </c>
      <c r="L100" s="82"/>
      <c r="M100" s="89">
        <v>3.4510306147566912E-3</v>
      </c>
      <c r="N100" s="89">
        <f>K100/'סכום נכסי הקרן'!$C$42</f>
        <v>5.357339481096066E-4</v>
      </c>
      <c r="P100" s="141"/>
      <c r="R100" s="141"/>
      <c r="S100" s="141"/>
    </row>
    <row r="101" spans="2:19" s="137" customFormat="1">
      <c r="B101" s="106" t="s">
        <v>676</v>
      </c>
      <c r="C101" s="80" t="s">
        <v>677</v>
      </c>
      <c r="D101" s="91" t="s">
        <v>632</v>
      </c>
      <c r="E101" s="91" t="s">
        <v>628</v>
      </c>
      <c r="F101" s="80"/>
      <c r="G101" s="91" t="s">
        <v>493</v>
      </c>
      <c r="H101" s="91" t="s">
        <v>160</v>
      </c>
      <c r="I101" s="85">
        <v>39</v>
      </c>
      <c r="J101" s="87">
        <v>10367</v>
      </c>
      <c r="K101" s="85">
        <v>14.134780000000001</v>
      </c>
      <c r="L101" s="86">
        <v>6.8970445792598543E-7</v>
      </c>
      <c r="M101" s="86">
        <v>2.4934128686852309E-3</v>
      </c>
      <c r="N101" s="86">
        <f>K101/'סכום נכסי הקרן'!$C$42</f>
        <v>3.8707449151453486E-4</v>
      </c>
    </row>
    <row r="102" spans="2:19" s="137" customFormat="1">
      <c r="B102" s="106" t="s">
        <v>654</v>
      </c>
      <c r="C102" s="80" t="s">
        <v>655</v>
      </c>
      <c r="D102" s="91" t="s">
        <v>632</v>
      </c>
      <c r="E102" s="91" t="s">
        <v>628</v>
      </c>
      <c r="F102" s="80"/>
      <c r="G102" s="91" t="s">
        <v>493</v>
      </c>
      <c r="H102" s="91" t="s">
        <v>160</v>
      </c>
      <c r="I102" s="85">
        <v>40</v>
      </c>
      <c r="J102" s="87">
        <v>3882</v>
      </c>
      <c r="K102" s="85">
        <v>5.4285899999999998</v>
      </c>
      <c r="L102" s="86">
        <v>7.4626705836831533E-8</v>
      </c>
      <c r="M102" s="86">
        <v>9.5761774607146027E-4</v>
      </c>
      <c r="N102" s="86">
        <f>K102/'סכום נכסי הקרן'!$C$42</f>
        <v>1.4865945659507177E-4</v>
      </c>
    </row>
    <row r="103" spans="2:19" s="137" customFormat="1">
      <c r="B103" s="140"/>
      <c r="C103" s="140"/>
      <c r="D103" s="140"/>
    </row>
    <row r="104" spans="2:19" s="137" customFormat="1">
      <c r="B104" s="140"/>
      <c r="C104" s="140"/>
      <c r="D104" s="140"/>
    </row>
    <row r="105" spans="2:19">
      <c r="B105" s="93" t="s">
        <v>242</v>
      </c>
      <c r="E105" s="1"/>
      <c r="F105" s="1"/>
      <c r="G105" s="1"/>
    </row>
    <row r="106" spans="2:19">
      <c r="B106" s="93" t="s">
        <v>108</v>
      </c>
      <c r="E106" s="1"/>
      <c r="F106" s="1"/>
      <c r="G106" s="1"/>
    </row>
    <row r="107" spans="2:19">
      <c r="B107" s="93" t="s">
        <v>227</v>
      </c>
      <c r="E107" s="1"/>
      <c r="F107" s="1"/>
      <c r="G107" s="1"/>
    </row>
    <row r="108" spans="2:19">
      <c r="B108" s="93" t="s">
        <v>237</v>
      </c>
      <c r="E108" s="1"/>
      <c r="F108" s="1"/>
      <c r="G108" s="1"/>
    </row>
    <row r="109" spans="2:19">
      <c r="E109" s="1"/>
      <c r="F109" s="1"/>
      <c r="G109" s="1"/>
    </row>
    <row r="110" spans="2:19">
      <c r="E110" s="1"/>
      <c r="F110" s="1"/>
      <c r="G110" s="1"/>
    </row>
    <row r="111" spans="2:19">
      <c r="E111" s="1"/>
      <c r="F111" s="1"/>
      <c r="G111" s="1"/>
    </row>
    <row r="112" spans="2:19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107"/>
    <dataValidation type="list" allowBlank="1" showInputMessage="1" showErrorMessage="1" sqref="E12:E356">
      <formula1>$BE$6:$BE$23</formula1>
    </dataValidation>
    <dataValidation type="list" allowBlank="1" showInputMessage="1" showErrorMessage="1" sqref="H12:H356">
      <formula1>$BI$6:$BI$19</formula1>
    </dataValidation>
    <dataValidation type="list" allowBlank="1" showInputMessage="1" showErrorMessage="1" sqref="G12:G362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>
      <selection activeCell="B12" sqref="B12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176</v>
      </c>
      <c r="C1" s="78" t="s" vm="1">
        <v>243</v>
      </c>
    </row>
    <row r="2" spans="2:63">
      <c r="B2" s="57" t="s">
        <v>175</v>
      </c>
      <c r="C2" s="78" t="s">
        <v>244</v>
      </c>
    </row>
    <row r="3" spans="2:63">
      <c r="B3" s="57" t="s">
        <v>177</v>
      </c>
      <c r="C3" s="78" t="s">
        <v>245</v>
      </c>
    </row>
    <row r="4" spans="2:63">
      <c r="B4" s="57" t="s">
        <v>178</v>
      </c>
      <c r="C4" s="78">
        <v>9453</v>
      </c>
    </row>
    <row r="6" spans="2:63" ht="26.25" customHeight="1">
      <c r="B6" s="196" t="s">
        <v>206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8"/>
      <c r="BK6" s="3"/>
    </row>
    <row r="7" spans="2:63" ht="26.25" customHeight="1">
      <c r="B7" s="196" t="s">
        <v>85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8"/>
      <c r="BH7" s="3"/>
      <c r="BK7" s="3"/>
    </row>
    <row r="8" spans="2:63" s="3" customFormat="1" ht="63">
      <c r="B8" s="22" t="s">
        <v>111</v>
      </c>
      <c r="C8" s="30" t="s">
        <v>39</v>
      </c>
      <c r="D8" s="30" t="s">
        <v>116</v>
      </c>
      <c r="E8" s="30" t="s">
        <v>113</v>
      </c>
      <c r="F8" s="30" t="s">
        <v>56</v>
      </c>
      <c r="G8" s="30" t="s">
        <v>96</v>
      </c>
      <c r="H8" s="30" t="s">
        <v>229</v>
      </c>
      <c r="I8" s="30" t="s">
        <v>228</v>
      </c>
      <c r="J8" s="30" t="s">
        <v>236</v>
      </c>
      <c r="K8" s="30" t="s">
        <v>53</v>
      </c>
      <c r="L8" s="30" t="s">
        <v>50</v>
      </c>
      <c r="M8" s="30" t="s">
        <v>179</v>
      </c>
      <c r="N8" s="30" t="s">
        <v>181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238</v>
      </c>
      <c r="I9" s="32"/>
      <c r="J9" s="16" t="s">
        <v>232</v>
      </c>
      <c r="K9" s="32" t="s">
        <v>232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6" customFormat="1" ht="18" customHeight="1">
      <c r="B11" s="95" t="s">
        <v>30</v>
      </c>
      <c r="C11" s="96"/>
      <c r="D11" s="96"/>
      <c r="E11" s="96"/>
      <c r="F11" s="96"/>
      <c r="G11" s="96"/>
      <c r="H11" s="98"/>
      <c r="I11" s="100"/>
      <c r="J11" s="100">
        <f>J31</f>
        <v>3.7752300000000001</v>
      </c>
      <c r="K11" s="98">
        <v>18544.647330000003</v>
      </c>
      <c r="L11" s="96"/>
      <c r="M11" s="101">
        <v>1</v>
      </c>
      <c r="N11" s="101">
        <f>K11/'סכום נכסי הקרן'!$C$42</f>
        <v>0.50783669328961101</v>
      </c>
      <c r="O11" s="138"/>
      <c r="BH11" s="137"/>
      <c r="BI11" s="139"/>
      <c r="BK11" s="137"/>
    </row>
    <row r="12" spans="2:63" s="137" customFormat="1" ht="20.25">
      <c r="B12" s="81" t="s">
        <v>226</v>
      </c>
      <c r="C12" s="82"/>
      <c r="D12" s="82"/>
      <c r="E12" s="82"/>
      <c r="F12" s="82"/>
      <c r="G12" s="82"/>
      <c r="H12" s="88"/>
      <c r="I12" s="90"/>
      <c r="J12" s="88">
        <v>0</v>
      </c>
      <c r="K12" s="88">
        <v>6733.1764899999998</v>
      </c>
      <c r="L12" s="82"/>
      <c r="M12" s="89">
        <v>0.36307924169081507</v>
      </c>
      <c r="N12" s="89">
        <f>K12/'סכום נכסי הקרן'!$C$42</f>
        <v>0.184384961502363</v>
      </c>
      <c r="BI12" s="136"/>
    </row>
    <row r="13" spans="2:63" s="137" customFormat="1">
      <c r="B13" s="97" t="s">
        <v>58</v>
      </c>
      <c r="C13" s="82"/>
      <c r="D13" s="82"/>
      <c r="E13" s="82"/>
      <c r="F13" s="82"/>
      <c r="G13" s="82"/>
      <c r="H13" s="88"/>
      <c r="I13" s="90"/>
      <c r="J13" s="82"/>
      <c r="K13" s="88">
        <v>971.81287999999995</v>
      </c>
      <c r="L13" s="82"/>
      <c r="M13" s="89">
        <v>5.2403955853497469E-2</v>
      </c>
      <c r="N13" s="89">
        <f>K13/'סכום נכסי הקרן'!$C$42</f>
        <v>2.6612651655934908E-2</v>
      </c>
    </row>
    <row r="14" spans="2:63" s="137" customFormat="1">
      <c r="B14" s="84" t="s">
        <v>678</v>
      </c>
      <c r="C14" s="80" t="s">
        <v>679</v>
      </c>
      <c r="D14" s="91" t="s">
        <v>117</v>
      </c>
      <c r="E14" s="80" t="s">
        <v>680</v>
      </c>
      <c r="F14" s="91" t="s">
        <v>681</v>
      </c>
      <c r="G14" s="91" t="s">
        <v>161</v>
      </c>
      <c r="H14" s="85">
        <v>8560</v>
      </c>
      <c r="I14" s="87">
        <v>1286</v>
      </c>
      <c r="J14" s="80"/>
      <c r="K14" s="85">
        <v>110.08160000000001</v>
      </c>
      <c r="L14" s="86">
        <v>4.1458468429538541E-5</v>
      </c>
      <c r="M14" s="86">
        <v>5.9360309226220258E-3</v>
      </c>
      <c r="N14" s="86">
        <f>K14/'סכום נכסי הקרן'!$C$42</f>
        <v>3.014534315009248E-3</v>
      </c>
    </row>
    <row r="15" spans="2:63" s="137" customFormat="1">
      <c r="B15" s="84" t="s">
        <v>682</v>
      </c>
      <c r="C15" s="80" t="s">
        <v>683</v>
      </c>
      <c r="D15" s="91" t="s">
        <v>117</v>
      </c>
      <c r="E15" s="80" t="s">
        <v>684</v>
      </c>
      <c r="F15" s="91" t="s">
        <v>681</v>
      </c>
      <c r="G15" s="91" t="s">
        <v>161</v>
      </c>
      <c r="H15" s="85">
        <v>28948</v>
      </c>
      <c r="I15" s="87">
        <v>1281</v>
      </c>
      <c r="J15" s="80"/>
      <c r="K15" s="85">
        <v>370.82388000000003</v>
      </c>
      <c r="L15" s="86">
        <v>1.1352156862745098E-4</v>
      </c>
      <c r="M15" s="86">
        <v>1.999627565848134E-2</v>
      </c>
      <c r="N15" s="86">
        <f>K15/'סכום נכסי הקרן'!$C$42</f>
        <v>1.0154842508510701E-2</v>
      </c>
    </row>
    <row r="16" spans="2:63" s="137" customFormat="1" ht="20.25">
      <c r="B16" s="84" t="s">
        <v>685</v>
      </c>
      <c r="C16" s="80" t="s">
        <v>686</v>
      </c>
      <c r="D16" s="91" t="s">
        <v>117</v>
      </c>
      <c r="E16" s="80" t="s">
        <v>687</v>
      </c>
      <c r="F16" s="91" t="s">
        <v>681</v>
      </c>
      <c r="G16" s="91" t="s">
        <v>161</v>
      </c>
      <c r="H16" s="85">
        <v>2910</v>
      </c>
      <c r="I16" s="87">
        <v>12850</v>
      </c>
      <c r="J16" s="80"/>
      <c r="K16" s="85">
        <v>373.935</v>
      </c>
      <c r="L16" s="86">
        <v>2.8346698395746365E-5</v>
      </c>
      <c r="M16" s="86">
        <v>2.0164039431209823E-2</v>
      </c>
      <c r="N16" s="86">
        <f>K16/'סכום נכסי הקרן'!$C$42</f>
        <v>1.0240039108106924E-2</v>
      </c>
      <c r="BH16" s="136"/>
    </row>
    <row r="17" spans="2:14" s="137" customFormat="1">
      <c r="B17" s="84" t="s">
        <v>688</v>
      </c>
      <c r="C17" s="80" t="s">
        <v>689</v>
      </c>
      <c r="D17" s="91" t="s">
        <v>117</v>
      </c>
      <c r="E17" s="80" t="s">
        <v>690</v>
      </c>
      <c r="F17" s="91" t="s">
        <v>681</v>
      </c>
      <c r="G17" s="91" t="s">
        <v>161</v>
      </c>
      <c r="H17" s="85">
        <v>911</v>
      </c>
      <c r="I17" s="87">
        <v>12840</v>
      </c>
      <c r="J17" s="80"/>
      <c r="K17" s="85">
        <v>116.97239999999999</v>
      </c>
      <c r="L17" s="86">
        <v>2.2033277262552741E-5</v>
      </c>
      <c r="M17" s="86">
        <v>6.3076098411842902E-3</v>
      </c>
      <c r="N17" s="86">
        <f>K17/'סכום נכסי הקרן'!$C$42</f>
        <v>3.203235724308038E-3</v>
      </c>
    </row>
    <row r="18" spans="2:14" s="137" customFormat="1">
      <c r="B18" s="83"/>
      <c r="C18" s="80"/>
      <c r="D18" s="80"/>
      <c r="E18" s="80"/>
      <c r="F18" s="80"/>
      <c r="G18" s="80"/>
      <c r="H18" s="85"/>
      <c r="I18" s="87"/>
      <c r="J18" s="80"/>
      <c r="K18" s="80"/>
      <c r="L18" s="80"/>
      <c r="M18" s="86"/>
      <c r="N18" s="80"/>
    </row>
    <row r="19" spans="2:14" s="137" customFormat="1">
      <c r="B19" s="97" t="s">
        <v>59</v>
      </c>
      <c r="C19" s="82"/>
      <c r="D19" s="82"/>
      <c r="E19" s="82"/>
      <c r="F19" s="82"/>
      <c r="G19" s="82"/>
      <c r="H19" s="88"/>
      <c r="I19" s="90"/>
      <c r="J19" s="82"/>
      <c r="K19" s="88">
        <v>5761.3636100000003</v>
      </c>
      <c r="L19" s="82"/>
      <c r="M19" s="89">
        <v>0.31067528583731763</v>
      </c>
      <c r="N19" s="89">
        <f>K19/'סכום נכסי הקרן'!$C$42</f>
        <v>0.15777230984642809</v>
      </c>
    </row>
    <row r="20" spans="2:14" s="137" customFormat="1">
      <c r="B20" s="84" t="s">
        <v>691</v>
      </c>
      <c r="C20" s="80" t="s">
        <v>692</v>
      </c>
      <c r="D20" s="91" t="s">
        <v>117</v>
      </c>
      <c r="E20" s="80" t="s">
        <v>680</v>
      </c>
      <c r="F20" s="91" t="s">
        <v>693</v>
      </c>
      <c r="G20" s="91" t="s">
        <v>161</v>
      </c>
      <c r="H20" s="85">
        <v>118000</v>
      </c>
      <c r="I20" s="87">
        <v>306.08</v>
      </c>
      <c r="J20" s="80"/>
      <c r="K20" s="85">
        <v>361.17440000000005</v>
      </c>
      <c r="L20" s="86">
        <v>8.1437161057500466E-4</v>
      </c>
      <c r="M20" s="86">
        <v>1.9475937912053029E-2</v>
      </c>
      <c r="N20" s="86">
        <f>K20/'סכום נכסי הקרן'!$C$42</f>
        <v>9.8905959079707804E-3</v>
      </c>
    </row>
    <row r="21" spans="2:14" s="137" customFormat="1">
      <c r="B21" s="84" t="s">
        <v>694</v>
      </c>
      <c r="C21" s="80" t="s">
        <v>695</v>
      </c>
      <c r="D21" s="91" t="s">
        <v>117</v>
      </c>
      <c r="E21" s="80" t="s">
        <v>680</v>
      </c>
      <c r="F21" s="91" t="s">
        <v>693</v>
      </c>
      <c r="G21" s="91" t="s">
        <v>161</v>
      </c>
      <c r="H21" s="85">
        <v>429873</v>
      </c>
      <c r="I21" s="87">
        <v>316.27</v>
      </c>
      <c r="J21" s="80"/>
      <c r="K21" s="85">
        <v>1359.55934</v>
      </c>
      <c r="L21" s="86">
        <v>1.6473201941019926E-3</v>
      </c>
      <c r="M21" s="86">
        <v>7.3312763289955743E-2</v>
      </c>
      <c r="N21" s="86">
        <f>K21/'סכום נכסי הקרן'!$C$42</f>
        <v>3.7230911285095106E-2</v>
      </c>
    </row>
    <row r="22" spans="2:14" s="137" customFormat="1">
      <c r="B22" s="84" t="s">
        <v>696</v>
      </c>
      <c r="C22" s="80" t="s">
        <v>697</v>
      </c>
      <c r="D22" s="91" t="s">
        <v>117</v>
      </c>
      <c r="E22" s="80" t="s">
        <v>680</v>
      </c>
      <c r="F22" s="91" t="s">
        <v>693</v>
      </c>
      <c r="G22" s="91" t="s">
        <v>161</v>
      </c>
      <c r="H22" s="85">
        <v>60980</v>
      </c>
      <c r="I22" s="87">
        <v>325.39</v>
      </c>
      <c r="J22" s="80"/>
      <c r="K22" s="85">
        <v>198.42282</v>
      </c>
      <c r="L22" s="86">
        <v>2.5011953174686863E-4</v>
      </c>
      <c r="M22" s="86">
        <v>1.0699735426028183E-2</v>
      </c>
      <c r="N22" s="86">
        <f>K22/'סכום נכסי הקרן'!$C$42</f>
        <v>5.4337182578278595E-3</v>
      </c>
    </row>
    <row r="23" spans="2:14" s="137" customFormat="1">
      <c r="B23" s="84" t="s">
        <v>698</v>
      </c>
      <c r="C23" s="80" t="s">
        <v>699</v>
      </c>
      <c r="D23" s="91" t="s">
        <v>117</v>
      </c>
      <c r="E23" s="80" t="s">
        <v>684</v>
      </c>
      <c r="F23" s="91" t="s">
        <v>693</v>
      </c>
      <c r="G23" s="91" t="s">
        <v>161</v>
      </c>
      <c r="H23" s="85">
        <v>17599</v>
      </c>
      <c r="I23" s="87">
        <v>3241.92</v>
      </c>
      <c r="J23" s="80"/>
      <c r="K23" s="85">
        <v>570.54549999999995</v>
      </c>
      <c r="L23" s="86">
        <v>5.9795460723022556E-4</v>
      </c>
      <c r="M23" s="86">
        <v>3.0766047466269063E-2</v>
      </c>
      <c r="N23" s="86">
        <f>K23/'סכום נכסי הקרן'!$C$42</f>
        <v>1.5624127810861295E-2</v>
      </c>
    </row>
    <row r="24" spans="2:14" s="137" customFormat="1">
      <c r="B24" s="84" t="s">
        <v>700</v>
      </c>
      <c r="C24" s="80" t="s">
        <v>701</v>
      </c>
      <c r="D24" s="91" t="s">
        <v>117</v>
      </c>
      <c r="E24" s="80" t="s">
        <v>687</v>
      </c>
      <c r="F24" s="91" t="s">
        <v>693</v>
      </c>
      <c r="G24" s="91" t="s">
        <v>161</v>
      </c>
      <c r="H24" s="85">
        <v>9799</v>
      </c>
      <c r="I24" s="87">
        <v>3156.65</v>
      </c>
      <c r="J24" s="80"/>
      <c r="K24" s="85">
        <v>309.32013000000001</v>
      </c>
      <c r="L24" s="86">
        <v>6.9992857142857142E-5</v>
      </c>
      <c r="M24" s="86">
        <v>1.6679752625956244E-2</v>
      </c>
      <c r="N24" s="86">
        <f>K24/'סכום נכסי הקרן'!$C$42</f>
        <v>8.4705904184543233E-3</v>
      </c>
    </row>
    <row r="25" spans="2:14" s="137" customFormat="1">
      <c r="B25" s="84" t="s">
        <v>702</v>
      </c>
      <c r="C25" s="80" t="s">
        <v>703</v>
      </c>
      <c r="D25" s="91" t="s">
        <v>117</v>
      </c>
      <c r="E25" s="80" t="s">
        <v>690</v>
      </c>
      <c r="F25" s="91" t="s">
        <v>693</v>
      </c>
      <c r="G25" s="91" t="s">
        <v>161</v>
      </c>
      <c r="H25" s="85">
        <v>65350</v>
      </c>
      <c r="I25" s="87">
        <v>323.29000000000002</v>
      </c>
      <c r="J25" s="80"/>
      <c r="K25" s="85">
        <v>211.27001999999999</v>
      </c>
      <c r="L25" s="86">
        <v>1.7662162162162162E-4</v>
      </c>
      <c r="M25" s="86">
        <v>1.1392506756287824E-2</v>
      </c>
      <c r="N25" s="86">
        <f>K25/'סכום נכסי הקרן'!$C$42</f>
        <v>5.78553295939276E-3</v>
      </c>
    </row>
    <row r="26" spans="2:14" s="137" customFormat="1">
      <c r="B26" s="84" t="s">
        <v>704</v>
      </c>
      <c r="C26" s="80" t="s">
        <v>705</v>
      </c>
      <c r="D26" s="91" t="s">
        <v>117</v>
      </c>
      <c r="E26" s="80" t="s">
        <v>690</v>
      </c>
      <c r="F26" s="91" t="s">
        <v>693</v>
      </c>
      <c r="G26" s="91" t="s">
        <v>161</v>
      </c>
      <c r="H26" s="85">
        <v>15311</v>
      </c>
      <c r="I26" s="87">
        <v>3173.4</v>
      </c>
      <c r="J26" s="80"/>
      <c r="K26" s="85">
        <v>485.87927000000002</v>
      </c>
      <c r="L26" s="86">
        <v>1.0224373956594324E-4</v>
      </c>
      <c r="M26" s="86">
        <v>2.6200512813958157E-2</v>
      </c>
      <c r="N26" s="86">
        <f>K26/'סכום נכסי הקרן'!$C$42</f>
        <v>1.330558178993259E-2</v>
      </c>
    </row>
    <row r="27" spans="2:14" s="137" customFormat="1">
      <c r="B27" s="84" t="s">
        <v>706</v>
      </c>
      <c r="C27" s="80" t="s">
        <v>707</v>
      </c>
      <c r="D27" s="91" t="s">
        <v>117</v>
      </c>
      <c r="E27" s="80" t="s">
        <v>684</v>
      </c>
      <c r="F27" s="91" t="s">
        <v>693</v>
      </c>
      <c r="G27" s="91" t="s">
        <v>161</v>
      </c>
      <c r="H27" s="85">
        <v>220630</v>
      </c>
      <c r="I27" s="87">
        <v>354.71</v>
      </c>
      <c r="J27" s="80"/>
      <c r="K27" s="85">
        <v>782.59667000000002</v>
      </c>
      <c r="L27" s="86">
        <v>4.2690485053633177E-4</v>
      </c>
      <c r="M27" s="86">
        <v>4.220067688933505E-2</v>
      </c>
      <c r="N27" s="86">
        <f>K27/'סכום נכסי הקרן'!$C$42</f>
        <v>2.1431052206063214E-2</v>
      </c>
    </row>
    <row r="28" spans="2:14" s="137" customFormat="1">
      <c r="B28" s="84" t="s">
        <v>708</v>
      </c>
      <c r="C28" s="80" t="s">
        <v>709</v>
      </c>
      <c r="D28" s="91" t="s">
        <v>117</v>
      </c>
      <c r="E28" s="80" t="s">
        <v>687</v>
      </c>
      <c r="F28" s="91" t="s">
        <v>693</v>
      </c>
      <c r="G28" s="91" t="s">
        <v>161</v>
      </c>
      <c r="H28" s="85">
        <v>37315</v>
      </c>
      <c r="I28" s="87">
        <v>3554.87</v>
      </c>
      <c r="J28" s="80"/>
      <c r="K28" s="85">
        <v>1326.49974</v>
      </c>
      <c r="L28" s="86">
        <v>1.6250845640614301E-3</v>
      </c>
      <c r="M28" s="86">
        <v>7.1530060205248436E-2</v>
      </c>
      <c r="N28" s="86">
        <f>K28/'סכום נכסי הקרן'!$C$42</f>
        <v>3.632558924544016E-2</v>
      </c>
    </row>
    <row r="29" spans="2:14" s="137" customFormat="1">
      <c r="B29" s="84" t="s">
        <v>710</v>
      </c>
      <c r="C29" s="80" t="s">
        <v>711</v>
      </c>
      <c r="D29" s="91" t="s">
        <v>117</v>
      </c>
      <c r="E29" s="80" t="s">
        <v>690</v>
      </c>
      <c r="F29" s="91" t="s">
        <v>693</v>
      </c>
      <c r="G29" s="91" t="s">
        <v>161</v>
      </c>
      <c r="H29" s="85">
        <v>4400</v>
      </c>
      <c r="I29" s="87">
        <v>3547.63</v>
      </c>
      <c r="J29" s="80"/>
      <c r="K29" s="85">
        <v>156.09572</v>
      </c>
      <c r="L29" s="86">
        <v>9.097228657477721E-5</v>
      </c>
      <c r="M29" s="86">
        <v>8.4172924522258885E-3</v>
      </c>
      <c r="N29" s="86">
        <f>K29/'סכום נכסי הקרן'!$C$42</f>
        <v>4.2746099653899958E-3</v>
      </c>
    </row>
    <row r="30" spans="2:14" s="137" customFormat="1">
      <c r="B30" s="83"/>
      <c r="C30" s="80"/>
      <c r="D30" s="80"/>
      <c r="E30" s="80"/>
      <c r="F30" s="80"/>
      <c r="G30" s="80"/>
      <c r="H30" s="85"/>
      <c r="I30" s="87"/>
      <c r="J30" s="80"/>
      <c r="K30" s="80"/>
      <c r="L30" s="80"/>
      <c r="M30" s="86"/>
      <c r="N30" s="80"/>
    </row>
    <row r="31" spans="2:14" s="137" customFormat="1">
      <c r="B31" s="81" t="s">
        <v>225</v>
      </c>
      <c r="C31" s="82"/>
      <c r="D31" s="82"/>
      <c r="E31" s="82"/>
      <c r="F31" s="82"/>
      <c r="G31" s="82"/>
      <c r="H31" s="88"/>
      <c r="I31" s="90"/>
      <c r="J31" s="90">
        <f>J32</f>
        <v>3.7752300000000001</v>
      </c>
      <c r="K31" s="88">
        <v>11811.47084</v>
      </c>
      <c r="L31" s="82"/>
      <c r="M31" s="89">
        <v>0.63692075830918471</v>
      </c>
      <c r="N31" s="89">
        <f>K31/'סכום נכסי הקרן'!$C$42</f>
        <v>0.3234517317872479</v>
      </c>
    </row>
    <row r="32" spans="2:14" s="137" customFormat="1">
      <c r="B32" s="97" t="s">
        <v>60</v>
      </c>
      <c r="C32" s="82"/>
      <c r="D32" s="82"/>
      <c r="E32" s="82"/>
      <c r="F32" s="82"/>
      <c r="G32" s="82"/>
      <c r="H32" s="88"/>
      <c r="I32" s="90"/>
      <c r="J32" s="90">
        <f>J42</f>
        <v>3.7752300000000001</v>
      </c>
      <c r="K32" s="88">
        <v>9651.8910899999992</v>
      </c>
      <c r="L32" s="82"/>
      <c r="M32" s="89">
        <v>0.52046776184230603</v>
      </c>
      <c r="N32" s="89">
        <f>K32/'סכום נכסי הקרן'!$C$42</f>
        <v>0.26431262713784148</v>
      </c>
    </row>
    <row r="33" spans="2:14" s="137" customFormat="1">
      <c r="B33" s="84" t="s">
        <v>712</v>
      </c>
      <c r="C33" s="80" t="s">
        <v>713</v>
      </c>
      <c r="D33" s="91" t="s">
        <v>27</v>
      </c>
      <c r="E33" s="80"/>
      <c r="F33" s="91" t="s">
        <v>681</v>
      </c>
      <c r="G33" s="91" t="s">
        <v>170</v>
      </c>
      <c r="H33" s="85">
        <v>521</v>
      </c>
      <c r="I33" s="87">
        <v>20740</v>
      </c>
      <c r="J33" s="80"/>
      <c r="K33" s="85">
        <v>337.56506999999999</v>
      </c>
      <c r="L33" s="86">
        <v>5.0760015289579119E-6</v>
      </c>
      <c r="M33" s="86">
        <v>1.8202830390520019E-2</v>
      </c>
      <c r="N33" s="86">
        <f>K33/'סכום נכסי הקרן'!$C$42</f>
        <v>9.2440651940333234E-3</v>
      </c>
    </row>
    <row r="34" spans="2:14" s="137" customFormat="1">
      <c r="B34" s="84" t="s">
        <v>714</v>
      </c>
      <c r="C34" s="80" t="s">
        <v>715</v>
      </c>
      <c r="D34" s="91" t="s">
        <v>627</v>
      </c>
      <c r="E34" s="80"/>
      <c r="F34" s="91" t="s">
        <v>681</v>
      </c>
      <c r="G34" s="91" t="s">
        <v>160</v>
      </c>
      <c r="H34" s="85">
        <v>6518</v>
      </c>
      <c r="I34" s="87">
        <v>2738</v>
      </c>
      <c r="J34" s="80"/>
      <c r="K34" s="85">
        <v>623.90608999999995</v>
      </c>
      <c r="L34" s="86">
        <v>6.7126672841125921E-5</v>
      </c>
      <c r="M34" s="86">
        <v>3.3643459425119183E-2</v>
      </c>
      <c r="N34" s="86">
        <f>K34/'סכום נכסי הקרן'!$C$42</f>
        <v>1.7085383185275724E-2</v>
      </c>
    </row>
    <row r="35" spans="2:14" s="137" customFormat="1">
      <c r="B35" s="84" t="s">
        <v>716</v>
      </c>
      <c r="C35" s="80" t="s">
        <v>717</v>
      </c>
      <c r="D35" s="91" t="s">
        <v>627</v>
      </c>
      <c r="E35" s="80"/>
      <c r="F35" s="91" t="s">
        <v>681</v>
      </c>
      <c r="G35" s="91" t="s">
        <v>160</v>
      </c>
      <c r="H35" s="85">
        <v>425</v>
      </c>
      <c r="I35" s="87">
        <v>24341</v>
      </c>
      <c r="J35" s="80"/>
      <c r="K35" s="85">
        <v>361.65858000000003</v>
      </c>
      <c r="L35" s="86">
        <v>8.9586846543001685E-7</v>
      </c>
      <c r="M35" s="86">
        <v>1.9502046793574691E-2</v>
      </c>
      <c r="N35" s="86">
        <f>K35/'סכום נכסי הקרן'!$C$42</f>
        <v>9.9038549560282307E-3</v>
      </c>
    </row>
    <row r="36" spans="2:14" s="137" customFormat="1">
      <c r="B36" s="84" t="s">
        <v>718</v>
      </c>
      <c r="C36" s="80" t="s">
        <v>719</v>
      </c>
      <c r="D36" s="91" t="s">
        <v>120</v>
      </c>
      <c r="E36" s="80"/>
      <c r="F36" s="91" t="s">
        <v>681</v>
      </c>
      <c r="G36" s="91" t="s">
        <v>160</v>
      </c>
      <c r="H36" s="85">
        <v>523</v>
      </c>
      <c r="I36" s="87">
        <v>23137</v>
      </c>
      <c r="J36" s="80"/>
      <c r="K36" s="85">
        <v>423.03876000000002</v>
      </c>
      <c r="L36" s="86">
        <v>5.5154924223725291E-6</v>
      </c>
      <c r="M36" s="86">
        <v>2.2811906447832132E-2</v>
      </c>
      <c r="N36" s="86">
        <f>K36/'סכום נכסי הקרן'!$C$42</f>
        <v>1.1584723138099025E-2</v>
      </c>
    </row>
    <row r="37" spans="2:14" s="137" customFormat="1">
      <c r="B37" s="84" t="s">
        <v>720</v>
      </c>
      <c r="C37" s="80" t="s">
        <v>721</v>
      </c>
      <c r="D37" s="91" t="s">
        <v>627</v>
      </c>
      <c r="E37" s="80"/>
      <c r="F37" s="91" t="s">
        <v>681</v>
      </c>
      <c r="G37" s="91" t="s">
        <v>160</v>
      </c>
      <c r="H37" s="85">
        <v>1949</v>
      </c>
      <c r="I37" s="87">
        <v>2410</v>
      </c>
      <c r="J37" s="80"/>
      <c r="K37" s="85">
        <v>164.21026000000001</v>
      </c>
      <c r="L37" s="86">
        <v>1.5845528455284553E-4</v>
      </c>
      <c r="M37" s="86">
        <v>8.8548602234324609E-3</v>
      </c>
      <c r="N37" s="86">
        <f>K37/'סכום נכסי הקרן'!$C$42</f>
        <v>4.4968229354096466E-3</v>
      </c>
    </row>
    <row r="38" spans="2:14" s="137" customFormat="1">
      <c r="B38" s="84" t="s">
        <v>722</v>
      </c>
      <c r="C38" s="80" t="s">
        <v>723</v>
      </c>
      <c r="D38" s="91" t="s">
        <v>627</v>
      </c>
      <c r="E38" s="80"/>
      <c r="F38" s="91" t="s">
        <v>681</v>
      </c>
      <c r="G38" s="91" t="s">
        <v>160</v>
      </c>
      <c r="H38" s="85">
        <v>7482</v>
      </c>
      <c r="I38" s="87">
        <v>2980</v>
      </c>
      <c r="J38" s="80"/>
      <c r="K38" s="85">
        <v>779.48074999999994</v>
      </c>
      <c r="L38" s="86">
        <v>1.8182260024301336E-4</v>
      </c>
      <c r="M38" s="86">
        <v>4.2032654281811022E-2</v>
      </c>
      <c r="N38" s="86">
        <f>K38/'סכום נכסי הקרן'!$C$42</f>
        <v>2.1345724160660315E-2</v>
      </c>
    </row>
    <row r="39" spans="2:14" s="137" customFormat="1">
      <c r="B39" s="84" t="s">
        <v>724</v>
      </c>
      <c r="C39" s="80" t="s">
        <v>725</v>
      </c>
      <c r="D39" s="91" t="s">
        <v>120</v>
      </c>
      <c r="E39" s="80"/>
      <c r="F39" s="91" t="s">
        <v>681</v>
      </c>
      <c r="G39" s="91" t="s">
        <v>160</v>
      </c>
      <c r="H39" s="85">
        <v>2370</v>
      </c>
      <c r="I39" s="87">
        <v>2487.13</v>
      </c>
      <c r="J39" s="80"/>
      <c r="K39" s="85">
        <v>206.07165000000001</v>
      </c>
      <c r="L39" s="86">
        <v>4.6742378669949754E-5</v>
      </c>
      <c r="M39" s="86">
        <v>1.1112190290436759E-2</v>
      </c>
      <c r="N39" s="86">
        <f>K39/'סכום נכסי הקרן'!$C$42</f>
        <v>5.6431779723003254E-3</v>
      </c>
    </row>
    <row r="40" spans="2:14" s="137" customFormat="1">
      <c r="B40" s="84" t="s">
        <v>726</v>
      </c>
      <c r="C40" s="80" t="s">
        <v>727</v>
      </c>
      <c r="D40" s="91" t="s">
        <v>120</v>
      </c>
      <c r="E40" s="80"/>
      <c r="F40" s="91" t="s">
        <v>681</v>
      </c>
      <c r="G40" s="91" t="s">
        <v>160</v>
      </c>
      <c r="H40" s="85">
        <v>2343</v>
      </c>
      <c r="I40" s="87">
        <v>42298.5</v>
      </c>
      <c r="J40" s="80"/>
      <c r="K40" s="85">
        <v>3464.7242999999999</v>
      </c>
      <c r="L40" s="86">
        <v>3.9725101618607152E-4</v>
      </c>
      <c r="M40" s="86">
        <v>0.18683150120601399</v>
      </c>
      <c r="N40" s="86">
        <f>K40/'סכום נכסי הקרן'!$C$42</f>
        <v>9.487989177479611E-2</v>
      </c>
    </row>
    <row r="41" spans="2:14" s="137" customFormat="1">
      <c r="B41" s="84" t="s">
        <v>728</v>
      </c>
      <c r="C41" s="80" t="s">
        <v>729</v>
      </c>
      <c r="D41" s="91" t="s">
        <v>27</v>
      </c>
      <c r="E41" s="80"/>
      <c r="F41" s="91" t="s">
        <v>681</v>
      </c>
      <c r="G41" s="91" t="s">
        <v>162</v>
      </c>
      <c r="H41" s="85">
        <v>5034</v>
      </c>
      <c r="I41" s="87">
        <v>7665</v>
      </c>
      <c r="J41" s="80"/>
      <c r="K41" s="85">
        <v>1537.9838300000001</v>
      </c>
      <c r="L41" s="86">
        <v>1.253422698006052E-3</v>
      </c>
      <c r="M41" s="86">
        <v>8.2934110454178145E-2</v>
      </c>
      <c r="N41" s="86">
        <f>K41/'סכום נכסי הקרן'!$C$42</f>
        <v>4.2116984413965185E-2</v>
      </c>
    </row>
    <row r="42" spans="2:14" s="137" customFormat="1">
      <c r="B42" s="84" t="s">
        <v>730</v>
      </c>
      <c r="C42" s="80" t="s">
        <v>731</v>
      </c>
      <c r="D42" s="91" t="s">
        <v>627</v>
      </c>
      <c r="E42" s="80"/>
      <c r="F42" s="91" t="s">
        <v>681</v>
      </c>
      <c r="G42" s="91" t="s">
        <v>160</v>
      </c>
      <c r="H42" s="85">
        <v>906</v>
      </c>
      <c r="I42" s="87">
        <v>24180</v>
      </c>
      <c r="J42" s="87">
        <v>3.7752300000000001</v>
      </c>
      <c r="K42" s="85">
        <v>769.61887999999999</v>
      </c>
      <c r="L42" s="86">
        <v>9.2526199692152055E-7</v>
      </c>
      <c r="M42" s="86">
        <v>4.1500863634919276E-2</v>
      </c>
      <c r="N42" s="86">
        <f>K42/'סכום נכסי הקרן'!$C$42</f>
        <v>2.1075661357020468E-2</v>
      </c>
    </row>
    <row r="43" spans="2:14" s="137" customFormat="1">
      <c r="B43" s="84" t="s">
        <v>732</v>
      </c>
      <c r="C43" s="80" t="s">
        <v>733</v>
      </c>
      <c r="D43" s="91" t="s">
        <v>627</v>
      </c>
      <c r="E43" s="80"/>
      <c r="F43" s="91" t="s">
        <v>681</v>
      </c>
      <c r="G43" s="91" t="s">
        <v>160</v>
      </c>
      <c r="H43" s="85">
        <v>6891</v>
      </c>
      <c r="I43" s="87">
        <v>4083</v>
      </c>
      <c r="J43" s="80"/>
      <c r="K43" s="85">
        <v>983.63292000000013</v>
      </c>
      <c r="L43" s="86">
        <v>5.0486870882999354E-6</v>
      </c>
      <c r="M43" s="86">
        <v>5.3041338694468448E-2</v>
      </c>
      <c r="N43" s="86">
        <f>K43/'סכום נכסי הקרן'!$C$42</f>
        <v>2.6936338050253146E-2</v>
      </c>
    </row>
    <row r="44" spans="2:14" s="137" customFormat="1">
      <c r="B44" s="83"/>
      <c r="C44" s="80"/>
      <c r="D44" s="80"/>
      <c r="E44" s="80"/>
      <c r="F44" s="80"/>
      <c r="G44" s="80"/>
      <c r="H44" s="85"/>
      <c r="I44" s="87"/>
      <c r="J44" s="80"/>
      <c r="K44" s="80"/>
      <c r="L44" s="80"/>
      <c r="M44" s="86"/>
      <c r="N44" s="80"/>
    </row>
    <row r="45" spans="2:14" s="137" customFormat="1">
      <c r="B45" s="97" t="s">
        <v>61</v>
      </c>
      <c r="C45" s="82"/>
      <c r="D45" s="82"/>
      <c r="E45" s="82"/>
      <c r="F45" s="82"/>
      <c r="G45" s="82"/>
      <c r="H45" s="88"/>
      <c r="I45" s="90"/>
      <c r="J45" s="82"/>
      <c r="K45" s="88">
        <v>2159.5797499999999</v>
      </c>
      <c r="L45" s="82"/>
      <c r="M45" s="89">
        <v>0.11645299646687859</v>
      </c>
      <c r="N45" s="89">
        <f>K45/'סכום נכסי הקרן'!$C$42</f>
        <v>5.9139104649406374E-2</v>
      </c>
    </row>
    <row r="46" spans="2:14" s="137" customFormat="1">
      <c r="B46" s="84" t="s">
        <v>734</v>
      </c>
      <c r="C46" s="80" t="s">
        <v>735</v>
      </c>
      <c r="D46" s="91" t="s">
        <v>120</v>
      </c>
      <c r="E46" s="80"/>
      <c r="F46" s="91" t="s">
        <v>693</v>
      </c>
      <c r="G46" s="91" t="s">
        <v>160</v>
      </c>
      <c r="H46" s="85">
        <v>103</v>
      </c>
      <c r="I46" s="87">
        <v>11575</v>
      </c>
      <c r="J46" s="80"/>
      <c r="K46" s="85">
        <v>41.680190000000003</v>
      </c>
      <c r="L46" s="86">
        <v>1.8933469919017689E-6</v>
      </c>
      <c r="M46" s="86">
        <v>2.2475590534727086E-3</v>
      </c>
      <c r="N46" s="86">
        <f>K46/'סכום נכסי הקרן'!$C$42</f>
        <v>1.1413929576887083E-3</v>
      </c>
    </row>
    <row r="47" spans="2:14" s="137" customFormat="1">
      <c r="B47" s="84" t="s">
        <v>736</v>
      </c>
      <c r="C47" s="80" t="s">
        <v>737</v>
      </c>
      <c r="D47" s="91" t="s">
        <v>627</v>
      </c>
      <c r="E47" s="80"/>
      <c r="F47" s="91" t="s">
        <v>693</v>
      </c>
      <c r="G47" s="91" t="s">
        <v>160</v>
      </c>
      <c r="H47" s="85">
        <v>3657</v>
      </c>
      <c r="I47" s="87">
        <v>8004</v>
      </c>
      <c r="J47" s="80"/>
      <c r="K47" s="85">
        <v>1023.30116</v>
      </c>
      <c r="L47" s="86">
        <v>1.496408949964234E-5</v>
      </c>
      <c r="M47" s="86">
        <v>5.5180405525673583E-2</v>
      </c>
      <c r="N47" s="86">
        <f>K47/'סכום נכסי הקרן'!$C$42</f>
        <v>2.8022634676537848E-2</v>
      </c>
    </row>
    <row r="48" spans="2:14" s="137" customFormat="1">
      <c r="B48" s="84" t="s">
        <v>738</v>
      </c>
      <c r="C48" s="80" t="s">
        <v>739</v>
      </c>
      <c r="D48" s="91" t="s">
        <v>120</v>
      </c>
      <c r="E48" s="80"/>
      <c r="F48" s="91" t="s">
        <v>693</v>
      </c>
      <c r="G48" s="91" t="s">
        <v>160</v>
      </c>
      <c r="H48" s="85">
        <v>452</v>
      </c>
      <c r="I48" s="87">
        <v>10102.5</v>
      </c>
      <c r="J48" s="80"/>
      <c r="K48" s="85">
        <v>159.63889</v>
      </c>
      <c r="L48" s="86">
        <v>1.671789913706791E-4</v>
      </c>
      <c r="M48" s="86">
        <v>8.608354052748653E-3</v>
      </c>
      <c r="N48" s="86">
        <f>K48/'סכום נכסי הקרן'!$C$42</f>
        <v>4.3716380568140966E-3</v>
      </c>
    </row>
    <row r="49" spans="2:14" s="137" customFormat="1">
      <c r="B49" s="84" t="s">
        <v>740</v>
      </c>
      <c r="C49" s="80" t="s">
        <v>741</v>
      </c>
      <c r="D49" s="91" t="s">
        <v>120</v>
      </c>
      <c r="E49" s="80"/>
      <c r="F49" s="91" t="s">
        <v>693</v>
      </c>
      <c r="G49" s="91" t="s">
        <v>160</v>
      </c>
      <c r="H49" s="85">
        <v>329.99999999999994</v>
      </c>
      <c r="I49" s="87">
        <v>7492</v>
      </c>
      <c r="J49" s="80"/>
      <c r="K49" s="85">
        <v>86.433699999999988</v>
      </c>
      <c r="L49" s="86">
        <v>7.7305466883321859E-6</v>
      </c>
      <c r="M49" s="86">
        <v>4.6608435556590323E-3</v>
      </c>
      <c r="N49" s="86">
        <f>K49/'סכום נכסי הקרן'!$C$42</f>
        <v>2.3669473792460754E-3</v>
      </c>
    </row>
    <row r="50" spans="2:14" s="137" customFormat="1">
      <c r="B50" s="84" t="s">
        <v>742</v>
      </c>
      <c r="C50" s="80" t="s">
        <v>743</v>
      </c>
      <c r="D50" s="91" t="s">
        <v>27</v>
      </c>
      <c r="E50" s="80"/>
      <c r="F50" s="91" t="s">
        <v>693</v>
      </c>
      <c r="G50" s="91" t="s">
        <v>162</v>
      </c>
      <c r="H50" s="85">
        <v>349</v>
      </c>
      <c r="I50" s="87">
        <v>19001</v>
      </c>
      <c r="J50" s="80"/>
      <c r="K50" s="85">
        <v>264.31894</v>
      </c>
      <c r="L50" s="86">
        <v>3.8433287411611698E-4</v>
      </c>
      <c r="M50" s="86">
        <v>1.4253112248320116E-2</v>
      </c>
      <c r="N50" s="86">
        <f>K50/'סכום נכסי הקרן'!$C$42</f>
        <v>7.2382533932725404E-3</v>
      </c>
    </row>
    <row r="51" spans="2:14" s="137" customFormat="1">
      <c r="B51" s="84" t="s">
        <v>744</v>
      </c>
      <c r="C51" s="80" t="s">
        <v>745</v>
      </c>
      <c r="D51" s="91" t="s">
        <v>120</v>
      </c>
      <c r="E51" s="80"/>
      <c r="F51" s="91" t="s">
        <v>693</v>
      </c>
      <c r="G51" s="91" t="s">
        <v>160</v>
      </c>
      <c r="H51" s="85">
        <v>545</v>
      </c>
      <c r="I51" s="87">
        <v>10498</v>
      </c>
      <c r="J51" s="80"/>
      <c r="K51" s="85">
        <v>200.02049</v>
      </c>
      <c r="L51" s="86">
        <v>1.3527134563218754E-5</v>
      </c>
      <c r="M51" s="86">
        <v>1.078588804848412E-2</v>
      </c>
      <c r="N51" s="86">
        <f>K51/'סכום נכסי הקרן'!$C$42</f>
        <v>5.4774697207341108E-3</v>
      </c>
    </row>
    <row r="52" spans="2:14" s="137" customFormat="1">
      <c r="B52" s="84" t="s">
        <v>746</v>
      </c>
      <c r="C52" s="80" t="s">
        <v>747</v>
      </c>
      <c r="D52" s="91" t="s">
        <v>627</v>
      </c>
      <c r="E52" s="80"/>
      <c r="F52" s="91" t="s">
        <v>693</v>
      </c>
      <c r="G52" s="91" t="s">
        <v>160</v>
      </c>
      <c r="H52" s="85">
        <v>710</v>
      </c>
      <c r="I52" s="87">
        <v>3720</v>
      </c>
      <c r="J52" s="80"/>
      <c r="K52" s="85">
        <v>92.33635000000001</v>
      </c>
      <c r="L52" s="86">
        <v>2.2975575746247023E-6</v>
      </c>
      <c r="M52" s="86">
        <v>4.9791375568855314E-3</v>
      </c>
      <c r="N52" s="86">
        <f>K52/'סכום נכסי הקרן'!$C$42</f>
        <v>2.5285887523228603E-3</v>
      </c>
    </row>
    <row r="53" spans="2:14" s="137" customFormat="1">
      <c r="B53" s="84" t="s">
        <v>748</v>
      </c>
      <c r="C53" s="80" t="s">
        <v>749</v>
      </c>
      <c r="D53" s="91" t="s">
        <v>27</v>
      </c>
      <c r="E53" s="80"/>
      <c r="F53" s="91" t="s">
        <v>693</v>
      </c>
      <c r="G53" s="91" t="s">
        <v>162</v>
      </c>
      <c r="H53" s="85">
        <v>339</v>
      </c>
      <c r="I53" s="87">
        <v>21599</v>
      </c>
      <c r="J53" s="80"/>
      <c r="K53" s="85">
        <v>291.85003</v>
      </c>
      <c r="L53" s="86">
        <v>2.1469270760436505E-4</v>
      </c>
      <c r="M53" s="86">
        <v>1.5737696425634856E-2</v>
      </c>
      <c r="N53" s="86">
        <f>K53/'סכום נכסי הקרן'!$C$42</f>
        <v>7.9921797127901345E-3</v>
      </c>
    </row>
    <row r="54" spans="2:14" s="137" customFormat="1">
      <c r="B54" s="140"/>
      <c r="C54" s="140"/>
    </row>
    <row r="55" spans="2:14">
      <c r="D55" s="1"/>
      <c r="E55" s="1"/>
      <c r="F55" s="1"/>
      <c r="G55" s="1"/>
    </row>
    <row r="56" spans="2:14">
      <c r="D56" s="1"/>
      <c r="E56" s="1"/>
      <c r="F56" s="1"/>
      <c r="G56" s="1"/>
    </row>
    <row r="57" spans="2:14">
      <c r="B57" s="93" t="s">
        <v>242</v>
      </c>
      <c r="D57" s="1"/>
      <c r="E57" s="1"/>
      <c r="F57" s="1"/>
      <c r="G57" s="1"/>
    </row>
    <row r="58" spans="2:14">
      <c r="B58" s="93" t="s">
        <v>108</v>
      </c>
      <c r="D58" s="1"/>
      <c r="E58" s="1"/>
      <c r="F58" s="1"/>
      <c r="G58" s="1"/>
    </row>
    <row r="59" spans="2:14">
      <c r="B59" s="93" t="s">
        <v>227</v>
      </c>
      <c r="D59" s="1"/>
      <c r="E59" s="1"/>
      <c r="F59" s="1"/>
      <c r="G59" s="1"/>
    </row>
    <row r="60" spans="2:14">
      <c r="B60" s="93" t="s">
        <v>237</v>
      </c>
      <c r="D60" s="1"/>
      <c r="E60" s="1"/>
      <c r="F60" s="1"/>
      <c r="G60" s="1"/>
    </row>
    <row r="61" spans="2:14">
      <c r="B61" s="93" t="s">
        <v>235</v>
      </c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176</v>
      </c>
      <c r="C1" s="78" t="s" vm="1">
        <v>243</v>
      </c>
    </row>
    <row r="2" spans="2:65">
      <c r="B2" s="57" t="s">
        <v>175</v>
      </c>
      <c r="C2" s="78" t="s">
        <v>244</v>
      </c>
    </row>
    <row r="3" spans="2:65">
      <c r="B3" s="57" t="s">
        <v>177</v>
      </c>
      <c r="C3" s="78" t="s">
        <v>245</v>
      </c>
    </row>
    <row r="4" spans="2:65">
      <c r="B4" s="57" t="s">
        <v>178</v>
      </c>
      <c r="C4" s="78">
        <v>9453</v>
      </c>
    </row>
    <row r="6" spans="2:65" ht="26.25" customHeight="1">
      <c r="B6" s="196" t="s">
        <v>206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8"/>
    </row>
    <row r="7" spans="2:65" ht="26.25" customHeight="1">
      <c r="B7" s="196" t="s">
        <v>86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8"/>
      <c r="BM7" s="3"/>
    </row>
    <row r="8" spans="2:65" s="3" customFormat="1" ht="78.75">
      <c r="B8" s="22" t="s">
        <v>111</v>
      </c>
      <c r="C8" s="30" t="s">
        <v>39</v>
      </c>
      <c r="D8" s="30" t="s">
        <v>116</v>
      </c>
      <c r="E8" s="30" t="s">
        <v>113</v>
      </c>
      <c r="F8" s="30" t="s">
        <v>56</v>
      </c>
      <c r="G8" s="30" t="s">
        <v>15</v>
      </c>
      <c r="H8" s="30" t="s">
        <v>57</v>
      </c>
      <c r="I8" s="30" t="s">
        <v>96</v>
      </c>
      <c r="J8" s="30" t="s">
        <v>229</v>
      </c>
      <c r="K8" s="30" t="s">
        <v>228</v>
      </c>
      <c r="L8" s="30" t="s">
        <v>53</v>
      </c>
      <c r="M8" s="30" t="s">
        <v>50</v>
      </c>
      <c r="N8" s="30" t="s">
        <v>179</v>
      </c>
      <c r="O8" s="20" t="s">
        <v>181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238</v>
      </c>
      <c r="K9" s="32"/>
      <c r="L9" s="32" t="s">
        <v>232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5" t="s">
        <v>31</v>
      </c>
      <c r="C11" s="128"/>
      <c r="D11" s="128"/>
      <c r="E11" s="128"/>
      <c r="F11" s="128"/>
      <c r="G11" s="128"/>
      <c r="H11" s="128"/>
      <c r="I11" s="128"/>
      <c r="J11" s="131"/>
      <c r="K11" s="129"/>
      <c r="L11" s="131">
        <v>890.80538999999999</v>
      </c>
      <c r="M11" s="128"/>
      <c r="N11" s="130">
        <v>1</v>
      </c>
      <c r="O11" s="130">
        <f>L11/'סכום נכסי הקרן'!$C$42</f>
        <v>2.4394298558071431E-2</v>
      </c>
      <c r="P11" s="138"/>
      <c r="Q11" s="136"/>
      <c r="R11" s="136"/>
      <c r="BG11" s="1"/>
      <c r="BH11" s="3"/>
      <c r="BI11" s="1"/>
      <c r="BM11" s="1"/>
    </row>
    <row r="12" spans="2:65" s="4" customFormat="1" ht="18" customHeight="1">
      <c r="B12" s="125" t="s">
        <v>225</v>
      </c>
      <c r="C12" s="128"/>
      <c r="D12" s="128"/>
      <c r="E12" s="128"/>
      <c r="F12" s="128"/>
      <c r="G12" s="128"/>
      <c r="H12" s="128"/>
      <c r="I12" s="128"/>
      <c r="J12" s="131"/>
      <c r="K12" s="129"/>
      <c r="L12" s="131">
        <v>890.80538999999999</v>
      </c>
      <c r="M12" s="128"/>
      <c r="N12" s="130">
        <v>1</v>
      </c>
      <c r="O12" s="130">
        <f>L12/'סכום נכסי הקרן'!$C$42</f>
        <v>2.4394298558071431E-2</v>
      </c>
      <c r="P12" s="138"/>
      <c r="Q12" s="136"/>
      <c r="R12" s="136"/>
      <c r="BG12" s="1"/>
      <c r="BH12" s="3"/>
      <c r="BI12" s="1"/>
      <c r="BM12" s="1"/>
    </row>
    <row r="13" spans="2:65">
      <c r="B13" s="125" t="s">
        <v>750</v>
      </c>
      <c r="C13" s="128"/>
      <c r="D13" s="128"/>
      <c r="E13" s="128"/>
      <c r="F13" s="128"/>
      <c r="G13" s="128"/>
      <c r="H13" s="128"/>
      <c r="I13" s="128"/>
      <c r="J13" s="131"/>
      <c r="K13" s="129"/>
      <c r="L13" s="131">
        <v>890.80538999999999</v>
      </c>
      <c r="M13" s="128"/>
      <c r="N13" s="130">
        <v>1</v>
      </c>
      <c r="O13" s="130">
        <f>L13/'סכום נכסי הקרן'!$C$42</f>
        <v>2.4394298558071431E-2</v>
      </c>
      <c r="P13" s="137"/>
      <c r="Q13" s="137"/>
      <c r="R13" s="137"/>
      <c r="BH13" s="3"/>
    </row>
    <row r="14" spans="2:65" ht="20.25">
      <c r="B14" s="84" t="s">
        <v>751</v>
      </c>
      <c r="C14" s="80" t="s">
        <v>752</v>
      </c>
      <c r="D14" s="91" t="s">
        <v>27</v>
      </c>
      <c r="E14" s="80"/>
      <c r="F14" s="91" t="s">
        <v>693</v>
      </c>
      <c r="G14" s="80" t="s">
        <v>753</v>
      </c>
      <c r="H14" s="80" t="s">
        <v>754</v>
      </c>
      <c r="I14" s="91" t="s">
        <v>160</v>
      </c>
      <c r="J14" s="85">
        <v>1212.98</v>
      </c>
      <c r="K14" s="87">
        <v>10908</v>
      </c>
      <c r="L14" s="85">
        <v>462.56227000000001</v>
      </c>
      <c r="M14" s="86">
        <v>1.3167652290512922E-4</v>
      </c>
      <c r="N14" s="86">
        <v>0.51926298964131778</v>
      </c>
      <c r="O14" s="86">
        <f>L14/'סכום נכסי הקרן'!$C$42</f>
        <v>1.2667056399467058E-2</v>
      </c>
      <c r="P14" s="137"/>
      <c r="Q14" s="137"/>
      <c r="R14" s="137"/>
      <c r="BH14" s="4"/>
    </row>
    <row r="15" spans="2:65">
      <c r="B15" s="84" t="s">
        <v>755</v>
      </c>
      <c r="C15" s="80" t="s">
        <v>756</v>
      </c>
      <c r="D15" s="91" t="s">
        <v>27</v>
      </c>
      <c r="E15" s="80"/>
      <c r="F15" s="91" t="s">
        <v>693</v>
      </c>
      <c r="G15" s="80" t="s">
        <v>757</v>
      </c>
      <c r="H15" s="80" t="s">
        <v>758</v>
      </c>
      <c r="I15" s="91" t="s">
        <v>160</v>
      </c>
      <c r="J15" s="85">
        <v>9942.7900000000009</v>
      </c>
      <c r="K15" s="87">
        <v>1232</v>
      </c>
      <c r="L15" s="85">
        <v>428.24311999999998</v>
      </c>
      <c r="M15" s="86">
        <v>1.4578596684507679E-5</v>
      </c>
      <c r="N15" s="86">
        <v>0.48073701035868227</v>
      </c>
      <c r="O15" s="86">
        <f>L15/'סכום נכסי הקרן'!$C$42</f>
        <v>1.1727242158604372E-2</v>
      </c>
      <c r="P15" s="137"/>
      <c r="Q15" s="137"/>
      <c r="R15" s="137"/>
    </row>
    <row r="16" spans="2:65">
      <c r="B16" s="83"/>
      <c r="C16" s="80"/>
      <c r="D16" s="80"/>
      <c r="E16" s="80"/>
      <c r="F16" s="80"/>
      <c r="G16" s="80"/>
      <c r="H16" s="80"/>
      <c r="I16" s="80"/>
      <c r="J16" s="85"/>
      <c r="K16" s="87"/>
      <c r="L16" s="80"/>
      <c r="M16" s="80"/>
      <c r="N16" s="86"/>
      <c r="O16" s="80"/>
      <c r="P16" s="137"/>
      <c r="Q16" s="137"/>
      <c r="R16" s="137"/>
    </row>
    <row r="17" spans="2:5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37"/>
      <c r="Q17" s="137"/>
      <c r="R17" s="137"/>
    </row>
    <row r="18" spans="2:5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137"/>
      <c r="Q18" s="137"/>
      <c r="R18" s="137"/>
    </row>
    <row r="19" spans="2:59" ht="20.25">
      <c r="B19" s="93" t="s">
        <v>242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137"/>
      <c r="Q19" s="137"/>
      <c r="R19" s="137"/>
      <c r="BG19" s="4"/>
    </row>
    <row r="20" spans="2:59">
      <c r="B20" s="93" t="s">
        <v>108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BG20" s="3"/>
    </row>
    <row r="21" spans="2:59">
      <c r="B21" s="93" t="s">
        <v>227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59">
      <c r="B22" s="93" t="s">
        <v>237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5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5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5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5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5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5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5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5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5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5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2017-09-10T07:32:37+00:00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C9329910-18FB-4464-8B5D-5FADE5A6A8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2017-11-07T13:25:14Z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_AdHocReviewCycleID">
    <vt:i4>324795322</vt:i4>
  </property>
  <property fmtid="{D5CDD505-2E9C-101B-9397-08002B2CF9AE}" pid="22" name="_EmailSubject">
    <vt:lpwstr>מספרי מנפיק להלוואות ברשימת נכסים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b76e59bb9f5947a781773f53cc6e9460">
    <vt:lpwstr/>
  </property>
  <property fmtid="{D5CDD505-2E9C-101B-9397-08002B2CF9AE}" pid="26" name="n612d9597dc7466f957352ce79be86f3">
    <vt:lpwstr/>
  </property>
  <property fmtid="{D5CDD505-2E9C-101B-9397-08002B2CF9AE}" pid="27" name="ia53b9f18d984e01914f4b79710425b7">
    <vt:lpwstr/>
  </property>
  <property fmtid="{D5CDD505-2E9C-101B-9397-08002B2CF9AE}" pid="29" name="aa1c885e8039426686f6c49672b09953">
    <vt:lpwstr/>
  </property>
  <property fmtid="{D5CDD505-2E9C-101B-9397-08002B2CF9AE}" pid="30" name="e09eddfac2354f9ab04a226e27f86f1f">
    <vt:lpwstr/>
  </property>
  <property fmtid="{D5CDD505-2E9C-101B-9397-08002B2CF9AE}" pid="31" name="kb4cc1381c4248d7a2dfa3f1be0c86c0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