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להשקעה'!$B$6:$D$14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  <definedName name="_xlnm.Print_Area" localSheetId="0">'סכום נכסי הקרן'!$A$1:$E$62</definedName>
    <definedName name="_xlnm.Print_Titles" localSheetId="7">'תעודות סל'!$6:$10</definedName>
  </definedNames>
  <calcPr calcId="145621" concurrentCalc="0"/>
</workbook>
</file>

<file path=xl/calcChain.xml><?xml version="1.0" encoding="utf-8"?>
<calcChain xmlns="http://schemas.openxmlformats.org/spreadsheetml/2006/main">
  <c r="C11" i="84" l="1"/>
  <c r="C10" i="84"/>
  <c r="C43" i="88"/>
  <c r="C13" i="88"/>
  <c r="C15" i="88"/>
  <c r="C17" i="88"/>
  <c r="C18" i="88"/>
  <c r="C31" i="88"/>
  <c r="C23" i="88"/>
  <c r="C12" i="88"/>
  <c r="C11" i="88"/>
  <c r="C10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42" i="88"/>
  <c r="K18" i="76"/>
  <c r="K14" i="76"/>
  <c r="O15" i="64"/>
  <c r="O11" i="64"/>
  <c r="N51" i="63"/>
  <c r="N47" i="63"/>
  <c r="N42" i="63"/>
  <c r="N38" i="63"/>
  <c r="N33" i="63"/>
  <c r="N29" i="63"/>
  <c r="N25" i="63"/>
  <c r="N21" i="63"/>
  <c r="N16" i="63"/>
  <c r="N12" i="63"/>
  <c r="U19" i="61"/>
  <c r="U15" i="61"/>
  <c r="U11" i="61"/>
  <c r="Q34" i="59"/>
  <c r="Q30" i="59"/>
  <c r="Q26" i="59"/>
  <c r="Q21" i="59"/>
  <c r="Q17" i="59"/>
  <c r="Q13" i="59"/>
  <c r="K22" i="76"/>
  <c r="K17" i="76"/>
  <c r="K13" i="76"/>
  <c r="O14" i="64"/>
  <c r="N54" i="63"/>
  <c r="N50" i="63"/>
  <c r="N46" i="63"/>
  <c r="N41" i="63"/>
  <c r="N37" i="63"/>
  <c r="N32" i="63"/>
  <c r="N28" i="63"/>
  <c r="N24" i="63"/>
  <c r="N20" i="63"/>
  <c r="N15" i="63"/>
  <c r="N11" i="63"/>
  <c r="U18" i="61"/>
  <c r="U14" i="61"/>
  <c r="Q37" i="59"/>
  <c r="Q33" i="59"/>
  <c r="Q29" i="59"/>
  <c r="Q25" i="59"/>
  <c r="Q20" i="59"/>
  <c r="Q16" i="59"/>
  <c r="Q12" i="59"/>
  <c r="K21" i="76"/>
  <c r="K16" i="76"/>
  <c r="K12" i="76"/>
  <c r="O13" i="64"/>
  <c r="N53" i="63"/>
  <c r="N49" i="63"/>
  <c r="N44" i="63"/>
  <c r="N40" i="63"/>
  <c r="N36" i="63"/>
  <c r="N31" i="63"/>
  <c r="N27" i="63"/>
  <c r="N23" i="63"/>
  <c r="N18" i="63"/>
  <c r="N14" i="63"/>
  <c r="U22" i="61"/>
  <c r="U17" i="61"/>
  <c r="U13" i="61"/>
  <c r="Q36" i="59"/>
  <c r="Q32" i="59"/>
  <c r="Q28" i="59"/>
  <c r="Q24" i="59"/>
  <c r="Q19" i="59"/>
  <c r="Q15" i="59"/>
  <c r="Q11" i="59"/>
  <c r="K20" i="76"/>
  <c r="K15" i="76"/>
  <c r="K11" i="76"/>
  <c r="O12" i="64"/>
  <c r="N52" i="63"/>
  <c r="N48" i="63"/>
  <c r="N43" i="63"/>
  <c r="N39" i="63"/>
  <c r="N35" i="63"/>
  <c r="N30" i="63"/>
  <c r="N26" i="63"/>
  <c r="N22" i="63"/>
  <c r="N17" i="63"/>
  <c r="N13" i="63"/>
  <c r="U12" i="61"/>
  <c r="Q22" i="59"/>
  <c r="Q35" i="59"/>
  <c r="Q18" i="59"/>
  <c r="U21" i="61"/>
  <c r="Q31" i="59"/>
  <c r="Q14" i="59"/>
  <c r="U16" i="61"/>
  <c r="Q27" i="59"/>
  <c r="D42" i="88"/>
  <c r="D18" i="88"/>
  <c r="D12" i="88"/>
  <c r="D38" i="88"/>
  <c r="D17" i="88"/>
  <c r="D31" i="88"/>
  <c r="D15" i="88"/>
  <c r="D23" i="88"/>
  <c r="D13" i="88"/>
  <c r="D11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3">
    <s v="Migdal Hashkaot Neches Boded"/>
    <s v="{[Time].[Hie Time].[Yom].&amp;[20170630]}"/>
    <s v="{[Medida].[Medida].&amp;[2]}"/>
    <s v="{[Keren].[Keren].[All]}"/>
    <s v="{[Cheshbon KM].[Hie Peilut].[Peilut 7].&amp;[Kod_Peilut_L7_708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4" si="32">
        <n x="1" s="1"/>
        <n x="2" s="1"/>
        <n x="30"/>
        <n x="31"/>
      </t>
    </mdx>
    <mdx n="0" f="v">
      <t c="4" si="32">
        <n x="1" s="1"/>
        <n x="2" s="1"/>
        <n x="33"/>
        <n x="31"/>
      </t>
    </mdx>
    <mdx n="0" f="v">
      <t c="4" si="32">
        <n x="1" s="1"/>
        <n x="2" s="1"/>
        <n x="34"/>
        <n x="31"/>
      </t>
    </mdx>
    <mdx n="0" f="v">
      <t c="4" si="32">
        <n x="1" s="1"/>
        <n x="2" s="1"/>
        <n x="35"/>
        <n x="31"/>
      </t>
    </mdx>
    <mdx n="0" f="v">
      <t c="4" si="32">
        <n x="1" s="1"/>
        <n x="2" s="1"/>
        <n x="36"/>
        <n x="31"/>
      </t>
    </mdx>
    <mdx n="0" f="v">
      <t c="4" si="32">
        <n x="1" s="1"/>
        <n x="2" s="1"/>
        <n x="37"/>
        <n x="31"/>
      </t>
    </mdx>
    <mdx n="0" f="v">
      <t c="4" si="32">
        <n x="1" s="1"/>
        <n x="2" s="1"/>
        <n x="38"/>
        <n x="31"/>
      </t>
    </mdx>
    <mdx n="0" f="v">
      <t c="4" si="32">
        <n x="1" s="1"/>
        <n x="2" s="1"/>
        <n x="39"/>
        <n x="31"/>
      </t>
    </mdx>
    <mdx n="0" f="v">
      <t c="4" si="32">
        <n x="1" s="1"/>
        <n x="2" s="1"/>
        <n x="40"/>
        <n x="31"/>
      </t>
    </mdx>
    <mdx n="0" f="v">
      <t c="4" si="32">
        <n x="1" s="1"/>
        <n x="2" s="1"/>
        <n x="41"/>
        <n x="31"/>
      </t>
    </mdx>
    <mdx n="0" f="v">
      <t c="4" si="32">
        <n x="1" s="1"/>
        <n x="2" s="1"/>
        <n x="42"/>
        <n x="31"/>
      </t>
    </mdx>
  </mdxMetadata>
  <valueMetadata count="5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</valueMetadata>
</metadata>
</file>

<file path=xl/sharedStrings.xml><?xml version="1.0" encoding="utf-8"?>
<sst xmlns="http://schemas.openxmlformats.org/spreadsheetml/2006/main" count="2224" uniqueCount="419">
  <si>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</si>
  <si>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</si>
  <si>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</si>
  <si>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</si>
  <si>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</si>
  <si>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</si>
  <si>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</si>
  <si>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</si>
  <si>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</si>
  <si>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</si>
  <si>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</si>
  <si>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</si>
  <si>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</si>
  <si>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</si>
  <si>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</si>
  <si>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</si>
  <si>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</si>
  <si>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</si>
  <si>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</si>
  <si>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</si>
  <si>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</si>
  <si>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</si>
  <si>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</si>
  <si>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</si>
  <si>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</si>
  <si>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</si>
  <si>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</si>
  <si>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</si>
  <si>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</si>
  <si>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</si>
  <si>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</si>
  <si>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</si>
  <si>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</si>
  <si>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</si>
  <si>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</si>
  <si>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</si>
  <si>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</si>
  <si>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</si>
  <si>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</si>
  <si>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</si>
  <si>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</si>
  <si>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</si>
  <si>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</si>
  <si>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</si>
  <si>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</si>
  <si>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</si>
  <si>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</si>
  <si>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</si>
  <si>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</si>
  <si>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</si>
  <si>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</si>
  <si>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</si>
  <si>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</si>
  <si>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</si>
  <si>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</si>
  <si>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</si>
  <si>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</si>
  <si>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</si>
  <si>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</si>
  <si>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</si>
  <si>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</si>
  <si>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</si>
  <si>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</si>
  <si>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</si>
  <si>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</si>
  <si>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</si>
  <si>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</si>
  <si>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</si>
  <si>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</si>
  <si>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</si>
  <si>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</si>
  <si>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</si>
  <si>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</si>
  <si>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</si>
  <si>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</si>
  <si>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</si>
  <si>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</si>
  <si>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</si>
  <si>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</si>
  <si>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</si>
  <si>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</si>
  <si>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</si>
  <si>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</si>
  <si>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</si>
  <si>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</si>
  <si>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</si>
  <si>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</si>
  <si>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</si>
  <si>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</si>
  <si>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</si>
  <si>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</si>
  <si>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</si>
  <si>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</si>
  <si>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</si>
  <si>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</si>
  <si>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</si>
  <si>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</si>
  <si>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</si>
  <si>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</si>
  <si>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</si>
  <si>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</si>
  <si>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</si>
  <si>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</si>
  <si>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</si>
  <si>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</si>
  <si>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</si>
  <si>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</si>
  <si>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</si>
  <si>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</si>
  <si>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</si>
  <si>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</si>
  <si>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</si>
  <si>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</si>
  <si>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</si>
  <si>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</si>
  <si>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</si>
  <si>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</si>
  <si>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</si>
  <si>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</si>
  <si>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</si>
  <si>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</si>
  <si>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</si>
  <si>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</si>
  <si>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</si>
  <si>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</si>
  <si>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</si>
  <si>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</si>
  <si>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</si>
  <si>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</si>
  <si>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</si>
  <si>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</si>
  <si>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</si>
  <si>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</si>
  <si>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</si>
  <si>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</si>
  <si>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</si>
  <si>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</si>
  <si>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</si>
  <si>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</si>
  <si>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</si>
  <si>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</si>
  <si>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</si>
  <si>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</si>
  <si>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</si>
  <si>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</si>
  <si>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</si>
  <si>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</si>
  <si>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</si>
  <si>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</si>
  <si>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</si>
  <si>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</si>
  <si>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</si>
  <si>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</si>
  <si>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</si>
  <si>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</si>
  <si>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</si>
  <si>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</si>
  <si>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</si>
  <si>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</si>
  <si>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</si>
  <si>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</si>
  <si>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</si>
  <si>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</si>
  <si>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</si>
  <si>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</si>
  <si>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</si>
  <si>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</si>
  <si>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</si>
  <si>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</si>
  <si>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</si>
  <si>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</si>
  <si>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</si>
  <si>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</si>
  <si>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</si>
  <si>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</si>
  <si>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</si>
  <si>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</si>
  <si>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</si>
  <si>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</si>
  <si>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</si>
  <si>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</si>
  <si>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</si>
  <si>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</si>
  <si>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</si>
  <si>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</si>
  <si>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</si>
  <si>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</si>
  <si>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</si>
  <si>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</si>
  <si>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</si>
  <si>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</si>
  <si>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</si>
  <si>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</si>
  <si>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</si>
  <si>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</si>
  <si>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</si>
  <si>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</si>
  <si>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</si>
  <si>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</si>
  <si>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</si>
  <si>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</si>
  <si>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</si>
  <si>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</si>
  <si>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</si>
  <si>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</si>
  <si>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</si>
  <si>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</si>
  <si>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</si>
  <si>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</si>
  <si>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</si>
  <si>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</si>
  <si>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</si>
  <si>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</si>
  <si>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</si>
  <si>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</si>
  <si>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</si>
  <si>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</si>
  <si>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</si>
  <si>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</si>
  <si>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</si>
  <si>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</si>
  <si>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</si>
  <si>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</si>
  <si>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</si>
  <si>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</si>
  <si>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</si>
  <si>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</si>
  <si>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</si>
  <si>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</si>
  <si>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</si>
  <si>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</si>
  <si>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</si>
  <si>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</si>
  <si>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משלימה - מסלול השקעות לבני 50 עד 60</t>
  </si>
  <si>
    <t>5903 גליל</t>
  </si>
  <si>
    <t>9590332</t>
  </si>
  <si>
    <t>RF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</si>
  <si>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</si>
  <si>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</si>
  <si>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</si>
  <si>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</si>
  <si>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</si>
  <si>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</si>
  <si>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</si>
  <si>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</si>
  <si>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</si>
  <si>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</si>
  <si>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</si>
  <si>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</si>
  <si>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</si>
  <si>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</si>
  <si>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</si>
  <si>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</si>
  <si>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</si>
  <si>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</si>
  <si>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</si>
  <si>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</si>
  <si>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</si>
  <si>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</si>
  <si>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</si>
  <si>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</si>
  <si>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</si>
  <si>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</si>
  <si>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</si>
  <si>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</si>
  <si>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</si>
  <si>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</si>
  <si>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</si>
  <si>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</si>
  <si>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</si>
  <si>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</si>
  <si>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</si>
  <si>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</si>
  <si>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</si>
  <si>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</si>
  <si>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מזרחי הנפקות אגח 42</t>
  </si>
  <si>
    <t>2310183</t>
  </si>
  <si>
    <t>מגמה</t>
  </si>
  <si>
    <t>520000522</t>
  </si>
  <si>
    <t>בנקים</t>
  </si>
  <si>
    <t>AAA</t>
  </si>
  <si>
    <t>לאומי מימון הת יד</t>
  </si>
  <si>
    <t>6040299</t>
  </si>
  <si>
    <t>520018078</t>
  </si>
  <si>
    <t>AA+</t>
  </si>
  <si>
    <t>עזריאלי אגח ד</t>
  </si>
  <si>
    <t>1138650</t>
  </si>
  <si>
    <t>510960719</t>
  </si>
  <si>
    <t>נדלן ובינוי</t>
  </si>
  <si>
    <t>פועלים הנפקות התח אגח יד</t>
  </si>
  <si>
    <t>1940501</t>
  </si>
  <si>
    <t>520000118</t>
  </si>
  <si>
    <t>אירפורט אגח ה</t>
  </si>
  <si>
    <t>1133487</t>
  </si>
  <si>
    <t>511659401</t>
  </si>
  <si>
    <t>AA</t>
  </si>
  <si>
    <t>כלכלית ירושלים אגח טו</t>
  </si>
  <si>
    <t>1980416</t>
  </si>
  <si>
    <t>520017070</t>
  </si>
  <si>
    <t>A-</t>
  </si>
  <si>
    <t>תעשיה אוירית אגח ד</t>
  </si>
  <si>
    <t>1133131</t>
  </si>
  <si>
    <t>520027194</t>
  </si>
  <si>
    <t>ביטחוניות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</si>
  <si>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</si>
  <si>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</si>
  <si>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</si>
  <si>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</si>
  <si>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</si>
  <si>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</si>
  <si>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</si>
  <si>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</si>
  <si>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</si>
  <si>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</si>
  <si>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</si>
  <si>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</si>
  <si>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</si>
  <si>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</si>
  <si>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</si>
  <si>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</si>
  <si>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</si>
  <si>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</si>
  <si>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</si>
  <si>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</si>
  <si>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</si>
  <si>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</si>
  <si>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תל בונד 60 סדרה 1</t>
  </si>
  <si>
    <t>1109420</t>
  </si>
  <si>
    <t>פסגות תל בונד 60 סדרה 3</t>
  </si>
  <si>
    <t>1134550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</si>
  <si>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</si>
  <si>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</si>
  <si>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</si>
  <si>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</si>
  <si>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</si>
  <si>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</si>
  <si>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</si>
  <si>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</si>
  <si>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</si>
  <si>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</si>
  <si>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</si>
  <si>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</si>
  <si>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</si>
  <si>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</si>
  <si>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</si>
  <si>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</si>
  <si>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</si>
  <si>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</si>
  <si>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</si>
  <si>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</si>
  <si>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</si>
  <si>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</si>
  <si>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</si>
  <si>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</si>
  <si>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</si>
  <si>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</si>
  <si>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</si>
  <si>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</si>
  <si>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</si>
  <si>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</si>
  <si>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</si>
  <si>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</si>
  <si>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</si>
  <si>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</si>
  <si>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</si>
  <si>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VANGUARD S.T CORP BOND</t>
  </si>
  <si>
    <t>US92206C4096</t>
  </si>
  <si>
    <t>ISHARES USD EM CORP BND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</si>
  <si>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</si>
  <si>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</si>
  <si>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</si>
  <si>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</si>
  <si>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</si>
  <si>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</si>
  <si>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</si>
  <si>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</si>
  <si>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</si>
  <si>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</si>
  <si>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</si>
  <si>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</si>
  <si>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</si>
  <si>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</si>
  <si>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</si>
  <si>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</si>
  <si>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</si>
  <si>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</si>
  <si>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</si>
  <si>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</si>
  <si>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₪ / מט"ח</t>
  </si>
  <si>
    <t>+ILS/-USD 3.507 07-09-17 (10) --114</t>
  </si>
  <si>
    <t>10000241</t>
  </si>
  <si>
    <t>+ILS/-USD 3.52 13-09-17 (10) --112</t>
  </si>
  <si>
    <t>10000247</t>
  </si>
  <si>
    <t>+ILS/-USD 3.5328 07-09-17 (10) --122</t>
  </si>
  <si>
    <t>10000238</t>
  </si>
  <si>
    <t>+ILS/-USD 3.534 07-09-17 (10) --120</t>
  </si>
  <si>
    <t>10000234</t>
  </si>
  <si>
    <t>+USD/-ILS 3.5211 07-09-17 (10) --109</t>
  </si>
  <si>
    <t>10000239</t>
  </si>
  <si>
    <t>+USD/-EUR 1.1248 07-09-17 (10) +44</t>
  </si>
  <si>
    <t>10000249</t>
  </si>
  <si>
    <t>+USD/-EUR 1.1323 13-09-17 (10) +57.3</t>
  </si>
  <si>
    <t>10000236</t>
  </si>
  <si>
    <t/>
  </si>
  <si>
    <t>פרנק שווצרי</t>
  </si>
  <si>
    <t>דולר ניו-זילנד</t>
  </si>
  <si>
    <t>כתר נורבגי</t>
  </si>
  <si>
    <t>סה"כ מזומנים ושווי מזומנים</t>
  </si>
  <si>
    <t>יתרות מזומנים ועו"ש בש"ח</t>
  </si>
  <si>
    <t>בנק לאומי לישראל בע"מ</t>
  </si>
  <si>
    <t>30110000</t>
  </si>
  <si>
    <t>יתרות מזומנים ועו"ש נקובים במט"ח</t>
  </si>
  <si>
    <t>30210000</t>
  </si>
  <si>
    <t>31710000</t>
  </si>
  <si>
    <t>32010000</t>
  </si>
  <si>
    <t>30310000</t>
  </si>
  <si>
    <t>סה"כ יתרות התחייבות להשקעה</t>
  </si>
  <si>
    <t>סה"כ בישראל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</si>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</sst>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43" fontId="6" fillId="0" borderId="29" xfId="13" applyFont="1" applyBorder="1" applyAlignment="1">
      <alignment horizontal="right"/>
    </xf>
    <xf numFmtId="10" fontId="6" fillId="0" borderId="29" xfId="14" applyNumberFormat="1" applyFont="1" applyBorder="1" applyAlignment="1">
      <alignment horizontal="center"/>
    </xf>
    <xf numFmtId="2" fontId="6" fillId="0" borderId="29" xfId="7" applyNumberFormat="1" applyFont="1" applyBorder="1" applyAlignment="1">
      <alignment horizontal="right"/>
    </xf>
    <xf numFmtId="167" fontId="6" fillId="0" borderId="29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28" xfId="0" applyFont="1" applyFill="1" applyBorder="1" applyAlignment="1"/>
    <xf numFmtId="0" fontId="30" fillId="0" borderId="28" xfId="0" applyNumberFormat="1" applyFont="1" applyFill="1" applyBorder="1" applyAlignment="1"/>
    <xf numFmtId="4" fontId="30" fillId="0" borderId="28" xfId="0" applyNumberFormat="1" applyFont="1" applyFill="1" applyBorder="1" applyAlignment="1"/>
    <xf numFmtId="10" fontId="30" fillId="0" borderId="28" xfId="0" applyNumberFormat="1" applyFont="1" applyFill="1" applyBorder="1" applyAlignment="1"/>
    <xf numFmtId="2" fontId="30" fillId="0" borderId="28" xfId="0" applyNumberFormat="1" applyFont="1" applyFill="1" applyBorder="1" applyAlignment="1"/>
    <xf numFmtId="0" fontId="30" fillId="0" borderId="0" xfId="0" applyFont="1" applyFill="1" applyBorder="1" applyAlignment="1"/>
    <xf numFmtId="0" fontId="30" fillId="0" borderId="0" xfId="0" applyNumberFormat="1" applyFont="1" applyFill="1" applyBorder="1" applyAlignment="1"/>
    <xf numFmtId="4" fontId="30" fillId="0" borderId="0" xfId="0" applyNumberFormat="1" applyFont="1" applyFill="1" applyBorder="1" applyAlignment="1"/>
    <xf numFmtId="10" fontId="30" fillId="0" borderId="0" xfId="0" applyNumberFormat="1" applyFont="1" applyFill="1" applyBorder="1" applyAlignment="1"/>
    <xf numFmtId="2" fontId="30" fillId="0" borderId="0" xfId="0" applyNumberFormat="1" applyFont="1" applyFill="1" applyBorder="1" applyAlignment="1"/>
    <xf numFmtId="0" fontId="30" fillId="0" borderId="0" xfId="0" applyFont="1" applyFill="1" applyBorder="1" applyAlignment="1">
      <alignment horizontal="right"/>
    </xf>
    <xf numFmtId="0" fontId="9" fillId="0" borderId="0" xfId="0" applyFont="1" applyAlignment="1">
      <alignment wrapText="1"/>
    </xf>
    <xf numFmtId="166" fontId="30" fillId="0" borderId="0" xfId="0" applyNumberFormat="1" applyFont="1" applyFill="1" applyBorder="1" applyAlignment="1"/>
    <xf numFmtId="0" fontId="7" fillId="0" borderId="0" xfId="0" applyFont="1" applyAlignment="1"/>
    <xf numFmtId="0" fontId="28" fillId="0" borderId="0" xfId="0" applyFont="1" applyFill="1" applyBorder="1" applyAlignment="1">
      <alignment horizontal="right"/>
    </xf>
    <xf numFmtId="43" fontId="6" fillId="0" borderId="29" xfId="13" applyFont="1" applyFill="1" applyBorder="1" applyAlignment="1">
      <alignment horizontal="right"/>
    </xf>
    <xf numFmtId="167" fontId="6" fillId="0" borderId="29" xfId="7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readingOrder="2"/>
    </xf>
    <xf numFmtId="0" fontId="6" fillId="0" borderId="0" xfId="0" applyFont="1" applyFill="1" applyAlignment="1">
      <alignment horizontal="right" readingOrder="2"/>
    </xf>
    <xf numFmtId="0" fontId="2" fillId="0" borderId="0" xfId="0" applyFont="1" applyFill="1" applyBorder="1" applyAlignment="1">
      <alignment horizontal="right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/>
    </xf>
    <xf numFmtId="9" fontId="29" fillId="0" borderId="0" xfId="21" applyFont="1" applyFill="1" applyBorder="1" applyAlignment="1">
      <alignment horizontal="right"/>
    </xf>
    <xf numFmtId="9" fontId="30" fillId="0" borderId="0" xfId="2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2"/>
    <cellStyle name="Normal_2007-16618" xfId="7"/>
    <cellStyle name="Percent" xfId="14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zoomScaleNormal="100" workbookViewId="0">
      <selection activeCell="D4" sqref="D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9" width="6.7109375" style="9" customWidth="1"/>
    <col min="30" max="32" width="7.7109375" style="9" customWidth="1"/>
    <col min="33" max="33" width="7.140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29">
      <c r="B1" s="56" t="s">
        <v>164</v>
      </c>
      <c r="C1" s="76" t="s" vm="1">
        <v>231</v>
      </c>
    </row>
    <row r="2" spans="1:29">
      <c r="B2" s="56" t="s">
        <v>163</v>
      </c>
      <c r="C2" s="76" t="s">
        <v>232</v>
      </c>
    </row>
    <row r="3" spans="1:29">
      <c r="B3" s="56" t="s">
        <v>165</v>
      </c>
      <c r="C3" s="76" t="s">
        <v>233</v>
      </c>
    </row>
    <row r="4" spans="1:29">
      <c r="B4" s="56" t="s">
        <v>166</v>
      </c>
      <c r="C4" s="76">
        <v>9454</v>
      </c>
    </row>
    <row r="6" spans="1:29" ht="26.25" customHeight="1">
      <c r="B6" s="169" t="s">
        <v>180</v>
      </c>
      <c r="C6" s="170"/>
      <c r="D6" s="171"/>
    </row>
    <row r="7" spans="1:29" s="10" customFormat="1">
      <c r="B7" s="22"/>
      <c r="C7" s="23" t="s">
        <v>95</v>
      </c>
      <c r="D7" s="24" t="s">
        <v>93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s="10" customFormat="1">
      <c r="B8" s="22"/>
      <c r="C8" s="25" t="s">
        <v>220</v>
      </c>
      <c r="D8" s="26" t="s">
        <v>20</v>
      </c>
    </row>
    <row r="9" spans="1:29" s="11" customFormat="1" ht="18" customHeight="1">
      <c r="B9" s="36"/>
      <c r="C9" s="19" t="s">
        <v>1</v>
      </c>
      <c r="D9" s="27" t="s">
        <v>2</v>
      </c>
    </row>
    <row r="10" spans="1:29" s="11" customFormat="1" ht="18" customHeight="1">
      <c r="B10" s="66" t="s">
        <v>179</v>
      </c>
      <c r="C10" s="104">
        <f>C11+C12+C23</f>
        <v>11388.476730000002</v>
      </c>
      <c r="D10" s="105">
        <f>C10/$C$42</f>
        <v>1</v>
      </c>
    </row>
    <row r="11" spans="1:29">
      <c r="A11" s="44" t="s">
        <v>126</v>
      </c>
      <c r="B11" s="28" t="s">
        <v>181</v>
      </c>
      <c r="C11" s="104">
        <f>מזומנים!J10</f>
        <v>531.79</v>
      </c>
      <c r="D11" s="105">
        <f t="shared" ref="D11:D13" si="0">C11/$C$42</f>
        <v>4.669544598525073E-2</v>
      </c>
    </row>
    <row r="12" spans="1:29">
      <c r="B12" s="28" t="s">
        <v>182</v>
      </c>
      <c r="C12" s="104">
        <f>SUM(C13:C22)</f>
        <v>10840.043030000001</v>
      </c>
      <c r="D12" s="105">
        <f t="shared" si="0"/>
        <v>0.95184310307670084</v>
      </c>
    </row>
    <row r="13" spans="1:29">
      <c r="A13" s="54" t="s">
        <v>126</v>
      </c>
      <c r="B13" s="29" t="s">
        <v>52</v>
      </c>
      <c r="C13" s="104">
        <f>'תעודות התחייבות ממשלתיות'!N11</f>
        <v>3057.4878199999998</v>
      </c>
      <c r="D13" s="105">
        <f t="shared" si="0"/>
        <v>0.26847206105675553</v>
      </c>
    </row>
    <row r="14" spans="1:29">
      <c r="A14" s="54" t="s">
        <v>126</v>
      </c>
      <c r="B14" s="29" t="s">
        <v>53</v>
      </c>
      <c r="C14" s="104" t="s" vm="2">
        <v>403</v>
      </c>
      <c r="D14" s="105" t="s" vm="3">
        <v>403</v>
      </c>
    </row>
    <row r="15" spans="1:29">
      <c r="A15" s="54" t="s">
        <v>126</v>
      </c>
      <c r="B15" s="29" t="s">
        <v>54</v>
      </c>
      <c r="C15" s="104">
        <f>'אג"ח קונצרני'!R11</f>
        <v>156.93124000000003</v>
      </c>
      <c r="D15" s="105">
        <f>C15/$C$42</f>
        <v>1.3779827076136108E-2</v>
      </c>
    </row>
    <row r="16" spans="1:29">
      <c r="A16" s="54" t="s">
        <v>126</v>
      </c>
      <c r="B16" s="29" t="s">
        <v>55</v>
      </c>
      <c r="C16" s="104" t="s" vm="4">
        <v>403</v>
      </c>
      <c r="D16" s="105" t="s" vm="5">
        <v>403</v>
      </c>
    </row>
    <row r="17" spans="1:4">
      <c r="A17" s="54" t="s">
        <v>126</v>
      </c>
      <c r="B17" s="29" t="s">
        <v>56</v>
      </c>
      <c r="C17" s="104">
        <f>'תעודות סל'!K11</f>
        <v>7312.0286100000021</v>
      </c>
      <c r="D17" s="105">
        <f t="shared" ref="D17:D18" si="1">C17/$C$42</f>
        <v>0.64205501607939808</v>
      </c>
    </row>
    <row r="18" spans="1:4">
      <c r="A18" s="54" t="s">
        <v>126</v>
      </c>
      <c r="B18" s="29" t="s">
        <v>57</v>
      </c>
      <c r="C18" s="104">
        <f>'קרנות נאמנות'!L11</f>
        <v>313.59535999999997</v>
      </c>
      <c r="D18" s="105">
        <f t="shared" si="1"/>
        <v>2.7536198864411249E-2</v>
      </c>
    </row>
    <row r="19" spans="1:4">
      <c r="A19" s="54" t="s">
        <v>126</v>
      </c>
      <c r="B19" s="29" t="s">
        <v>58</v>
      </c>
      <c r="C19" s="104" t="s" vm="6">
        <v>403</v>
      </c>
      <c r="D19" s="105" t="s" vm="7">
        <v>403</v>
      </c>
    </row>
    <row r="20" spans="1:4">
      <c r="A20" s="54" t="s">
        <v>126</v>
      </c>
      <c r="B20" s="29" t="s">
        <v>59</v>
      </c>
      <c r="C20" s="104" t="s" vm="8">
        <v>403</v>
      </c>
      <c r="D20" s="105" t="s" vm="9">
        <v>403</v>
      </c>
    </row>
    <row r="21" spans="1:4">
      <c r="A21" s="54" t="s">
        <v>126</v>
      </c>
      <c r="B21" s="29" t="s">
        <v>60</v>
      </c>
      <c r="C21" s="104" t="s" vm="10">
        <v>403</v>
      </c>
      <c r="D21" s="105" t="s" vm="11">
        <v>403</v>
      </c>
    </row>
    <row r="22" spans="1:4">
      <c r="A22" s="54" t="s">
        <v>126</v>
      </c>
      <c r="B22" s="29" t="s">
        <v>61</v>
      </c>
      <c r="C22" s="104" t="s" vm="12">
        <v>403</v>
      </c>
      <c r="D22" s="105" t="s" vm="13">
        <v>403</v>
      </c>
    </row>
    <row r="23" spans="1:4">
      <c r="B23" s="28" t="s">
        <v>183</v>
      </c>
      <c r="C23" s="104">
        <f>C31</f>
        <v>16.643699999999995</v>
      </c>
      <c r="D23" s="105">
        <f>C23/$C$42</f>
        <v>1.4614509380483226E-3</v>
      </c>
    </row>
    <row r="24" spans="1:4">
      <c r="A24" s="54" t="s">
        <v>126</v>
      </c>
      <c r="B24" s="29" t="s">
        <v>62</v>
      </c>
      <c r="C24" s="104" t="s" vm="14">
        <v>403</v>
      </c>
      <c r="D24" s="105" t="s" vm="15">
        <v>403</v>
      </c>
    </row>
    <row r="25" spans="1:4">
      <c r="A25" s="54" t="s">
        <v>126</v>
      </c>
      <c r="B25" s="29" t="s">
        <v>63</v>
      </c>
      <c r="C25" s="104" t="s" vm="16">
        <v>403</v>
      </c>
      <c r="D25" s="105" t="s" vm="17">
        <v>403</v>
      </c>
    </row>
    <row r="26" spans="1:4">
      <c r="A26" s="54" t="s">
        <v>126</v>
      </c>
      <c r="B26" s="29" t="s">
        <v>54</v>
      </c>
      <c r="C26" s="104" t="s" vm="18">
        <v>403</v>
      </c>
      <c r="D26" s="105" t="s" vm="19">
        <v>403</v>
      </c>
    </row>
    <row r="27" spans="1:4">
      <c r="A27" s="54" t="s">
        <v>126</v>
      </c>
      <c r="B27" s="29" t="s">
        <v>64</v>
      </c>
      <c r="C27" s="104" t="s" vm="20">
        <v>403</v>
      </c>
      <c r="D27" s="105" t="s" vm="21">
        <v>403</v>
      </c>
    </row>
    <row r="28" spans="1:4">
      <c r="A28" s="54" t="s">
        <v>126</v>
      </c>
      <c r="B28" s="29" t="s">
        <v>65</v>
      </c>
      <c r="C28" s="104" t="s" vm="22">
        <v>403</v>
      </c>
      <c r="D28" s="105" t="s" vm="23">
        <v>403</v>
      </c>
    </row>
    <row r="29" spans="1:4">
      <c r="A29" s="54" t="s">
        <v>126</v>
      </c>
      <c r="B29" s="29" t="s">
        <v>66</v>
      </c>
      <c r="C29" s="104" t="s" vm="24">
        <v>403</v>
      </c>
      <c r="D29" s="105" t="s" vm="25">
        <v>403</v>
      </c>
    </row>
    <row r="30" spans="1:4">
      <c r="A30" s="54" t="s">
        <v>126</v>
      </c>
      <c r="B30" s="29" t="s">
        <v>206</v>
      </c>
      <c r="C30" s="104" t="s" vm="26">
        <v>403</v>
      </c>
      <c r="D30" s="105" t="s" vm="27">
        <v>403</v>
      </c>
    </row>
    <row r="31" spans="1:4">
      <c r="A31" s="54" t="s">
        <v>126</v>
      </c>
      <c r="B31" s="29" t="s">
        <v>89</v>
      </c>
      <c r="C31" s="104">
        <f>'לא סחיר - חוזים עתידיים'!I11</f>
        <v>16.643699999999995</v>
      </c>
      <c r="D31" s="105">
        <f>C31/$C$42</f>
        <v>1.4614509380483226E-3</v>
      </c>
    </row>
    <row r="32" spans="1:4">
      <c r="A32" s="54" t="s">
        <v>126</v>
      </c>
      <c r="B32" s="29" t="s">
        <v>67</v>
      </c>
      <c r="C32" s="104" t="s" vm="28">
        <v>403</v>
      </c>
      <c r="D32" s="105" t="s" vm="29">
        <v>403</v>
      </c>
    </row>
    <row r="33" spans="1:4">
      <c r="A33" s="54" t="s">
        <v>126</v>
      </c>
      <c r="B33" s="28" t="s">
        <v>184</v>
      </c>
      <c r="C33" s="104" t="s" vm="30">
        <v>403</v>
      </c>
      <c r="D33" s="105" t="s" vm="31">
        <v>403</v>
      </c>
    </row>
    <row r="34" spans="1:4">
      <c r="A34" s="54" t="s">
        <v>126</v>
      </c>
      <c r="B34" s="28" t="s">
        <v>185</v>
      </c>
      <c r="C34" s="104" t="s" vm="32">
        <v>403</v>
      </c>
      <c r="D34" s="105" t="s" vm="33">
        <v>403</v>
      </c>
    </row>
    <row r="35" spans="1:4">
      <c r="A35" s="54" t="s">
        <v>126</v>
      </c>
      <c r="B35" s="28" t="s">
        <v>186</v>
      </c>
      <c r="C35" s="104" t="s" vm="34">
        <v>403</v>
      </c>
      <c r="D35" s="105" t="s" vm="35">
        <v>403</v>
      </c>
    </row>
    <row r="36" spans="1:4">
      <c r="A36" s="54" t="s">
        <v>126</v>
      </c>
      <c r="B36" s="55" t="s">
        <v>187</v>
      </c>
      <c r="C36" s="104" t="s" vm="36">
        <v>403</v>
      </c>
      <c r="D36" s="105" t="s" vm="37">
        <v>403</v>
      </c>
    </row>
    <row r="37" spans="1:4">
      <c r="A37" s="54" t="s">
        <v>126</v>
      </c>
      <c r="B37" s="28" t="s">
        <v>188</v>
      </c>
      <c r="C37" s="104"/>
      <c r="D37" s="105"/>
    </row>
    <row r="38" spans="1:4">
      <c r="A38" s="54"/>
      <c r="B38" s="67" t="s">
        <v>190</v>
      </c>
      <c r="C38" s="104">
        <v>0</v>
      </c>
      <c r="D38" s="105">
        <f>C38/$C$42</f>
        <v>0</v>
      </c>
    </row>
    <row r="39" spans="1:4">
      <c r="A39" s="54" t="s">
        <v>126</v>
      </c>
      <c r="B39" s="68" t="s">
        <v>191</v>
      </c>
      <c r="C39" s="104" t="s" vm="38">
        <v>403</v>
      </c>
      <c r="D39" s="105" t="s" vm="39">
        <v>403</v>
      </c>
    </row>
    <row r="40" spans="1:4">
      <c r="A40" s="54" t="s">
        <v>126</v>
      </c>
      <c r="B40" s="68" t="s">
        <v>218</v>
      </c>
      <c r="C40" s="104" t="s" vm="40">
        <v>403</v>
      </c>
      <c r="D40" s="105" t="s" vm="41">
        <v>403</v>
      </c>
    </row>
    <row r="41" spans="1:4">
      <c r="A41" s="54" t="s">
        <v>126</v>
      </c>
      <c r="B41" s="68" t="s">
        <v>192</v>
      </c>
      <c r="C41" s="104" t="s" vm="42">
        <v>403</v>
      </c>
      <c r="D41" s="105" t="s" vm="43">
        <v>403</v>
      </c>
    </row>
    <row r="42" spans="1:4">
      <c r="B42" s="68" t="s">
        <v>68</v>
      </c>
      <c r="C42" s="104">
        <f>C10+C38</f>
        <v>11388.476730000002</v>
      </c>
      <c r="D42" s="105">
        <f>C42/$C$42</f>
        <v>1</v>
      </c>
    </row>
    <row r="43" spans="1:4">
      <c r="A43" s="54" t="s">
        <v>126</v>
      </c>
      <c r="B43" s="68" t="s">
        <v>189</v>
      </c>
      <c r="C43" s="129">
        <f>'יתרת התחייבות להשקעה'!C10</f>
        <v>17.39526</v>
      </c>
      <c r="D43" s="105"/>
    </row>
    <row r="44" spans="1:4">
      <c r="B44" s="6" t="s">
        <v>94</v>
      </c>
    </row>
    <row r="45" spans="1:4">
      <c r="C45" s="74" t="s">
        <v>171</v>
      </c>
      <c r="D45" s="35" t="s">
        <v>88</v>
      </c>
    </row>
    <row r="46" spans="1:4">
      <c r="C46" s="75" t="s">
        <v>1</v>
      </c>
      <c r="D46" s="24" t="s">
        <v>2</v>
      </c>
    </row>
    <row r="47" spans="1:4">
      <c r="C47" s="106" t="s">
        <v>152</v>
      </c>
      <c r="D47" s="107" vm="44">
        <v>2.6831999999999998</v>
      </c>
    </row>
    <row r="48" spans="1:4">
      <c r="C48" s="106" t="s">
        <v>161</v>
      </c>
      <c r="D48" s="107">
        <v>1.056065732237796</v>
      </c>
    </row>
    <row r="49" spans="2:4">
      <c r="C49" s="106" t="s">
        <v>157</v>
      </c>
      <c r="D49" s="107" vm="45">
        <v>2.6907999999999999</v>
      </c>
    </row>
    <row r="50" spans="2:4">
      <c r="B50" s="12"/>
      <c r="C50" s="106" t="s">
        <v>404</v>
      </c>
      <c r="D50" s="107" vm="46">
        <v>3.6467999999999998</v>
      </c>
    </row>
    <row r="51" spans="2:4">
      <c r="C51" s="106" t="s">
        <v>150</v>
      </c>
      <c r="D51" s="107" vm="47">
        <v>3.9859</v>
      </c>
    </row>
    <row r="52" spans="2:4">
      <c r="C52" s="106" t="s">
        <v>151</v>
      </c>
      <c r="D52" s="107" vm="48">
        <v>4.5420999999999996</v>
      </c>
    </row>
    <row r="53" spans="2:4">
      <c r="C53" s="106" t="s">
        <v>153</v>
      </c>
      <c r="D53" s="107">
        <v>0.44789504701873062</v>
      </c>
    </row>
    <row r="54" spans="2:4">
      <c r="C54" s="106" t="s">
        <v>158</v>
      </c>
      <c r="D54" s="107" vm="49">
        <v>3.1240000000000001</v>
      </c>
    </row>
    <row r="55" spans="2:4">
      <c r="C55" s="106" t="s">
        <v>159</v>
      </c>
      <c r="D55" s="107">
        <v>0.19270626626096926</v>
      </c>
    </row>
    <row r="56" spans="2:4">
      <c r="C56" s="106" t="s">
        <v>156</v>
      </c>
      <c r="D56" s="107" vm="50">
        <v>0.53600000000000003</v>
      </c>
    </row>
    <row r="57" spans="2:4">
      <c r="C57" s="106" t="s">
        <v>405</v>
      </c>
      <c r="D57" s="130">
        <v>2.5608</v>
      </c>
    </row>
    <row r="58" spans="2:4">
      <c r="C58" s="106" t="s">
        <v>155</v>
      </c>
      <c r="D58" s="107" vm="51">
        <v>0.41299999999999998</v>
      </c>
    </row>
    <row r="59" spans="2:4">
      <c r="C59" s="106" t="s">
        <v>148</v>
      </c>
      <c r="D59" s="107" vm="52">
        <v>3.496</v>
      </c>
    </row>
    <row r="60" spans="2:4">
      <c r="C60" s="106" t="s">
        <v>162</v>
      </c>
      <c r="D60" s="107" vm="53">
        <v>0.2671</v>
      </c>
    </row>
    <row r="61" spans="2:4">
      <c r="C61" s="106" t="s">
        <v>406</v>
      </c>
      <c r="D61" s="107" vm="54">
        <v>0.41749999999999998</v>
      </c>
    </row>
    <row r="62" spans="2:4">
      <c r="C62" s="106" t="s">
        <v>149</v>
      </c>
      <c r="D62" s="107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password="CC0F"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70" pageOrder="overThenDown" orientation="portrait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164</v>
      </c>
      <c r="C1" s="76" t="s" vm="1">
        <v>231</v>
      </c>
    </row>
    <row r="2" spans="2:60">
      <c r="B2" s="56" t="s">
        <v>163</v>
      </c>
      <c r="C2" s="76" t="s">
        <v>232</v>
      </c>
    </row>
    <row r="3" spans="2:60">
      <c r="B3" s="56" t="s">
        <v>165</v>
      </c>
      <c r="C3" s="76" t="s">
        <v>233</v>
      </c>
    </row>
    <row r="4" spans="2:60">
      <c r="B4" s="56" t="s">
        <v>166</v>
      </c>
      <c r="C4" s="76">
        <v>9454</v>
      </c>
    </row>
    <row r="6" spans="2:60" ht="26.25" customHeight="1">
      <c r="B6" s="183" t="s">
        <v>194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60" ht="26.25" customHeight="1">
      <c r="B7" s="183" t="s">
        <v>77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  <c r="BH7" s="3"/>
    </row>
    <row r="8" spans="2:60" s="3" customFormat="1" ht="78.75">
      <c r="B8" s="22" t="s">
        <v>101</v>
      </c>
      <c r="C8" s="30" t="s">
        <v>34</v>
      </c>
      <c r="D8" s="30" t="s">
        <v>104</v>
      </c>
      <c r="E8" s="30" t="s">
        <v>46</v>
      </c>
      <c r="F8" s="30" t="s">
        <v>86</v>
      </c>
      <c r="G8" s="30" t="s">
        <v>217</v>
      </c>
      <c r="H8" s="30" t="s">
        <v>216</v>
      </c>
      <c r="I8" s="30" t="s">
        <v>45</v>
      </c>
      <c r="J8" s="30" t="s">
        <v>44</v>
      </c>
      <c r="K8" s="30" t="s">
        <v>167</v>
      </c>
      <c r="L8" s="30" t="s">
        <v>169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226</v>
      </c>
      <c r="H9" s="16"/>
      <c r="I9" s="16" t="s">
        <v>220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C11" s="1"/>
      <c r="BD11" s="3"/>
      <c r="BE11" s="1"/>
      <c r="BG11" s="1"/>
    </row>
    <row r="12" spans="2:60" s="4" customFormat="1" ht="18" customHeight="1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C12" s="1"/>
      <c r="BD12" s="3"/>
      <c r="BE12" s="1"/>
      <c r="BG12" s="1"/>
    </row>
    <row r="13" spans="2:60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D13" s="3"/>
    </row>
    <row r="14" spans="2:60" ht="20.25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BD14" s="4"/>
    </row>
    <row r="15" spans="2:60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0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164</v>
      </c>
      <c r="C1" s="76" t="s" vm="1">
        <v>231</v>
      </c>
    </row>
    <row r="2" spans="2:61">
      <c r="B2" s="56" t="s">
        <v>163</v>
      </c>
      <c r="C2" s="76" t="s">
        <v>232</v>
      </c>
    </row>
    <row r="3" spans="2:61">
      <c r="B3" s="56" t="s">
        <v>165</v>
      </c>
      <c r="C3" s="76" t="s">
        <v>233</v>
      </c>
    </row>
    <row r="4" spans="2:61">
      <c r="B4" s="56" t="s">
        <v>166</v>
      </c>
      <c r="C4" s="76">
        <v>9454</v>
      </c>
    </row>
    <row r="6" spans="2:61" ht="26.25" customHeight="1">
      <c r="B6" s="183" t="s">
        <v>194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61" ht="26.25" customHeight="1">
      <c r="B7" s="183" t="s">
        <v>78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  <c r="BI7" s="3"/>
    </row>
    <row r="8" spans="2:61" s="3" customFormat="1" ht="78.75">
      <c r="B8" s="22" t="s">
        <v>101</v>
      </c>
      <c r="C8" s="30" t="s">
        <v>34</v>
      </c>
      <c r="D8" s="30" t="s">
        <v>104</v>
      </c>
      <c r="E8" s="30" t="s">
        <v>46</v>
      </c>
      <c r="F8" s="30" t="s">
        <v>86</v>
      </c>
      <c r="G8" s="30" t="s">
        <v>217</v>
      </c>
      <c r="H8" s="30" t="s">
        <v>216</v>
      </c>
      <c r="I8" s="30" t="s">
        <v>45</v>
      </c>
      <c r="J8" s="30" t="s">
        <v>44</v>
      </c>
      <c r="K8" s="30" t="s">
        <v>167</v>
      </c>
      <c r="L8" s="31" t="s">
        <v>169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226</v>
      </c>
      <c r="H9" s="16"/>
      <c r="I9" s="16" t="s">
        <v>220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password="CC0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C32" sqref="C32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164</v>
      </c>
      <c r="C1" s="76" t="s" vm="1">
        <v>231</v>
      </c>
    </row>
    <row r="2" spans="1:60">
      <c r="B2" s="56" t="s">
        <v>163</v>
      </c>
      <c r="C2" s="76" t="s">
        <v>232</v>
      </c>
    </row>
    <row r="3" spans="1:60">
      <c r="B3" s="56" t="s">
        <v>165</v>
      </c>
      <c r="C3" s="76" t="s">
        <v>233</v>
      </c>
    </row>
    <row r="4" spans="1:60">
      <c r="B4" s="56" t="s">
        <v>166</v>
      </c>
      <c r="C4" s="76">
        <v>9454</v>
      </c>
    </row>
    <row r="6" spans="1:60" ht="26.25" customHeight="1">
      <c r="B6" s="183" t="s">
        <v>194</v>
      </c>
      <c r="C6" s="184"/>
      <c r="D6" s="184"/>
      <c r="E6" s="184"/>
      <c r="F6" s="184"/>
      <c r="G6" s="184"/>
      <c r="H6" s="184"/>
      <c r="I6" s="184"/>
      <c r="J6" s="184"/>
      <c r="K6" s="185"/>
      <c r="BD6" s="1" t="s">
        <v>105</v>
      </c>
      <c r="BF6" s="1" t="s">
        <v>172</v>
      </c>
      <c r="BH6" s="3" t="s">
        <v>149</v>
      </c>
    </row>
    <row r="7" spans="1:60" ht="26.25" customHeight="1">
      <c r="B7" s="183" t="s">
        <v>79</v>
      </c>
      <c r="C7" s="184"/>
      <c r="D7" s="184"/>
      <c r="E7" s="184"/>
      <c r="F7" s="184"/>
      <c r="G7" s="184"/>
      <c r="H7" s="184"/>
      <c r="I7" s="184"/>
      <c r="J7" s="184"/>
      <c r="K7" s="185"/>
      <c r="BD7" s="3" t="s">
        <v>107</v>
      </c>
      <c r="BF7" s="1" t="s">
        <v>127</v>
      </c>
      <c r="BH7" s="3" t="s">
        <v>148</v>
      </c>
    </row>
    <row r="8" spans="1:60" s="3" customFormat="1" ht="78.75">
      <c r="A8" s="2"/>
      <c r="B8" s="22" t="s">
        <v>101</v>
      </c>
      <c r="C8" s="30" t="s">
        <v>34</v>
      </c>
      <c r="D8" s="30" t="s">
        <v>104</v>
      </c>
      <c r="E8" s="30" t="s">
        <v>46</v>
      </c>
      <c r="F8" s="30" t="s">
        <v>86</v>
      </c>
      <c r="G8" s="30" t="s">
        <v>217</v>
      </c>
      <c r="H8" s="30" t="s">
        <v>216</v>
      </c>
      <c r="I8" s="30" t="s">
        <v>45</v>
      </c>
      <c r="J8" s="30" t="s">
        <v>167</v>
      </c>
      <c r="K8" s="30" t="s">
        <v>169</v>
      </c>
      <c r="BC8" s="1" t="s">
        <v>120</v>
      </c>
      <c r="BD8" s="1" t="s">
        <v>121</v>
      </c>
      <c r="BE8" s="1" t="s">
        <v>128</v>
      </c>
      <c r="BG8" s="4" t="s">
        <v>150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226</v>
      </c>
      <c r="H9" s="16"/>
      <c r="I9" s="16" t="s">
        <v>220</v>
      </c>
      <c r="J9" s="32" t="s">
        <v>20</v>
      </c>
      <c r="K9" s="57" t="s">
        <v>20</v>
      </c>
      <c r="BC9" s="1" t="s">
        <v>117</v>
      </c>
      <c r="BE9" s="1" t="s">
        <v>129</v>
      </c>
      <c r="BG9" s="4" t="s">
        <v>151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113</v>
      </c>
      <c r="BD10" s="3"/>
      <c r="BE10" s="1" t="s">
        <v>173</v>
      </c>
      <c r="BG10" s="1" t="s">
        <v>157</v>
      </c>
    </row>
    <row r="11" spans="1:60" s="4" customFormat="1" ht="18" customHeigh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BC11" s="1" t="s">
        <v>112</v>
      </c>
      <c r="BD11" s="3"/>
      <c r="BE11" s="1" t="s">
        <v>130</v>
      </c>
      <c r="BG11" s="1" t="s">
        <v>152</v>
      </c>
    </row>
    <row r="12" spans="1:60" ht="20.25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P12" s="1"/>
      <c r="BC12" s="1" t="s">
        <v>110</v>
      </c>
      <c r="BD12" s="4"/>
      <c r="BE12" s="1" t="s">
        <v>131</v>
      </c>
      <c r="BG12" s="1" t="s">
        <v>153</v>
      </c>
    </row>
    <row r="13" spans="1:60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P13" s="1"/>
      <c r="BC13" s="1" t="s">
        <v>114</v>
      </c>
      <c r="BE13" s="1" t="s">
        <v>132</v>
      </c>
      <c r="BG13" s="1" t="s">
        <v>154</v>
      </c>
    </row>
    <row r="14" spans="1:60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P14" s="1"/>
      <c r="BC14" s="1" t="s">
        <v>111</v>
      </c>
      <c r="BE14" s="1" t="s">
        <v>133</v>
      </c>
      <c r="BG14" s="1" t="s">
        <v>156</v>
      </c>
    </row>
    <row r="15" spans="1:60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P15" s="1"/>
      <c r="BC15" s="1" t="s">
        <v>122</v>
      </c>
      <c r="BE15" s="1" t="s">
        <v>174</v>
      </c>
      <c r="BG15" s="1" t="s">
        <v>158</v>
      </c>
    </row>
    <row r="16" spans="1:60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P16" s="1"/>
      <c r="BC16" s="4" t="s">
        <v>108</v>
      </c>
      <c r="BD16" s="1" t="s">
        <v>123</v>
      </c>
      <c r="BE16" s="1" t="s">
        <v>134</v>
      </c>
      <c r="BG16" s="1" t="s">
        <v>159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118</v>
      </c>
      <c r="BE17" s="1" t="s">
        <v>135</v>
      </c>
      <c r="BG17" s="1" t="s">
        <v>160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106</v>
      </c>
      <c r="BF18" s="1" t="s">
        <v>136</v>
      </c>
      <c r="BH18" s="1" t="s">
        <v>27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119</v>
      </c>
      <c r="BF19" s="1" t="s">
        <v>137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124</v>
      </c>
      <c r="BF20" s="1" t="s">
        <v>138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109</v>
      </c>
      <c r="BE21" s="1" t="s">
        <v>125</v>
      </c>
      <c r="BF21" s="1" t="s">
        <v>139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115</v>
      </c>
      <c r="BF22" s="1" t="s">
        <v>140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27</v>
      </c>
      <c r="BE23" s="1" t="s">
        <v>116</v>
      </c>
      <c r="BF23" s="1" t="s">
        <v>175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178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141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142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177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143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144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176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27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0F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1181102362204722" bottom="0.51181102362204722" header="0" footer="0.23622047244094491"/>
  <pageSetup paperSize="9" scale="28" fitToHeight="25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M17" sqref="M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164</v>
      </c>
      <c r="C1" s="76" t="s" vm="1">
        <v>231</v>
      </c>
    </row>
    <row r="2" spans="2:81">
      <c r="B2" s="56" t="s">
        <v>163</v>
      </c>
      <c r="C2" s="76" t="s">
        <v>232</v>
      </c>
    </row>
    <row r="3" spans="2:81">
      <c r="B3" s="56" t="s">
        <v>165</v>
      </c>
      <c r="C3" s="76" t="s">
        <v>233</v>
      </c>
      <c r="E3" s="2"/>
    </row>
    <row r="4" spans="2:81">
      <c r="B4" s="56" t="s">
        <v>166</v>
      </c>
      <c r="C4" s="76">
        <v>9454</v>
      </c>
    </row>
    <row r="6" spans="2:81" ht="26.25" customHeight="1">
      <c r="B6" s="183" t="s">
        <v>194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81" ht="26.25" customHeight="1">
      <c r="B7" s="183" t="s">
        <v>80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/>
    </row>
    <row r="8" spans="2:81" s="3" customFormat="1" ht="47.25">
      <c r="B8" s="22" t="s">
        <v>101</v>
      </c>
      <c r="C8" s="30" t="s">
        <v>34</v>
      </c>
      <c r="D8" s="13" t="s">
        <v>37</v>
      </c>
      <c r="E8" s="30" t="s">
        <v>15</v>
      </c>
      <c r="F8" s="30" t="s">
        <v>47</v>
      </c>
      <c r="G8" s="30" t="s">
        <v>87</v>
      </c>
      <c r="H8" s="30" t="s">
        <v>18</v>
      </c>
      <c r="I8" s="30" t="s">
        <v>86</v>
      </c>
      <c r="J8" s="30" t="s">
        <v>17</v>
      </c>
      <c r="K8" s="30" t="s">
        <v>19</v>
      </c>
      <c r="L8" s="30" t="s">
        <v>217</v>
      </c>
      <c r="M8" s="30" t="s">
        <v>216</v>
      </c>
      <c r="N8" s="30" t="s">
        <v>45</v>
      </c>
      <c r="O8" s="30" t="s">
        <v>44</v>
      </c>
      <c r="P8" s="30" t="s">
        <v>167</v>
      </c>
      <c r="Q8" s="31" t="s">
        <v>169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226</v>
      </c>
      <c r="M9" s="32"/>
      <c r="N9" s="32" t="s">
        <v>220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password="CC0F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1181102362204722" bottom="0.51181102362204722" header="0" footer="0.23622047244094491"/>
  <pageSetup paperSize="9" scale="80" fitToHeight="2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B6" sqref="B6:P6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164</v>
      </c>
      <c r="C1" s="76" t="s" vm="1">
        <v>231</v>
      </c>
    </row>
    <row r="2" spans="2:72">
      <c r="B2" s="56" t="s">
        <v>163</v>
      </c>
      <c r="C2" s="76" t="s">
        <v>232</v>
      </c>
    </row>
    <row r="3" spans="2:72">
      <c r="B3" s="56" t="s">
        <v>165</v>
      </c>
      <c r="C3" s="76" t="s">
        <v>233</v>
      </c>
    </row>
    <row r="4" spans="2:72">
      <c r="B4" s="56" t="s">
        <v>166</v>
      </c>
      <c r="C4" s="76">
        <v>9454</v>
      </c>
    </row>
    <row r="6" spans="2:72" ht="26.25" customHeight="1">
      <c r="B6" s="183" t="s">
        <v>195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72" ht="26.25" customHeight="1">
      <c r="B7" s="183" t="s">
        <v>71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5"/>
    </row>
    <row r="8" spans="2:72" s="3" customFormat="1" ht="78.75">
      <c r="B8" s="22" t="s">
        <v>101</v>
      </c>
      <c r="C8" s="30" t="s">
        <v>34</v>
      </c>
      <c r="D8" s="30" t="s">
        <v>15</v>
      </c>
      <c r="E8" s="30" t="s">
        <v>47</v>
      </c>
      <c r="F8" s="30" t="s">
        <v>87</v>
      </c>
      <c r="G8" s="30" t="s">
        <v>18</v>
      </c>
      <c r="H8" s="30" t="s">
        <v>86</v>
      </c>
      <c r="I8" s="30" t="s">
        <v>17</v>
      </c>
      <c r="J8" s="30" t="s">
        <v>19</v>
      </c>
      <c r="K8" s="30" t="s">
        <v>217</v>
      </c>
      <c r="L8" s="30" t="s">
        <v>216</v>
      </c>
      <c r="M8" s="30" t="s">
        <v>95</v>
      </c>
      <c r="N8" s="30" t="s">
        <v>44</v>
      </c>
      <c r="O8" s="30" t="s">
        <v>167</v>
      </c>
      <c r="P8" s="31" t="s">
        <v>169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226</v>
      </c>
      <c r="L9" s="32"/>
      <c r="M9" s="32" t="s">
        <v>220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sheetProtection password="CC0F"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H25:XFD27 D1:XFD24 D28:XFD1048576 D25:AF27 A1:A1048576 B1:B11 B14:B1048576"/>
  </dataValidations>
  <pageMargins left="0" right="0" top="0.51181102362204722" bottom="0.51181102362204722" header="0" footer="0.23622047244094491"/>
  <pageSetup paperSize="9" scale="92" fitToHeight="25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164</v>
      </c>
      <c r="C1" s="76" t="s" vm="1">
        <v>231</v>
      </c>
    </row>
    <row r="2" spans="2:65">
      <c r="B2" s="56" t="s">
        <v>163</v>
      </c>
      <c r="C2" s="76" t="s">
        <v>232</v>
      </c>
    </row>
    <row r="3" spans="2:65">
      <c r="B3" s="56" t="s">
        <v>165</v>
      </c>
      <c r="C3" s="76" t="s">
        <v>233</v>
      </c>
    </row>
    <row r="4" spans="2:65">
      <c r="B4" s="56" t="s">
        <v>166</v>
      </c>
      <c r="C4" s="76">
        <v>9454</v>
      </c>
    </row>
    <row r="6" spans="2:65" ht="26.25" customHeight="1">
      <c r="B6" s="183" t="s">
        <v>195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5"/>
    </row>
    <row r="7" spans="2:65" ht="26.25" customHeight="1">
      <c r="B7" s="183" t="s">
        <v>72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5"/>
    </row>
    <row r="8" spans="2:65" s="3" customFormat="1" ht="78.75">
      <c r="B8" s="22" t="s">
        <v>101</v>
      </c>
      <c r="C8" s="30" t="s">
        <v>34</v>
      </c>
      <c r="D8" s="30" t="s">
        <v>103</v>
      </c>
      <c r="E8" s="30" t="s">
        <v>102</v>
      </c>
      <c r="F8" s="30" t="s">
        <v>46</v>
      </c>
      <c r="G8" s="30" t="s">
        <v>15</v>
      </c>
      <c r="H8" s="30" t="s">
        <v>47</v>
      </c>
      <c r="I8" s="30" t="s">
        <v>87</v>
      </c>
      <c r="J8" s="30" t="s">
        <v>18</v>
      </c>
      <c r="K8" s="30" t="s">
        <v>86</v>
      </c>
      <c r="L8" s="30" t="s">
        <v>17</v>
      </c>
      <c r="M8" s="70" t="s">
        <v>19</v>
      </c>
      <c r="N8" s="30" t="s">
        <v>217</v>
      </c>
      <c r="O8" s="30" t="s">
        <v>216</v>
      </c>
      <c r="P8" s="30" t="s">
        <v>95</v>
      </c>
      <c r="Q8" s="30" t="s">
        <v>44</v>
      </c>
      <c r="R8" s="30" t="s">
        <v>167</v>
      </c>
      <c r="S8" s="31" t="s">
        <v>169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226</v>
      </c>
      <c r="O9" s="32"/>
      <c r="P9" s="32" t="s">
        <v>220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98</v>
      </c>
      <c r="R10" s="20" t="s">
        <v>99</v>
      </c>
      <c r="S10" s="20" t="s">
        <v>170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0F"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1181102362204722" bottom="0.51181102362204722" header="0" footer="0.23622047244094491"/>
  <pageSetup paperSize="9" scale="80" fitToHeight="25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164</v>
      </c>
      <c r="C1" s="76" t="s" vm="1">
        <v>231</v>
      </c>
    </row>
    <row r="2" spans="2:81">
      <c r="B2" s="56" t="s">
        <v>163</v>
      </c>
      <c r="C2" s="76" t="s">
        <v>232</v>
      </c>
    </row>
    <row r="3" spans="2:81">
      <c r="B3" s="56" t="s">
        <v>165</v>
      </c>
      <c r="C3" s="76" t="s">
        <v>233</v>
      </c>
    </row>
    <row r="4" spans="2:81">
      <c r="B4" s="56" t="s">
        <v>166</v>
      </c>
      <c r="C4" s="76">
        <v>9454</v>
      </c>
    </row>
    <row r="6" spans="2:81" ht="26.25" customHeight="1">
      <c r="B6" s="183" t="s">
        <v>195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5"/>
    </row>
    <row r="7" spans="2:81" ht="26.25" customHeight="1">
      <c r="B7" s="183" t="s">
        <v>73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5"/>
    </row>
    <row r="8" spans="2:81" s="3" customFormat="1" ht="78.75">
      <c r="B8" s="22" t="s">
        <v>101</v>
      </c>
      <c r="C8" s="30" t="s">
        <v>34</v>
      </c>
      <c r="D8" s="30" t="s">
        <v>103</v>
      </c>
      <c r="E8" s="30" t="s">
        <v>102</v>
      </c>
      <c r="F8" s="30" t="s">
        <v>46</v>
      </c>
      <c r="G8" s="30" t="s">
        <v>15</v>
      </c>
      <c r="H8" s="30" t="s">
        <v>47</v>
      </c>
      <c r="I8" s="30" t="s">
        <v>87</v>
      </c>
      <c r="J8" s="30" t="s">
        <v>18</v>
      </c>
      <c r="K8" s="30" t="s">
        <v>86</v>
      </c>
      <c r="L8" s="30" t="s">
        <v>17</v>
      </c>
      <c r="M8" s="70" t="s">
        <v>19</v>
      </c>
      <c r="N8" s="70" t="s">
        <v>217</v>
      </c>
      <c r="O8" s="30" t="s">
        <v>216</v>
      </c>
      <c r="P8" s="30" t="s">
        <v>95</v>
      </c>
      <c r="Q8" s="30" t="s">
        <v>44</v>
      </c>
      <c r="R8" s="30" t="s">
        <v>167</v>
      </c>
      <c r="S8" s="31" t="s">
        <v>169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226</v>
      </c>
      <c r="O9" s="32"/>
      <c r="P9" s="32" t="s">
        <v>220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98</v>
      </c>
      <c r="R10" s="20" t="s">
        <v>99</v>
      </c>
      <c r="S10" s="20" t="s">
        <v>170</v>
      </c>
      <c r="T10" s="5"/>
      <c r="BZ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Z11" s="1"/>
      <c r="CC11" s="1"/>
    </row>
    <row r="12" spans="2:81" ht="17.25" customHeight="1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81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81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81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password="CC0F" sheet="1" objects="1" scenarios="1"/>
  <mergeCells count="2">
    <mergeCell ref="B6:S6"/>
    <mergeCell ref="B7:S7"/>
  </mergeCells>
  <phoneticPr fontId="4" type="noConversion"/>
  <conditionalFormatting sqref="B16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1181102362204722" bottom="0.51181102362204722" header="0" footer="0.23622047244094491"/>
  <pageSetup paperSize="9" scale="78" fitToHeight="2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164</v>
      </c>
      <c r="C1" s="76" t="s" vm="1">
        <v>231</v>
      </c>
    </row>
    <row r="2" spans="2:98">
      <c r="B2" s="56" t="s">
        <v>163</v>
      </c>
      <c r="C2" s="76" t="s">
        <v>232</v>
      </c>
    </row>
    <row r="3" spans="2:98">
      <c r="B3" s="56" t="s">
        <v>165</v>
      </c>
      <c r="C3" s="76" t="s">
        <v>233</v>
      </c>
    </row>
    <row r="4" spans="2:98">
      <c r="B4" s="56" t="s">
        <v>166</v>
      </c>
      <c r="C4" s="76">
        <v>9454</v>
      </c>
    </row>
    <row r="6" spans="2:98" ht="26.25" customHeight="1">
      <c r="B6" s="183" t="s">
        <v>195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5"/>
    </row>
    <row r="7" spans="2:98" ht="26.25" customHeight="1">
      <c r="B7" s="183" t="s">
        <v>74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5"/>
    </row>
    <row r="8" spans="2:98" s="3" customFormat="1" ht="78.75">
      <c r="B8" s="22" t="s">
        <v>101</v>
      </c>
      <c r="C8" s="30" t="s">
        <v>34</v>
      </c>
      <c r="D8" s="30" t="s">
        <v>103</v>
      </c>
      <c r="E8" s="30" t="s">
        <v>102</v>
      </c>
      <c r="F8" s="30" t="s">
        <v>46</v>
      </c>
      <c r="G8" s="30" t="s">
        <v>86</v>
      </c>
      <c r="H8" s="30" t="s">
        <v>217</v>
      </c>
      <c r="I8" s="30" t="s">
        <v>216</v>
      </c>
      <c r="J8" s="30" t="s">
        <v>95</v>
      </c>
      <c r="K8" s="30" t="s">
        <v>44</v>
      </c>
      <c r="L8" s="30" t="s">
        <v>167</v>
      </c>
      <c r="M8" s="31" t="s">
        <v>169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226</v>
      </c>
      <c r="I9" s="32"/>
      <c r="J9" s="32" t="s">
        <v>220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2:98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2:98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2:98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password="CC0F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H22:XFD24 D1:XFD21 D25:XFD1048576 D22:AF24 A1:A1048576 B1:B11 B14:B1048576"/>
  </dataValidations>
  <pageMargins left="0" right="0" top="0.51181102362204722" bottom="0.51181102362204722" header="0" footer="0.23622047244094491"/>
  <pageSetup paperSize="9" scale="97" fitToHeight="25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F4" sqref="F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164</v>
      </c>
      <c r="C1" s="76" t="s" vm="1">
        <v>231</v>
      </c>
    </row>
    <row r="2" spans="2:55">
      <c r="B2" s="56" t="s">
        <v>163</v>
      </c>
      <c r="C2" s="76" t="s">
        <v>232</v>
      </c>
    </row>
    <row r="3" spans="2:55">
      <c r="B3" s="56" t="s">
        <v>165</v>
      </c>
      <c r="C3" s="76" t="s">
        <v>233</v>
      </c>
    </row>
    <row r="4" spans="2:55">
      <c r="B4" s="56" t="s">
        <v>166</v>
      </c>
      <c r="C4" s="76">
        <v>9454</v>
      </c>
    </row>
    <row r="6" spans="2:55" ht="26.25" customHeight="1">
      <c r="B6" s="183" t="s">
        <v>195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55" ht="26.25" customHeight="1">
      <c r="B7" s="183" t="s">
        <v>81</v>
      </c>
      <c r="C7" s="184"/>
      <c r="D7" s="184"/>
      <c r="E7" s="184"/>
      <c r="F7" s="184"/>
      <c r="G7" s="184"/>
      <c r="H7" s="184"/>
      <c r="I7" s="184"/>
      <c r="J7" s="184"/>
      <c r="K7" s="185"/>
    </row>
    <row r="8" spans="2:55" s="3" customFormat="1" ht="78.75">
      <c r="B8" s="22" t="s">
        <v>101</v>
      </c>
      <c r="C8" s="30" t="s">
        <v>34</v>
      </c>
      <c r="D8" s="30" t="s">
        <v>86</v>
      </c>
      <c r="E8" s="30" t="s">
        <v>87</v>
      </c>
      <c r="F8" s="30" t="s">
        <v>217</v>
      </c>
      <c r="G8" s="30" t="s">
        <v>216</v>
      </c>
      <c r="H8" s="30" t="s">
        <v>95</v>
      </c>
      <c r="I8" s="30" t="s">
        <v>44</v>
      </c>
      <c r="J8" s="30" t="s">
        <v>167</v>
      </c>
      <c r="K8" s="31" t="s">
        <v>169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226</v>
      </c>
      <c r="G9" s="32"/>
      <c r="H9" s="32" t="s">
        <v>220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V12" s="1"/>
    </row>
    <row r="13" spans="2:55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V13" s="1"/>
    </row>
    <row r="14" spans="2:55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V14" s="1"/>
    </row>
    <row r="15" spans="2:55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V15" s="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9"/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  <c r="V37" s="1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password="CC0F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39:XFD41 D1:XFD38 D42:XFD1048576 D39:AF41 A1:A1048576 B1:B11 B14:B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164</v>
      </c>
      <c r="C1" s="76" t="s" vm="1">
        <v>231</v>
      </c>
    </row>
    <row r="2" spans="2:59">
      <c r="B2" s="56" t="s">
        <v>163</v>
      </c>
      <c r="C2" s="76" t="s">
        <v>232</v>
      </c>
    </row>
    <row r="3" spans="2:59">
      <c r="B3" s="56" t="s">
        <v>165</v>
      </c>
      <c r="C3" s="76" t="s">
        <v>233</v>
      </c>
    </row>
    <row r="4" spans="2:59">
      <c r="B4" s="56" t="s">
        <v>166</v>
      </c>
      <c r="C4" s="76">
        <v>9454</v>
      </c>
    </row>
    <row r="6" spans="2:59" ht="26.25" customHeight="1">
      <c r="B6" s="183" t="s">
        <v>195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59" ht="26.25" customHeight="1">
      <c r="B7" s="183" t="s">
        <v>82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</row>
    <row r="8" spans="2:59" s="3" customFormat="1" ht="78.75">
      <c r="B8" s="22" t="s">
        <v>101</v>
      </c>
      <c r="C8" s="30" t="s">
        <v>34</v>
      </c>
      <c r="D8" s="30" t="s">
        <v>46</v>
      </c>
      <c r="E8" s="30" t="s">
        <v>86</v>
      </c>
      <c r="F8" s="30" t="s">
        <v>87</v>
      </c>
      <c r="G8" s="30" t="s">
        <v>217</v>
      </c>
      <c r="H8" s="30" t="s">
        <v>216</v>
      </c>
      <c r="I8" s="30" t="s">
        <v>95</v>
      </c>
      <c r="J8" s="30" t="s">
        <v>44</v>
      </c>
      <c r="K8" s="30" t="s">
        <v>167</v>
      </c>
      <c r="L8" s="31" t="s">
        <v>169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226</v>
      </c>
      <c r="H9" s="16"/>
      <c r="I9" s="16" t="s">
        <v>220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02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02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97" t="s">
        <v>230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7" t="s">
        <v>97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7" t="s">
        <v>215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7" t="s">
        <v>225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0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39:XFD41 D1:XFD38 D42:XFD1048576 D39:AF41 A1:A1048576 B1:B13 B16:B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69</v>
      </c>
      <c r="C6" s="13" t="s">
        <v>34</v>
      </c>
      <c r="E6" s="13" t="s">
        <v>102</v>
      </c>
      <c r="I6" s="13" t="s">
        <v>15</v>
      </c>
      <c r="J6" s="13" t="s">
        <v>47</v>
      </c>
      <c r="M6" s="13" t="s">
        <v>86</v>
      </c>
      <c r="Q6" s="13" t="s">
        <v>17</v>
      </c>
      <c r="R6" s="13" t="s">
        <v>19</v>
      </c>
      <c r="U6" s="13" t="s">
        <v>45</v>
      </c>
      <c r="W6" s="14" t="s">
        <v>43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71</v>
      </c>
      <c r="C8" s="30" t="s">
        <v>34</v>
      </c>
      <c r="D8" s="30" t="s">
        <v>104</v>
      </c>
      <c r="I8" s="30" t="s">
        <v>15</v>
      </c>
      <c r="J8" s="30" t="s">
        <v>47</v>
      </c>
      <c r="K8" s="30" t="s">
        <v>87</v>
      </c>
      <c r="L8" s="30" t="s">
        <v>18</v>
      </c>
      <c r="M8" s="30" t="s">
        <v>86</v>
      </c>
      <c r="Q8" s="30" t="s">
        <v>17</v>
      </c>
      <c r="R8" s="30" t="s">
        <v>19</v>
      </c>
      <c r="S8" s="30" t="s">
        <v>0</v>
      </c>
      <c r="T8" s="30" t="s">
        <v>90</v>
      </c>
      <c r="U8" s="30" t="s">
        <v>45</v>
      </c>
      <c r="V8" s="30" t="s">
        <v>44</v>
      </c>
      <c r="W8" s="31" t="s">
        <v>96</v>
      </c>
    </row>
    <row r="9" spans="2:25" ht="31.5">
      <c r="B9" s="48" t="str">
        <f>'תעודות חוב מסחריות '!B7:T7</f>
        <v>2. תעודות חוב מסחריות</v>
      </c>
      <c r="C9" s="13" t="s">
        <v>34</v>
      </c>
      <c r="D9" s="13" t="s">
        <v>104</v>
      </c>
      <c r="E9" s="41" t="s">
        <v>102</v>
      </c>
      <c r="G9" s="13" t="s">
        <v>46</v>
      </c>
      <c r="I9" s="13" t="s">
        <v>15</v>
      </c>
      <c r="J9" s="13" t="s">
        <v>47</v>
      </c>
      <c r="K9" s="13" t="s">
        <v>87</v>
      </c>
      <c r="L9" s="13" t="s">
        <v>18</v>
      </c>
      <c r="M9" s="13" t="s">
        <v>86</v>
      </c>
      <c r="Q9" s="13" t="s">
        <v>17</v>
      </c>
      <c r="R9" s="13" t="s">
        <v>19</v>
      </c>
      <c r="S9" s="13" t="s">
        <v>0</v>
      </c>
      <c r="T9" s="13" t="s">
        <v>90</v>
      </c>
      <c r="U9" s="13" t="s">
        <v>45</v>
      </c>
      <c r="V9" s="13" t="s">
        <v>44</v>
      </c>
      <c r="W9" s="38" t="s">
        <v>96</v>
      </c>
    </row>
    <row r="10" spans="2:25" ht="31.5">
      <c r="B10" s="48" t="str">
        <f>'אג"ח קונצרני'!B7:U7</f>
        <v>3. אג"ח קונצרני</v>
      </c>
      <c r="C10" s="30" t="s">
        <v>34</v>
      </c>
      <c r="D10" s="13" t="s">
        <v>104</v>
      </c>
      <c r="E10" s="41" t="s">
        <v>102</v>
      </c>
      <c r="G10" s="30" t="s">
        <v>46</v>
      </c>
      <c r="I10" s="30" t="s">
        <v>15</v>
      </c>
      <c r="J10" s="30" t="s">
        <v>47</v>
      </c>
      <c r="K10" s="30" t="s">
        <v>87</v>
      </c>
      <c r="L10" s="30" t="s">
        <v>18</v>
      </c>
      <c r="M10" s="30" t="s">
        <v>86</v>
      </c>
      <c r="Q10" s="30" t="s">
        <v>17</v>
      </c>
      <c r="R10" s="30" t="s">
        <v>19</v>
      </c>
      <c r="S10" s="30" t="s">
        <v>0</v>
      </c>
      <c r="T10" s="30" t="s">
        <v>90</v>
      </c>
      <c r="U10" s="30" t="s">
        <v>45</v>
      </c>
      <c r="V10" s="13" t="s">
        <v>44</v>
      </c>
      <c r="W10" s="31" t="s">
        <v>96</v>
      </c>
    </row>
    <row r="11" spans="2:25" ht="31.5">
      <c r="B11" s="48" t="str">
        <f>מניות!B7</f>
        <v>4. מניות</v>
      </c>
      <c r="C11" s="30" t="s">
        <v>34</v>
      </c>
      <c r="D11" s="13" t="s">
        <v>104</v>
      </c>
      <c r="E11" s="41" t="s">
        <v>102</v>
      </c>
      <c r="H11" s="30" t="s">
        <v>86</v>
      </c>
      <c r="S11" s="30" t="s">
        <v>0</v>
      </c>
      <c r="T11" s="13" t="s">
        <v>90</v>
      </c>
      <c r="U11" s="13" t="s">
        <v>45</v>
      </c>
      <c r="V11" s="13" t="s">
        <v>44</v>
      </c>
      <c r="W11" s="14" t="s">
        <v>96</v>
      </c>
    </row>
    <row r="12" spans="2:25" ht="31.5">
      <c r="B12" s="48" t="str">
        <f>'תעודות סל'!B7:N7</f>
        <v>5. תעודות סל</v>
      </c>
      <c r="C12" s="30" t="s">
        <v>34</v>
      </c>
      <c r="D12" s="13" t="s">
        <v>104</v>
      </c>
      <c r="E12" s="41" t="s">
        <v>102</v>
      </c>
      <c r="H12" s="30" t="s">
        <v>86</v>
      </c>
      <c r="S12" s="30" t="s">
        <v>0</v>
      </c>
      <c r="T12" s="30" t="s">
        <v>90</v>
      </c>
      <c r="U12" s="30" t="s">
        <v>45</v>
      </c>
      <c r="V12" s="30" t="s">
        <v>44</v>
      </c>
      <c r="W12" s="31" t="s">
        <v>96</v>
      </c>
    </row>
    <row r="13" spans="2:25" ht="31.5">
      <c r="B13" s="48" t="str">
        <f>'קרנות נאמנות'!B7:O7</f>
        <v>6. קרנות נאמנות</v>
      </c>
      <c r="C13" s="30" t="s">
        <v>34</v>
      </c>
      <c r="D13" s="30" t="s">
        <v>104</v>
      </c>
      <c r="G13" s="30" t="s">
        <v>46</v>
      </c>
      <c r="H13" s="30" t="s">
        <v>86</v>
      </c>
      <c r="S13" s="30" t="s">
        <v>0</v>
      </c>
      <c r="T13" s="30" t="s">
        <v>90</v>
      </c>
      <c r="U13" s="30" t="s">
        <v>45</v>
      </c>
      <c r="V13" s="30" t="s">
        <v>44</v>
      </c>
      <c r="W13" s="31" t="s">
        <v>96</v>
      </c>
    </row>
    <row r="14" spans="2:25" ht="31.5">
      <c r="B14" s="48" t="str">
        <f>'כתבי אופציה'!B7:L7</f>
        <v>7. כתבי אופציה</v>
      </c>
      <c r="C14" s="30" t="s">
        <v>34</v>
      </c>
      <c r="D14" s="30" t="s">
        <v>104</v>
      </c>
      <c r="G14" s="30" t="s">
        <v>46</v>
      </c>
      <c r="H14" s="30" t="s">
        <v>86</v>
      </c>
      <c r="S14" s="30" t="s">
        <v>0</v>
      </c>
      <c r="T14" s="30" t="s">
        <v>90</v>
      </c>
      <c r="U14" s="30" t="s">
        <v>45</v>
      </c>
      <c r="V14" s="30" t="s">
        <v>44</v>
      </c>
      <c r="W14" s="31" t="s">
        <v>96</v>
      </c>
    </row>
    <row r="15" spans="2:25" ht="31.5">
      <c r="B15" s="48" t="str">
        <f>אופציות!B7</f>
        <v>8. אופציות</v>
      </c>
      <c r="C15" s="30" t="s">
        <v>34</v>
      </c>
      <c r="D15" s="30" t="s">
        <v>104</v>
      </c>
      <c r="G15" s="30" t="s">
        <v>46</v>
      </c>
      <c r="H15" s="30" t="s">
        <v>86</v>
      </c>
      <c r="S15" s="30" t="s">
        <v>0</v>
      </c>
      <c r="T15" s="30" t="s">
        <v>90</v>
      </c>
      <c r="U15" s="30" t="s">
        <v>45</v>
      </c>
      <c r="V15" s="30" t="s">
        <v>44</v>
      </c>
      <c r="W15" s="31" t="s">
        <v>96</v>
      </c>
    </row>
    <row r="16" spans="2:25" ht="31.5">
      <c r="B16" s="48" t="str">
        <f>'חוזים עתידיים'!B7:I7</f>
        <v>9. חוזים עתידיים</v>
      </c>
      <c r="C16" s="30" t="s">
        <v>34</v>
      </c>
      <c r="D16" s="30" t="s">
        <v>104</v>
      </c>
      <c r="G16" s="30" t="s">
        <v>46</v>
      </c>
      <c r="H16" s="30" t="s">
        <v>86</v>
      </c>
      <c r="S16" s="30" t="s">
        <v>0</v>
      </c>
      <c r="T16" s="31" t="s">
        <v>90</v>
      </c>
    </row>
    <row r="17" spans="2:25" ht="31.5">
      <c r="B17" s="48" t="str">
        <f>'מוצרים מובנים'!B7:Q7</f>
        <v>10. מוצרים מובנים</v>
      </c>
      <c r="C17" s="30" t="s">
        <v>34</v>
      </c>
      <c r="F17" s="13" t="s">
        <v>37</v>
      </c>
      <c r="I17" s="30" t="s">
        <v>15</v>
      </c>
      <c r="J17" s="30" t="s">
        <v>47</v>
      </c>
      <c r="K17" s="30" t="s">
        <v>87</v>
      </c>
      <c r="L17" s="30" t="s">
        <v>18</v>
      </c>
      <c r="M17" s="30" t="s">
        <v>86</v>
      </c>
      <c r="Q17" s="30" t="s">
        <v>17</v>
      </c>
      <c r="R17" s="30" t="s">
        <v>19</v>
      </c>
      <c r="S17" s="30" t="s">
        <v>0</v>
      </c>
      <c r="T17" s="30" t="s">
        <v>90</v>
      </c>
      <c r="U17" s="30" t="s">
        <v>45</v>
      </c>
      <c r="V17" s="30" t="s">
        <v>44</v>
      </c>
      <c r="W17" s="31" t="s">
        <v>96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34</v>
      </c>
      <c r="I19" s="30" t="s">
        <v>15</v>
      </c>
      <c r="J19" s="30" t="s">
        <v>47</v>
      </c>
      <c r="K19" s="30" t="s">
        <v>87</v>
      </c>
      <c r="L19" s="30" t="s">
        <v>18</v>
      </c>
      <c r="M19" s="30" t="s">
        <v>86</v>
      </c>
      <c r="Q19" s="30" t="s">
        <v>17</v>
      </c>
      <c r="R19" s="30" t="s">
        <v>19</v>
      </c>
      <c r="S19" s="30" t="s">
        <v>0</v>
      </c>
      <c r="T19" s="30" t="s">
        <v>90</v>
      </c>
      <c r="U19" s="30" t="s">
        <v>95</v>
      </c>
      <c r="V19" s="30" t="s">
        <v>44</v>
      </c>
      <c r="W19" s="31" t="s">
        <v>96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34</v>
      </c>
      <c r="D20" s="41" t="s">
        <v>103</v>
      </c>
      <c r="E20" s="41" t="s">
        <v>102</v>
      </c>
      <c r="G20" s="30" t="s">
        <v>46</v>
      </c>
      <c r="I20" s="30" t="s">
        <v>15</v>
      </c>
      <c r="J20" s="30" t="s">
        <v>47</v>
      </c>
      <c r="K20" s="30" t="s">
        <v>87</v>
      </c>
      <c r="L20" s="30" t="s">
        <v>18</v>
      </c>
      <c r="M20" s="30" t="s">
        <v>86</v>
      </c>
      <c r="Q20" s="30" t="s">
        <v>17</v>
      </c>
      <c r="R20" s="30" t="s">
        <v>19</v>
      </c>
      <c r="S20" s="30" t="s">
        <v>0</v>
      </c>
      <c r="T20" s="30" t="s">
        <v>90</v>
      </c>
      <c r="U20" s="30" t="s">
        <v>95</v>
      </c>
      <c r="V20" s="30" t="s">
        <v>44</v>
      </c>
      <c r="W20" s="31" t="s">
        <v>96</v>
      </c>
    </row>
    <row r="21" spans="2:25" ht="31.5">
      <c r="B21" s="48" t="str">
        <f>'לא סחיר - אג"ח קונצרני'!B7:S7</f>
        <v>3. אג"ח קונצרני</v>
      </c>
      <c r="C21" s="30" t="s">
        <v>34</v>
      </c>
      <c r="D21" s="41" t="s">
        <v>103</v>
      </c>
      <c r="E21" s="41" t="s">
        <v>102</v>
      </c>
      <c r="G21" s="30" t="s">
        <v>46</v>
      </c>
      <c r="I21" s="30" t="s">
        <v>15</v>
      </c>
      <c r="J21" s="30" t="s">
        <v>47</v>
      </c>
      <c r="K21" s="30" t="s">
        <v>87</v>
      </c>
      <c r="L21" s="30" t="s">
        <v>18</v>
      </c>
      <c r="M21" s="30" t="s">
        <v>86</v>
      </c>
      <c r="Q21" s="30" t="s">
        <v>17</v>
      </c>
      <c r="R21" s="30" t="s">
        <v>19</v>
      </c>
      <c r="S21" s="30" t="s">
        <v>0</v>
      </c>
      <c r="T21" s="30" t="s">
        <v>90</v>
      </c>
      <c r="U21" s="30" t="s">
        <v>95</v>
      </c>
      <c r="V21" s="30" t="s">
        <v>44</v>
      </c>
      <c r="W21" s="31" t="s">
        <v>96</v>
      </c>
    </row>
    <row r="22" spans="2:25" ht="31.5">
      <c r="B22" s="48" t="str">
        <f>'לא סחיר - מניות'!B7:M7</f>
        <v>4. מניות</v>
      </c>
      <c r="C22" s="30" t="s">
        <v>34</v>
      </c>
      <c r="D22" s="41" t="s">
        <v>103</v>
      </c>
      <c r="E22" s="41" t="s">
        <v>102</v>
      </c>
      <c r="G22" s="30" t="s">
        <v>46</v>
      </c>
      <c r="H22" s="30" t="s">
        <v>86</v>
      </c>
      <c r="S22" s="30" t="s">
        <v>0</v>
      </c>
      <c r="T22" s="30" t="s">
        <v>90</v>
      </c>
      <c r="U22" s="30" t="s">
        <v>95</v>
      </c>
      <c r="V22" s="30" t="s">
        <v>44</v>
      </c>
      <c r="W22" s="31" t="s">
        <v>96</v>
      </c>
    </row>
    <row r="23" spans="2:25" ht="31.5">
      <c r="B23" s="48" t="str">
        <f>'לא סחיר - קרנות השקעה'!B7:K7</f>
        <v>5. קרנות השקעה</v>
      </c>
      <c r="C23" s="30" t="s">
        <v>34</v>
      </c>
      <c r="G23" s="30" t="s">
        <v>46</v>
      </c>
      <c r="H23" s="30" t="s">
        <v>86</v>
      </c>
      <c r="K23" s="30" t="s">
        <v>87</v>
      </c>
      <c r="S23" s="30" t="s">
        <v>0</v>
      </c>
      <c r="T23" s="30" t="s">
        <v>90</v>
      </c>
      <c r="U23" s="30" t="s">
        <v>95</v>
      </c>
      <c r="V23" s="30" t="s">
        <v>44</v>
      </c>
      <c r="W23" s="31" t="s">
        <v>96</v>
      </c>
    </row>
    <row r="24" spans="2:25" ht="31.5">
      <c r="B24" s="48" t="str">
        <f>'לא סחיר - כתבי אופציה'!B7:L7</f>
        <v>6. כתבי אופציה</v>
      </c>
      <c r="C24" s="30" t="s">
        <v>34</v>
      </c>
      <c r="G24" s="30" t="s">
        <v>46</v>
      </c>
      <c r="H24" s="30" t="s">
        <v>86</v>
      </c>
      <c r="K24" s="30" t="s">
        <v>87</v>
      </c>
      <c r="S24" s="30" t="s">
        <v>0</v>
      </c>
      <c r="T24" s="30" t="s">
        <v>90</v>
      </c>
      <c r="U24" s="30" t="s">
        <v>95</v>
      </c>
      <c r="V24" s="30" t="s">
        <v>44</v>
      </c>
      <c r="W24" s="31" t="s">
        <v>96</v>
      </c>
    </row>
    <row r="25" spans="2:25" ht="31.5">
      <c r="B25" s="48" t="str">
        <f>'לא סחיר - אופציות'!B7:L7</f>
        <v>7. אופציות</v>
      </c>
      <c r="C25" s="30" t="s">
        <v>34</v>
      </c>
      <c r="G25" s="30" t="s">
        <v>46</v>
      </c>
      <c r="H25" s="30" t="s">
        <v>86</v>
      </c>
      <c r="K25" s="30" t="s">
        <v>87</v>
      </c>
      <c r="S25" s="30" t="s">
        <v>0</v>
      </c>
      <c r="T25" s="30" t="s">
        <v>90</v>
      </c>
      <c r="U25" s="30" t="s">
        <v>95</v>
      </c>
      <c r="V25" s="30" t="s">
        <v>44</v>
      </c>
      <c r="W25" s="31" t="s">
        <v>96</v>
      </c>
    </row>
    <row r="26" spans="2:25" ht="31.5">
      <c r="B26" s="48" t="str">
        <f>'לא סחיר - חוזים עתידיים'!B7:K7</f>
        <v>8. חוזים עתידיים</v>
      </c>
      <c r="C26" s="30" t="s">
        <v>34</v>
      </c>
      <c r="G26" s="30" t="s">
        <v>46</v>
      </c>
      <c r="H26" s="30" t="s">
        <v>86</v>
      </c>
      <c r="K26" s="30" t="s">
        <v>87</v>
      </c>
      <c r="S26" s="30" t="s">
        <v>0</v>
      </c>
      <c r="T26" s="30" t="s">
        <v>90</v>
      </c>
      <c r="U26" s="30" t="s">
        <v>95</v>
      </c>
      <c r="V26" s="31" t="s">
        <v>96</v>
      </c>
    </row>
    <row r="27" spans="2:25" ht="31.5">
      <c r="B27" s="48" t="str">
        <f>'לא סחיר - מוצרים מובנים'!B7:Q7</f>
        <v>9. מוצרים מובנים</v>
      </c>
      <c r="C27" s="30" t="s">
        <v>34</v>
      </c>
      <c r="F27" s="30" t="s">
        <v>37</v>
      </c>
      <c r="I27" s="30" t="s">
        <v>15</v>
      </c>
      <c r="J27" s="30" t="s">
        <v>47</v>
      </c>
      <c r="K27" s="30" t="s">
        <v>87</v>
      </c>
      <c r="L27" s="30" t="s">
        <v>18</v>
      </c>
      <c r="M27" s="30" t="s">
        <v>86</v>
      </c>
      <c r="Q27" s="30" t="s">
        <v>17</v>
      </c>
      <c r="R27" s="30" t="s">
        <v>19</v>
      </c>
      <c r="S27" s="30" t="s">
        <v>0</v>
      </c>
      <c r="T27" s="30" t="s">
        <v>90</v>
      </c>
      <c r="U27" s="30" t="s">
        <v>95</v>
      </c>
      <c r="V27" s="30" t="s">
        <v>44</v>
      </c>
      <c r="W27" s="31" t="s">
        <v>96</v>
      </c>
    </row>
    <row r="28" spans="2:25" ht="31.5">
      <c r="B28" s="52" t="str">
        <f>הלוואות!B6</f>
        <v>1.ד. הלוואות:</v>
      </c>
      <c r="C28" s="30" t="s">
        <v>34</v>
      </c>
      <c r="I28" s="30" t="s">
        <v>15</v>
      </c>
      <c r="J28" s="30" t="s">
        <v>47</v>
      </c>
      <c r="L28" s="30" t="s">
        <v>18</v>
      </c>
      <c r="M28" s="30" t="s">
        <v>86</v>
      </c>
      <c r="Q28" s="13" t="s">
        <v>33</v>
      </c>
      <c r="R28" s="30" t="s">
        <v>19</v>
      </c>
      <c r="S28" s="30" t="s">
        <v>0</v>
      </c>
      <c r="T28" s="30" t="s">
        <v>90</v>
      </c>
      <c r="U28" s="30" t="s">
        <v>95</v>
      </c>
      <c r="V28" s="31" t="s">
        <v>96</v>
      </c>
    </row>
    <row r="29" spans="2:25" ht="47.25">
      <c r="B29" s="52" t="str">
        <f>'פקדונות מעל 3 חודשים'!B6:O6</f>
        <v>1.ה. פקדונות מעל 3 חודשים:</v>
      </c>
      <c r="C29" s="30" t="s">
        <v>34</v>
      </c>
      <c r="E29" s="30" t="s">
        <v>102</v>
      </c>
      <c r="I29" s="30" t="s">
        <v>15</v>
      </c>
      <c r="J29" s="30" t="s">
        <v>47</v>
      </c>
      <c r="L29" s="30" t="s">
        <v>18</v>
      </c>
      <c r="M29" s="30" t="s">
        <v>86</v>
      </c>
      <c r="O29" s="49" t="s">
        <v>38</v>
      </c>
      <c r="P29" s="50"/>
      <c r="R29" s="30" t="s">
        <v>19</v>
      </c>
      <c r="S29" s="30" t="s">
        <v>0</v>
      </c>
      <c r="T29" s="30" t="s">
        <v>90</v>
      </c>
      <c r="U29" s="30" t="s">
        <v>95</v>
      </c>
      <c r="V29" s="31" t="s">
        <v>96</v>
      </c>
    </row>
    <row r="30" spans="2:25" ht="63">
      <c r="B30" s="52" t="str">
        <f>'זכויות מקרקעין'!B6</f>
        <v>1. ו. זכויות במקרקעין:</v>
      </c>
      <c r="C30" s="13" t="s">
        <v>40</v>
      </c>
      <c r="N30" s="49" t="s">
        <v>70</v>
      </c>
      <c r="P30" s="50" t="s">
        <v>41</v>
      </c>
      <c r="U30" s="30" t="s">
        <v>95</v>
      </c>
      <c r="V30" s="14" t="s">
        <v>43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42</v>
      </c>
      <c r="R31" s="13" t="s">
        <v>39</v>
      </c>
      <c r="U31" s="30" t="s">
        <v>95</v>
      </c>
      <c r="V31" s="14" t="s">
        <v>43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92</v>
      </c>
      <c r="Y32" s="14" t="s">
        <v>91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164</v>
      </c>
      <c r="C1" s="76" t="s" vm="1">
        <v>231</v>
      </c>
    </row>
    <row r="2" spans="2:54">
      <c r="B2" s="56" t="s">
        <v>163</v>
      </c>
      <c r="C2" s="76" t="s">
        <v>232</v>
      </c>
    </row>
    <row r="3" spans="2:54">
      <c r="B3" s="56" t="s">
        <v>165</v>
      </c>
      <c r="C3" s="76" t="s">
        <v>233</v>
      </c>
    </row>
    <row r="4" spans="2:54">
      <c r="B4" s="56" t="s">
        <v>166</v>
      </c>
      <c r="C4" s="76">
        <v>9454</v>
      </c>
    </row>
    <row r="6" spans="2:54" ht="26.25" customHeight="1">
      <c r="B6" s="183" t="s">
        <v>195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54" ht="26.25" customHeight="1">
      <c r="B7" s="183" t="s">
        <v>83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</row>
    <row r="8" spans="2:54" s="3" customFormat="1" ht="78.75">
      <c r="B8" s="22" t="s">
        <v>101</v>
      </c>
      <c r="C8" s="30" t="s">
        <v>34</v>
      </c>
      <c r="D8" s="30" t="s">
        <v>46</v>
      </c>
      <c r="E8" s="30" t="s">
        <v>86</v>
      </c>
      <c r="F8" s="30" t="s">
        <v>87</v>
      </c>
      <c r="G8" s="30" t="s">
        <v>217</v>
      </c>
      <c r="H8" s="30" t="s">
        <v>216</v>
      </c>
      <c r="I8" s="30" t="s">
        <v>95</v>
      </c>
      <c r="J8" s="30" t="s">
        <v>44</v>
      </c>
      <c r="K8" s="30" t="s">
        <v>167</v>
      </c>
      <c r="L8" s="31" t="s">
        <v>169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226</v>
      </c>
      <c r="H9" s="16"/>
      <c r="I9" s="16" t="s">
        <v>220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0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1181102362204722" bottom="0.51181102362204722" header="0" footer="0.23622047244094491"/>
  <pageSetup paperSize="9" scale="98" fitToHeight="25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6.140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164</v>
      </c>
      <c r="C1" s="76" t="s" vm="1">
        <v>231</v>
      </c>
    </row>
    <row r="2" spans="2:51">
      <c r="B2" s="56" t="s">
        <v>163</v>
      </c>
      <c r="C2" s="76" t="s">
        <v>232</v>
      </c>
    </row>
    <row r="3" spans="2:51">
      <c r="B3" s="56" t="s">
        <v>165</v>
      </c>
      <c r="C3" s="76" t="s">
        <v>233</v>
      </c>
    </row>
    <row r="4" spans="2:51">
      <c r="B4" s="56" t="s">
        <v>166</v>
      </c>
      <c r="C4" s="76">
        <v>9454</v>
      </c>
    </row>
    <row r="6" spans="2:51" ht="26.25" customHeight="1">
      <c r="B6" s="183" t="s">
        <v>195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51" ht="26.25" customHeight="1">
      <c r="B7" s="183" t="s">
        <v>84</v>
      </c>
      <c r="C7" s="184"/>
      <c r="D7" s="184"/>
      <c r="E7" s="184"/>
      <c r="F7" s="184"/>
      <c r="G7" s="184"/>
      <c r="H7" s="184"/>
      <c r="I7" s="184"/>
      <c r="J7" s="184"/>
      <c r="K7" s="185"/>
    </row>
    <row r="8" spans="2:51" s="3" customFormat="1" ht="63">
      <c r="B8" s="22" t="s">
        <v>101</v>
      </c>
      <c r="C8" s="30" t="s">
        <v>34</v>
      </c>
      <c r="D8" s="30" t="s">
        <v>46</v>
      </c>
      <c r="E8" s="30" t="s">
        <v>86</v>
      </c>
      <c r="F8" s="30" t="s">
        <v>87</v>
      </c>
      <c r="G8" s="30" t="s">
        <v>217</v>
      </c>
      <c r="H8" s="30" t="s">
        <v>216</v>
      </c>
      <c r="I8" s="30" t="s">
        <v>95</v>
      </c>
      <c r="J8" s="30" t="s">
        <v>167</v>
      </c>
      <c r="K8" s="31" t="s">
        <v>169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226</v>
      </c>
      <c r="H9" s="16"/>
      <c r="I9" s="16" t="s">
        <v>220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32" customFormat="1" ht="18" customHeight="1">
      <c r="B11" s="124" t="s">
        <v>36</v>
      </c>
      <c r="C11" s="109"/>
      <c r="D11" s="109"/>
      <c r="E11" s="109"/>
      <c r="F11" s="109"/>
      <c r="G11" s="110"/>
      <c r="H11" s="112"/>
      <c r="I11" s="110">
        <v>16.643699999999995</v>
      </c>
      <c r="J11" s="111">
        <v>1</v>
      </c>
      <c r="K11" s="111">
        <f>I11/'סכום נכסי הקרן'!$C$42</f>
        <v>1.4614509380483226E-3</v>
      </c>
      <c r="AW11" s="133"/>
    </row>
    <row r="12" spans="2:51" s="133" customFormat="1" ht="19.5" customHeight="1">
      <c r="B12" s="108" t="s">
        <v>32</v>
      </c>
      <c r="C12" s="109"/>
      <c r="D12" s="109"/>
      <c r="E12" s="109"/>
      <c r="F12" s="109"/>
      <c r="G12" s="110"/>
      <c r="H12" s="112"/>
      <c r="I12" s="110">
        <v>16.643699999999995</v>
      </c>
      <c r="J12" s="111">
        <v>1</v>
      </c>
      <c r="K12" s="111">
        <f>I12/'סכום נכסי הקרן'!$C$42</f>
        <v>1.4614509380483226E-3</v>
      </c>
    </row>
    <row r="13" spans="2:51" s="133" customFormat="1">
      <c r="B13" s="113" t="s">
        <v>388</v>
      </c>
      <c r="C13" s="109"/>
      <c r="D13" s="109"/>
      <c r="E13" s="109"/>
      <c r="F13" s="109"/>
      <c r="G13" s="110"/>
      <c r="H13" s="112"/>
      <c r="I13" s="110">
        <v>18.619989999999998</v>
      </c>
      <c r="J13" s="111">
        <v>1.1187410251326328</v>
      </c>
      <c r="K13" s="111">
        <f>I13/'סכום נכסי הקרן'!$C$42</f>
        <v>1.6349851206132284E-3</v>
      </c>
    </row>
    <row r="14" spans="2:51" s="133" customFormat="1">
      <c r="B14" s="85" t="s">
        <v>389</v>
      </c>
      <c r="C14" s="82" t="s">
        <v>390</v>
      </c>
      <c r="D14" s="95"/>
      <c r="E14" s="95" t="s">
        <v>148</v>
      </c>
      <c r="F14" s="103">
        <v>42900</v>
      </c>
      <c r="G14" s="92">
        <v>70140</v>
      </c>
      <c r="H14" s="94">
        <v>0.53580000000000005</v>
      </c>
      <c r="I14" s="92">
        <v>0.37583</v>
      </c>
      <c r="J14" s="93">
        <v>2.258091650294106E-2</v>
      </c>
      <c r="K14" s="93">
        <f>I14/'סכום נכסי הקרן'!$C$42</f>
        <v>3.3000901605214054E-5</v>
      </c>
    </row>
    <row r="15" spans="2:51" s="133" customFormat="1">
      <c r="B15" s="85" t="s">
        <v>391</v>
      </c>
      <c r="C15" s="82" t="s">
        <v>392</v>
      </c>
      <c r="D15" s="95"/>
      <c r="E15" s="95" t="s">
        <v>148</v>
      </c>
      <c r="F15" s="103">
        <v>42912</v>
      </c>
      <c r="G15" s="92">
        <v>35200</v>
      </c>
      <c r="H15" s="94">
        <v>0.92410000000000003</v>
      </c>
      <c r="I15" s="92">
        <v>0.32527999999999996</v>
      </c>
      <c r="J15" s="93">
        <v>1.9543731261678597E-2</v>
      </c>
      <c r="K15" s="93">
        <f>I15/'סכום נכסי הקרן'!$C$42</f>
        <v>2.856220438534451E-5</v>
      </c>
    </row>
    <row r="16" spans="2:51" s="136" customFormat="1">
      <c r="B16" s="85" t="s">
        <v>393</v>
      </c>
      <c r="C16" s="82" t="s">
        <v>394</v>
      </c>
      <c r="D16" s="95"/>
      <c r="E16" s="95" t="s">
        <v>148</v>
      </c>
      <c r="F16" s="103">
        <v>42892</v>
      </c>
      <c r="G16" s="92">
        <v>70656</v>
      </c>
      <c r="H16" s="94">
        <v>1.2621</v>
      </c>
      <c r="I16" s="92">
        <v>0.89173000000000002</v>
      </c>
      <c r="J16" s="93">
        <v>5.3577629974104334E-2</v>
      </c>
      <c r="K16" s="93">
        <f>I16/'סכום נכסי הקרן'!$C$42</f>
        <v>7.8301077584060698E-5</v>
      </c>
      <c r="AW16" s="133"/>
      <c r="AY16" s="133"/>
    </row>
    <row r="17" spans="2:51" s="136" customFormat="1">
      <c r="B17" s="85" t="s">
        <v>395</v>
      </c>
      <c r="C17" s="82" t="s">
        <v>396</v>
      </c>
      <c r="D17" s="95"/>
      <c r="E17" s="95" t="s">
        <v>148</v>
      </c>
      <c r="F17" s="103">
        <v>42887</v>
      </c>
      <c r="G17" s="92">
        <v>1365007.5</v>
      </c>
      <c r="H17" s="94">
        <v>1.2956000000000001</v>
      </c>
      <c r="I17" s="92">
        <v>17.684919999999998</v>
      </c>
      <c r="J17" s="93">
        <v>1.0625594068626569</v>
      </c>
      <c r="K17" s="93">
        <f>I17/'סכום נכסי הקרן'!$C$42</f>
        <v>1.552878441891499E-3</v>
      </c>
      <c r="AW17" s="133"/>
      <c r="AY17" s="133"/>
    </row>
    <row r="18" spans="2:51" s="136" customFormat="1">
      <c r="B18" s="85" t="s">
        <v>397</v>
      </c>
      <c r="C18" s="82" t="s">
        <v>398</v>
      </c>
      <c r="D18" s="95"/>
      <c r="E18" s="95" t="s">
        <v>148</v>
      </c>
      <c r="F18" s="103">
        <v>42899</v>
      </c>
      <c r="G18" s="92">
        <v>69920</v>
      </c>
      <c r="H18" s="94">
        <v>-0.94069999999999998</v>
      </c>
      <c r="I18" s="92">
        <v>-0.65776999999999997</v>
      </c>
      <c r="J18" s="93">
        <v>-3.9520659468747943E-2</v>
      </c>
      <c r="K18" s="93">
        <f>I18/'סכום נכסי הקרן'!$C$42</f>
        <v>-5.7757504852889999E-5</v>
      </c>
      <c r="AW18" s="133"/>
      <c r="AY18" s="133"/>
    </row>
    <row r="19" spans="2:51" s="133" customFormat="1">
      <c r="B19" s="81"/>
      <c r="C19" s="82"/>
      <c r="D19" s="82"/>
      <c r="E19" s="82"/>
      <c r="F19" s="82"/>
      <c r="G19" s="92"/>
      <c r="H19" s="94"/>
      <c r="I19" s="82"/>
      <c r="J19" s="93"/>
      <c r="K19" s="82"/>
    </row>
    <row r="20" spans="2:51" s="133" customFormat="1">
      <c r="B20" s="100" t="s">
        <v>212</v>
      </c>
      <c r="C20" s="80"/>
      <c r="D20" s="80"/>
      <c r="E20" s="80"/>
      <c r="F20" s="80"/>
      <c r="G20" s="89"/>
      <c r="H20" s="91"/>
      <c r="I20" s="89">
        <v>-1.9762900000000001</v>
      </c>
      <c r="J20" s="90">
        <v>-0.11874102513263281</v>
      </c>
      <c r="K20" s="90">
        <f>I20/'סכום נכסי הקרן'!$C$42</f>
        <v>-1.7353418256490564E-4</v>
      </c>
    </row>
    <row r="21" spans="2:51" s="133" customFormat="1">
      <c r="B21" s="85" t="s">
        <v>399</v>
      </c>
      <c r="C21" s="82" t="s">
        <v>400</v>
      </c>
      <c r="D21" s="95"/>
      <c r="E21" s="95" t="s">
        <v>150</v>
      </c>
      <c r="F21" s="103">
        <v>42912</v>
      </c>
      <c r="G21" s="92">
        <v>10617.21</v>
      </c>
      <c r="H21" s="94">
        <v>-1.6709000000000001</v>
      </c>
      <c r="I21" s="92">
        <v>-0.1774</v>
      </c>
      <c r="J21" s="93">
        <v>-1.0658687671611483E-2</v>
      </c>
      <c r="K21" s="93">
        <f>I21/'סכום נכסי הקרן'!$C$42</f>
        <v>-1.5577149096040693E-5</v>
      </c>
    </row>
    <row r="22" spans="2:51" s="133" customFormat="1">
      <c r="B22" s="85" t="s">
        <v>401</v>
      </c>
      <c r="C22" s="82" t="s">
        <v>402</v>
      </c>
      <c r="D22" s="95"/>
      <c r="E22" s="95" t="s">
        <v>150</v>
      </c>
      <c r="F22" s="103">
        <v>42891</v>
      </c>
      <c r="G22" s="92">
        <v>175604.64</v>
      </c>
      <c r="H22" s="94">
        <v>-1.0244</v>
      </c>
      <c r="I22" s="92">
        <v>-1.7988900000000001</v>
      </c>
      <c r="J22" s="93">
        <v>-0.10808233746102132</v>
      </c>
      <c r="K22" s="93">
        <f>I22/'סכום נכסי הקרן'!$C$42</f>
        <v>-1.5795703346886496E-4</v>
      </c>
    </row>
    <row r="23" spans="2:51" s="133" customFormat="1">
      <c r="B23" s="81"/>
      <c r="C23" s="82"/>
      <c r="D23" s="82"/>
      <c r="E23" s="82"/>
      <c r="F23" s="82"/>
      <c r="G23" s="92"/>
      <c r="H23" s="94"/>
      <c r="I23" s="82"/>
      <c r="J23" s="93"/>
      <c r="K23" s="82"/>
    </row>
    <row r="24" spans="2:51" s="133" customFormat="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51" s="133" customFormat="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51" s="133" customFormat="1">
      <c r="B26" s="137" t="s">
        <v>230</v>
      </c>
      <c r="C26" s="99"/>
      <c r="D26" s="99"/>
      <c r="E26" s="99"/>
      <c r="F26" s="99"/>
      <c r="G26" s="99"/>
      <c r="H26" s="99"/>
      <c r="I26" s="99"/>
      <c r="J26" s="99"/>
      <c r="K26" s="99"/>
    </row>
    <row r="27" spans="2:51">
      <c r="B27" s="97" t="s">
        <v>97</v>
      </c>
      <c r="C27" s="99"/>
      <c r="D27" s="99"/>
      <c r="E27" s="99"/>
      <c r="F27" s="99"/>
      <c r="G27" s="99"/>
      <c r="H27" s="99"/>
      <c r="I27" s="99"/>
      <c r="J27" s="99"/>
      <c r="K27" s="99"/>
    </row>
    <row r="28" spans="2:51">
      <c r="B28" s="97" t="s">
        <v>215</v>
      </c>
      <c r="C28" s="99"/>
      <c r="D28" s="99"/>
      <c r="E28" s="99"/>
      <c r="F28" s="99"/>
      <c r="G28" s="99"/>
      <c r="H28" s="99"/>
      <c r="I28" s="99"/>
      <c r="J28" s="99"/>
      <c r="K28" s="99"/>
    </row>
    <row r="29" spans="2:51">
      <c r="B29" s="97" t="s">
        <v>225</v>
      </c>
      <c r="C29" s="99"/>
      <c r="D29" s="99"/>
      <c r="E29" s="99"/>
      <c r="F29" s="99"/>
      <c r="G29" s="99"/>
      <c r="H29" s="99"/>
      <c r="I29" s="99"/>
      <c r="J29" s="99"/>
      <c r="K29" s="99"/>
    </row>
    <row r="30" spans="2:5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5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5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password="CC0F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1181102362204722" bottom="0.51181102362204722" header="0" footer="0.23622047244094491"/>
  <pageSetup paperSize="9" scale="82" fitToHeight="25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164</v>
      </c>
      <c r="C1" s="76" t="s" vm="1">
        <v>231</v>
      </c>
    </row>
    <row r="2" spans="2:78">
      <c r="B2" s="56" t="s">
        <v>163</v>
      </c>
      <c r="C2" s="76" t="s">
        <v>232</v>
      </c>
    </row>
    <row r="3" spans="2:78">
      <c r="B3" s="56" t="s">
        <v>165</v>
      </c>
      <c r="C3" s="76" t="s">
        <v>233</v>
      </c>
    </row>
    <row r="4" spans="2:78">
      <c r="B4" s="56" t="s">
        <v>166</v>
      </c>
      <c r="C4" s="76">
        <v>9454</v>
      </c>
    </row>
    <row r="6" spans="2:78" ht="26.25" customHeight="1">
      <c r="B6" s="183" t="s">
        <v>195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78" ht="26.25" customHeight="1">
      <c r="B7" s="183" t="s">
        <v>85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/>
    </row>
    <row r="8" spans="2:78" s="3" customFormat="1" ht="47.25">
      <c r="B8" s="22" t="s">
        <v>101</v>
      </c>
      <c r="C8" s="30" t="s">
        <v>34</v>
      </c>
      <c r="D8" s="30" t="s">
        <v>37</v>
      </c>
      <c r="E8" s="30" t="s">
        <v>15</v>
      </c>
      <c r="F8" s="30" t="s">
        <v>47</v>
      </c>
      <c r="G8" s="30" t="s">
        <v>87</v>
      </c>
      <c r="H8" s="30" t="s">
        <v>18</v>
      </c>
      <c r="I8" s="30" t="s">
        <v>86</v>
      </c>
      <c r="J8" s="30" t="s">
        <v>17</v>
      </c>
      <c r="K8" s="30" t="s">
        <v>19</v>
      </c>
      <c r="L8" s="30" t="s">
        <v>217</v>
      </c>
      <c r="M8" s="30" t="s">
        <v>216</v>
      </c>
      <c r="N8" s="30" t="s">
        <v>95</v>
      </c>
      <c r="O8" s="30" t="s">
        <v>44</v>
      </c>
      <c r="P8" s="30" t="s">
        <v>167</v>
      </c>
      <c r="Q8" s="31" t="s">
        <v>169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226</v>
      </c>
      <c r="M9" s="16"/>
      <c r="N9" s="16" t="s">
        <v>220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98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0F" sheet="1" objects="1" scenarios="1"/>
  <mergeCells count="2">
    <mergeCell ref="B6:Q6"/>
    <mergeCell ref="B7:Q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1181102362204722" bottom="0.51181102362204722" header="0" footer="0.23622047244094491"/>
  <pageSetup paperSize="9" scale="80" fitToHeight="25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164</v>
      </c>
      <c r="C1" s="76" t="s" vm="1">
        <v>231</v>
      </c>
    </row>
    <row r="2" spans="2:61">
      <c r="B2" s="56" t="s">
        <v>163</v>
      </c>
      <c r="C2" s="76" t="s">
        <v>232</v>
      </c>
    </row>
    <row r="3" spans="2:61">
      <c r="B3" s="56" t="s">
        <v>165</v>
      </c>
      <c r="C3" s="76" t="s">
        <v>233</v>
      </c>
    </row>
    <row r="4" spans="2:61">
      <c r="B4" s="56" t="s">
        <v>166</v>
      </c>
      <c r="C4" s="76">
        <v>9454</v>
      </c>
    </row>
    <row r="6" spans="2:61" ht="26.25" customHeight="1">
      <c r="B6" s="183" t="s">
        <v>196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61" s="3" customFormat="1" ht="78.75">
      <c r="B7" s="22" t="s">
        <v>101</v>
      </c>
      <c r="C7" s="30" t="s">
        <v>208</v>
      </c>
      <c r="D7" s="30" t="s">
        <v>34</v>
      </c>
      <c r="E7" s="30" t="s">
        <v>102</v>
      </c>
      <c r="F7" s="30" t="s">
        <v>15</v>
      </c>
      <c r="G7" s="30" t="s">
        <v>87</v>
      </c>
      <c r="H7" s="30" t="s">
        <v>47</v>
      </c>
      <c r="I7" s="30" t="s">
        <v>18</v>
      </c>
      <c r="J7" s="30" t="s">
        <v>86</v>
      </c>
      <c r="K7" s="13" t="s">
        <v>33</v>
      </c>
      <c r="L7" s="70" t="s">
        <v>19</v>
      </c>
      <c r="M7" s="30" t="s">
        <v>217</v>
      </c>
      <c r="N7" s="30" t="s">
        <v>216</v>
      </c>
      <c r="O7" s="30" t="s">
        <v>95</v>
      </c>
      <c r="P7" s="30" t="s">
        <v>167</v>
      </c>
      <c r="Q7" s="31" t="s">
        <v>169</v>
      </c>
      <c r="R7" s="1"/>
      <c r="S7" s="1"/>
      <c r="T7" s="1"/>
      <c r="U7" s="1"/>
      <c r="V7" s="1"/>
      <c r="W7" s="1"/>
      <c r="BH7" s="3" t="s">
        <v>147</v>
      </c>
      <c r="BI7" s="3" t="s">
        <v>149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226</v>
      </c>
      <c r="N8" s="16"/>
      <c r="O8" s="16" t="s">
        <v>220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145</v>
      </c>
      <c r="BI8" s="3" t="s">
        <v>148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98</v>
      </c>
      <c r="R9" s="1"/>
      <c r="S9" s="1"/>
      <c r="T9" s="1"/>
      <c r="U9" s="1"/>
      <c r="V9" s="1"/>
      <c r="W9" s="1"/>
      <c r="BH9" s="4" t="s">
        <v>146</v>
      </c>
      <c r="BI9" s="4" t="s">
        <v>150</v>
      </c>
    </row>
    <row r="10" spans="2:61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"/>
      <c r="S10" s="1"/>
      <c r="T10" s="1"/>
      <c r="U10" s="1"/>
      <c r="V10" s="1"/>
      <c r="W10" s="1"/>
      <c r="BH10" s="1" t="s">
        <v>27</v>
      </c>
      <c r="BI10" s="4" t="s">
        <v>151</v>
      </c>
    </row>
    <row r="11" spans="2:61" ht="21.75" customHeight="1">
      <c r="B11" s="97" t="s">
        <v>230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BI11" s="1" t="s">
        <v>157</v>
      </c>
    </row>
    <row r="12" spans="2:61">
      <c r="B12" s="97" t="s">
        <v>97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BI12" s="1" t="s">
        <v>152</v>
      </c>
    </row>
    <row r="13" spans="2:61">
      <c r="B13" s="97" t="s">
        <v>215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BI13" s="1" t="s">
        <v>153</v>
      </c>
    </row>
    <row r="14" spans="2:61">
      <c r="B14" s="97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BI14" s="1" t="s">
        <v>154</v>
      </c>
    </row>
    <row r="15" spans="2:6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BI15" s="1" t="s">
        <v>156</v>
      </c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BI16" s="1" t="s">
        <v>155</v>
      </c>
    </row>
    <row r="17" spans="2:6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BI17" s="1" t="s">
        <v>158</v>
      </c>
    </row>
    <row r="18" spans="2:6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BI18" s="1" t="s">
        <v>159</v>
      </c>
    </row>
    <row r="19" spans="2:61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BI19" s="1" t="s">
        <v>160</v>
      </c>
    </row>
    <row r="20" spans="2:61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BI20" s="1" t="s">
        <v>161</v>
      </c>
    </row>
    <row r="21" spans="2:61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BI21" s="1" t="s">
        <v>162</v>
      </c>
    </row>
    <row r="22" spans="2:61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BI22" s="1" t="s">
        <v>27</v>
      </c>
    </row>
    <row r="23" spans="2:61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61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61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61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6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61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6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6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61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61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</sheetData>
  <sheetProtection password="CC0F" sheet="1" objects="1" scenarios="1"/>
  <mergeCells count="1">
    <mergeCell ref="B6:Q6"/>
  </mergeCells>
  <phoneticPr fontId="4" type="noConversion"/>
  <conditionalFormatting sqref="B58:B109">
    <cfRule type="cellIs" dxfId="5" priority="3" operator="equal">
      <formula>2958465</formula>
    </cfRule>
    <cfRule type="cellIs" dxfId="4" priority="4" operator="equal">
      <formula>"NR3"</formula>
    </cfRule>
    <cfRule type="cellIs" dxfId="3" priority="5" operator="equal">
      <formula>"דירוג פנימי"</formula>
    </cfRule>
  </conditionalFormatting>
  <conditionalFormatting sqref="B58:B109">
    <cfRule type="cellIs" dxfId="2" priority="2" operator="equal">
      <formula>2958465</formula>
    </cfRule>
  </conditionalFormatting>
  <conditionalFormatting sqref="B15:B43">
    <cfRule type="cellIs" dxfId="1" priority="1" operator="equal">
      <formula>"NR3"</formula>
    </cfRule>
  </conditionalFormatting>
  <dataValidations count="1">
    <dataValidation allowBlank="1" showInputMessage="1" showErrorMessage="1" sqref="D1:Q9 C5:C9 A1:A1048576 B1:B9 B110:Q1048576 AH55:XFD56 R1:XFD54 R57:XFD1048576 R55:AF56 B11:B14"/>
  </dataValidations>
  <pageMargins left="0" right="0" top="0.51181102362204722" bottom="0.51181102362204722" header="0" footer="0.23622047244094491"/>
  <pageSetup paperSize="9" scale="28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164</v>
      </c>
      <c r="C1" s="76" t="s" vm="1">
        <v>231</v>
      </c>
    </row>
    <row r="2" spans="2:64">
      <c r="B2" s="56" t="s">
        <v>163</v>
      </c>
      <c r="C2" s="76" t="s">
        <v>232</v>
      </c>
    </row>
    <row r="3" spans="2:64">
      <c r="B3" s="56" t="s">
        <v>165</v>
      </c>
      <c r="C3" s="76" t="s">
        <v>233</v>
      </c>
    </row>
    <row r="4" spans="2:64">
      <c r="B4" s="56" t="s">
        <v>166</v>
      </c>
      <c r="C4" s="76">
        <v>9454</v>
      </c>
    </row>
    <row r="6" spans="2:64" ht="26.25" customHeight="1">
      <c r="B6" s="183" t="s">
        <v>197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2:64" s="3" customFormat="1" ht="78.75">
      <c r="B7" s="59" t="s">
        <v>101</v>
      </c>
      <c r="C7" s="60" t="s">
        <v>34</v>
      </c>
      <c r="D7" s="60" t="s">
        <v>102</v>
      </c>
      <c r="E7" s="60" t="s">
        <v>15</v>
      </c>
      <c r="F7" s="60" t="s">
        <v>47</v>
      </c>
      <c r="G7" s="60" t="s">
        <v>18</v>
      </c>
      <c r="H7" s="60" t="s">
        <v>86</v>
      </c>
      <c r="I7" s="60" t="s">
        <v>38</v>
      </c>
      <c r="J7" s="60" t="s">
        <v>19</v>
      </c>
      <c r="K7" s="60" t="s">
        <v>217</v>
      </c>
      <c r="L7" s="60" t="s">
        <v>216</v>
      </c>
      <c r="M7" s="60" t="s">
        <v>95</v>
      </c>
      <c r="N7" s="60" t="s">
        <v>167</v>
      </c>
      <c r="O7" s="62" t="s">
        <v>169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226</v>
      </c>
      <c r="L8" s="32"/>
      <c r="M8" s="32" t="s">
        <v>220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230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7" t="s">
        <v>97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7" t="s">
        <v>215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7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sheetProtection password="CC0F"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1181102362204722" bottom="0.51181102362204722" header="0" footer="0.23622047244094491"/>
  <pageSetup paperSize="9" scale="88" fitToHeight="25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164</v>
      </c>
      <c r="C1" s="76" t="s" vm="1">
        <v>231</v>
      </c>
    </row>
    <row r="2" spans="2:56">
      <c r="B2" s="56" t="s">
        <v>163</v>
      </c>
      <c r="C2" s="76" t="s">
        <v>232</v>
      </c>
    </row>
    <row r="3" spans="2:56">
      <c r="B3" s="56" t="s">
        <v>165</v>
      </c>
      <c r="C3" s="76" t="s">
        <v>233</v>
      </c>
    </row>
    <row r="4" spans="2:56">
      <c r="B4" s="56" t="s">
        <v>166</v>
      </c>
      <c r="C4" s="76">
        <v>9454</v>
      </c>
    </row>
    <row r="6" spans="2:56" ht="26.25" customHeight="1">
      <c r="B6" s="183" t="s">
        <v>198</v>
      </c>
      <c r="C6" s="184"/>
      <c r="D6" s="184"/>
      <c r="E6" s="184"/>
      <c r="F6" s="184"/>
      <c r="G6" s="184"/>
      <c r="H6" s="184"/>
      <c r="I6" s="184"/>
      <c r="J6" s="185"/>
    </row>
    <row r="7" spans="2:56" s="3" customFormat="1" ht="78.75">
      <c r="B7" s="59" t="s">
        <v>101</v>
      </c>
      <c r="C7" s="61" t="s">
        <v>40</v>
      </c>
      <c r="D7" s="61" t="s">
        <v>70</v>
      </c>
      <c r="E7" s="61" t="s">
        <v>41</v>
      </c>
      <c r="F7" s="61" t="s">
        <v>86</v>
      </c>
      <c r="G7" s="61" t="s">
        <v>209</v>
      </c>
      <c r="H7" s="61" t="s">
        <v>167</v>
      </c>
      <c r="I7" s="63" t="s">
        <v>168</v>
      </c>
      <c r="J7" s="63" t="s">
        <v>229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221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2"/>
      <c r="C11" s="99"/>
      <c r="D11" s="99"/>
      <c r="E11" s="99"/>
      <c r="F11" s="99"/>
      <c r="G11" s="99"/>
      <c r="H11" s="99"/>
      <c r="I11" s="99"/>
      <c r="J11" s="99"/>
    </row>
    <row r="12" spans="2:56">
      <c r="B12" s="97" t="s">
        <v>230</v>
      </c>
      <c r="C12" s="99"/>
      <c r="D12" s="99"/>
      <c r="E12" s="99"/>
      <c r="F12" s="99"/>
      <c r="G12" s="99"/>
      <c r="H12" s="99"/>
      <c r="I12" s="99"/>
      <c r="J12" s="99"/>
    </row>
    <row r="13" spans="2:56">
      <c r="B13" s="97" t="s">
        <v>97</v>
      </c>
      <c r="C13" s="99"/>
      <c r="D13" s="99"/>
      <c r="E13" s="99"/>
      <c r="F13" s="99"/>
      <c r="G13" s="99"/>
      <c r="H13" s="99"/>
      <c r="I13" s="99"/>
      <c r="J13" s="99"/>
    </row>
    <row r="14" spans="2:56">
      <c r="B14" s="97" t="s">
        <v>215</v>
      </c>
      <c r="C14" s="99"/>
      <c r="D14" s="99"/>
      <c r="E14" s="99"/>
      <c r="F14" s="99"/>
      <c r="G14" s="99"/>
      <c r="H14" s="99"/>
      <c r="I14" s="99"/>
      <c r="J14" s="99"/>
    </row>
    <row r="15" spans="2:56">
      <c r="B15" s="97" t="s">
        <v>225</v>
      </c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password="CC0F"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AH28:XFD29 K1:XFD27 K30:XFD1048576 K28:AF29 B11:B15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164</v>
      </c>
      <c r="C1" s="76" t="s" vm="1">
        <v>231</v>
      </c>
    </row>
    <row r="2" spans="2:60">
      <c r="B2" s="56" t="s">
        <v>163</v>
      </c>
      <c r="C2" s="76" t="s">
        <v>232</v>
      </c>
    </row>
    <row r="3" spans="2:60">
      <c r="B3" s="56" t="s">
        <v>165</v>
      </c>
      <c r="C3" s="76" t="s">
        <v>233</v>
      </c>
    </row>
    <row r="4" spans="2:60">
      <c r="B4" s="56" t="s">
        <v>166</v>
      </c>
      <c r="C4" s="76">
        <v>9454</v>
      </c>
    </row>
    <row r="6" spans="2:60" ht="26.25" customHeight="1">
      <c r="B6" s="183" t="s">
        <v>199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60" s="3" customFormat="1" ht="66">
      <c r="B7" s="59" t="s">
        <v>101</v>
      </c>
      <c r="C7" s="59" t="s">
        <v>102</v>
      </c>
      <c r="D7" s="59" t="s">
        <v>15</v>
      </c>
      <c r="E7" s="59" t="s">
        <v>16</v>
      </c>
      <c r="F7" s="59" t="s">
        <v>42</v>
      </c>
      <c r="G7" s="59" t="s">
        <v>86</v>
      </c>
      <c r="H7" s="59" t="s">
        <v>39</v>
      </c>
      <c r="I7" s="59" t="s">
        <v>95</v>
      </c>
      <c r="J7" s="59" t="s">
        <v>167</v>
      </c>
      <c r="K7" s="59" t="s">
        <v>168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220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0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7" t="s">
        <v>230</v>
      </c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7" t="s">
        <v>97</v>
      </c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7" t="s">
        <v>215</v>
      </c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7" t="s">
        <v>225</v>
      </c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0F"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B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164</v>
      </c>
      <c r="C1" s="76" t="s" vm="1">
        <v>231</v>
      </c>
    </row>
    <row r="2" spans="2:60">
      <c r="B2" s="56" t="s">
        <v>163</v>
      </c>
      <c r="C2" s="76" t="s">
        <v>232</v>
      </c>
    </row>
    <row r="3" spans="2:60">
      <c r="B3" s="56" t="s">
        <v>165</v>
      </c>
      <c r="C3" s="76" t="s">
        <v>233</v>
      </c>
    </row>
    <row r="4" spans="2:60">
      <c r="B4" s="56" t="s">
        <v>166</v>
      </c>
      <c r="C4" s="76">
        <v>9454</v>
      </c>
    </row>
    <row r="6" spans="2:60" ht="26.25" customHeight="1">
      <c r="B6" s="183" t="s">
        <v>200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60" s="3" customFormat="1" ht="78.75">
      <c r="B7" s="59" t="s">
        <v>101</v>
      </c>
      <c r="C7" s="61" t="s">
        <v>34</v>
      </c>
      <c r="D7" s="61" t="s">
        <v>15</v>
      </c>
      <c r="E7" s="61" t="s">
        <v>16</v>
      </c>
      <c r="F7" s="61" t="s">
        <v>42</v>
      </c>
      <c r="G7" s="61" t="s">
        <v>86</v>
      </c>
      <c r="H7" s="61" t="s">
        <v>39</v>
      </c>
      <c r="I7" s="61" t="s">
        <v>95</v>
      </c>
      <c r="J7" s="61" t="s">
        <v>167</v>
      </c>
      <c r="K7" s="63" t="s">
        <v>168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220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0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7" t="s">
        <v>230</v>
      </c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7" t="s">
        <v>97</v>
      </c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7" t="s">
        <v>215</v>
      </c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7" t="s">
        <v>225</v>
      </c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0F"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H28:XFD29 D1:XFD27 D30:XFD1048576 D28:AF29 A1:B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O107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6.140625" style="1" bestFit="1" customWidth="1"/>
    <col min="4" max="4" width="11.85546875" style="1" customWidth="1"/>
    <col min="5" max="5" width="8.7109375" style="3" customWidth="1"/>
    <col min="6" max="6" width="10" style="3" customWidth="1"/>
    <col min="7" max="7" width="9.5703125" style="3" customWidth="1"/>
    <col min="8" max="8" width="6.140625" style="3" customWidth="1"/>
    <col min="9" max="10" width="5.7109375" style="3" customWidth="1"/>
    <col min="11" max="11" width="6.85546875" style="3" customWidth="1"/>
    <col min="12" max="12" width="6.42578125" style="1" customWidth="1"/>
    <col min="13" max="13" width="6.7109375" style="1" customWidth="1"/>
    <col min="14" max="14" width="7.28515625" style="1" customWidth="1"/>
    <col min="15" max="26" width="5.7109375" style="1" customWidth="1"/>
    <col min="27" max="16384" width="9.140625" style="1"/>
  </cols>
  <sheetData>
    <row r="1" spans="2:41">
      <c r="B1" s="56" t="s">
        <v>164</v>
      </c>
      <c r="C1" s="76" t="s" vm="1">
        <v>231</v>
      </c>
    </row>
    <row r="2" spans="2:41">
      <c r="B2" s="56" t="s">
        <v>163</v>
      </c>
      <c r="C2" s="76" t="s">
        <v>232</v>
      </c>
    </row>
    <row r="3" spans="2:41">
      <c r="B3" s="56" t="s">
        <v>165</v>
      </c>
      <c r="C3" s="76" t="s">
        <v>233</v>
      </c>
    </row>
    <row r="4" spans="2:41">
      <c r="B4" s="56" t="s">
        <v>166</v>
      </c>
      <c r="C4" s="76">
        <v>9454</v>
      </c>
    </row>
    <row r="6" spans="2:41" ht="26.25" customHeight="1">
      <c r="B6" s="183" t="s">
        <v>201</v>
      </c>
      <c r="C6" s="184"/>
      <c r="D6" s="185"/>
    </row>
    <row r="7" spans="2:41" s="3" customFormat="1" ht="31.5">
      <c r="B7" s="59" t="s">
        <v>101</v>
      </c>
      <c r="C7" s="64" t="s">
        <v>92</v>
      </c>
      <c r="D7" s="65" t="s">
        <v>91</v>
      </c>
    </row>
    <row r="8" spans="2:41" s="3" customFormat="1">
      <c r="B8" s="15"/>
      <c r="C8" s="32" t="s">
        <v>220</v>
      </c>
      <c r="D8" s="17" t="s">
        <v>22</v>
      </c>
    </row>
    <row r="9" spans="2:41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</row>
    <row r="10" spans="2:41" s="132" customFormat="1" ht="18" customHeight="1">
      <c r="B10" s="128" t="s">
        <v>416</v>
      </c>
      <c r="C10" s="110">
        <f>C11</f>
        <v>17.39526</v>
      </c>
      <c r="D10" s="99"/>
      <c r="E10" s="134"/>
      <c r="F10" s="134"/>
      <c r="G10" s="134"/>
      <c r="H10" s="134"/>
      <c r="I10" s="134"/>
      <c r="J10" s="134"/>
      <c r="K10" s="134"/>
    </row>
    <row r="11" spans="2:41" s="133" customFormat="1">
      <c r="B11" s="128" t="s">
        <v>417</v>
      </c>
      <c r="C11" s="110">
        <f>C12</f>
        <v>17.39526</v>
      </c>
      <c r="D11" s="99"/>
      <c r="E11" s="134"/>
      <c r="F11" s="134"/>
      <c r="G11" s="134"/>
      <c r="H11" s="134"/>
      <c r="I11" s="134"/>
      <c r="J11" s="134"/>
      <c r="K11" s="134"/>
    </row>
    <row r="12" spans="2:41" s="133" customFormat="1">
      <c r="B12" s="138" t="s">
        <v>418</v>
      </c>
      <c r="C12" s="92">
        <v>17.39526</v>
      </c>
      <c r="D12" s="103">
        <v>44739</v>
      </c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</row>
    <row r="13" spans="2:41" s="133" customFormat="1">
      <c r="B13" s="99"/>
      <c r="C13" s="99"/>
      <c r="D13" s="99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</row>
    <row r="14" spans="2:41" s="133" customFormat="1">
      <c r="B14" s="99"/>
      <c r="C14" s="99"/>
      <c r="D14" s="99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</row>
    <row r="15" spans="2:41" s="133" customFormat="1">
      <c r="B15" s="99"/>
      <c r="C15" s="99"/>
      <c r="D15" s="99"/>
      <c r="E15" s="134"/>
      <c r="F15" s="134"/>
      <c r="G15" s="134"/>
      <c r="H15" s="134"/>
      <c r="I15" s="134"/>
      <c r="J15" s="134"/>
      <c r="K15" s="134"/>
    </row>
    <row r="16" spans="2:41">
      <c r="B16" s="97" t="s">
        <v>230</v>
      </c>
      <c r="C16" s="99"/>
      <c r="D16" s="99"/>
    </row>
    <row r="17" spans="2:4">
      <c r="B17" s="97" t="s">
        <v>97</v>
      </c>
      <c r="C17" s="99"/>
      <c r="D17" s="99"/>
    </row>
    <row r="18" spans="2:4">
      <c r="B18" s="97" t="s">
        <v>215</v>
      </c>
      <c r="C18" s="99"/>
      <c r="D18" s="99"/>
    </row>
    <row r="19" spans="2:4">
      <c r="B19" s="97" t="s">
        <v>225</v>
      </c>
      <c r="C19" s="99"/>
      <c r="D19" s="99"/>
    </row>
    <row r="20" spans="2:4">
      <c r="B20" s="99"/>
      <c r="C20" s="99"/>
      <c r="D20" s="99"/>
    </row>
    <row r="21" spans="2:4">
      <c r="B21" s="99"/>
      <c r="C21" s="99"/>
      <c r="D21" s="99"/>
    </row>
    <row r="22" spans="2:4">
      <c r="B22" s="99"/>
      <c r="C22" s="99"/>
      <c r="D22" s="99"/>
    </row>
    <row r="23" spans="2:4">
      <c r="B23" s="99"/>
      <c r="C23" s="99"/>
      <c r="D23" s="99"/>
    </row>
    <row r="24" spans="2:4">
      <c r="B24" s="99"/>
      <c r="C24" s="99"/>
      <c r="D24" s="99"/>
    </row>
    <row r="25" spans="2:4">
      <c r="B25" s="99"/>
      <c r="C25" s="99"/>
      <c r="D25" s="99"/>
    </row>
    <row r="26" spans="2:4">
      <c r="B26" s="99"/>
      <c r="C26" s="99"/>
      <c r="D26" s="99"/>
    </row>
    <row r="27" spans="2:4">
      <c r="B27" s="99"/>
      <c r="C27" s="99"/>
      <c r="D27" s="99"/>
    </row>
    <row r="28" spans="2:4">
      <c r="B28" s="99"/>
      <c r="C28" s="99"/>
      <c r="D28" s="99"/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</sheetData>
  <sheetProtection password="CC0F" sheet="1" objects="1" scenarios="1"/>
  <mergeCells count="1">
    <mergeCell ref="B6:D6"/>
  </mergeCells>
  <phoneticPr fontId="4" type="noConversion"/>
  <conditionalFormatting sqref="B12">
    <cfRule type="cellIs" dxfId="0" priority="1" operator="equal">
      <formula>"NR3"</formula>
    </cfRule>
  </conditionalFormatting>
  <dataValidations count="1">
    <dataValidation allowBlank="1" showInputMessage="1" showErrorMessage="1" sqref="AB26:XFD27 C5:C1048576 A1:B1048576 D1:XFD25 D26:Z27 D28:XFD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  <pageSetUpPr fitToPage="1"/>
  </sheetPr>
  <dimension ref="B1:R399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164</v>
      </c>
      <c r="C1" s="76" t="s" vm="1">
        <v>231</v>
      </c>
    </row>
    <row r="2" spans="2:18">
      <c r="B2" s="56" t="s">
        <v>163</v>
      </c>
      <c r="C2" s="76" t="s">
        <v>232</v>
      </c>
    </row>
    <row r="3" spans="2:18">
      <c r="B3" s="56" t="s">
        <v>165</v>
      </c>
      <c r="C3" s="76" t="s">
        <v>233</v>
      </c>
    </row>
    <row r="4" spans="2:18">
      <c r="B4" s="56" t="s">
        <v>166</v>
      </c>
      <c r="C4" s="76">
        <v>9454</v>
      </c>
    </row>
    <row r="6" spans="2:18" ht="26.25" customHeight="1">
      <c r="B6" s="183" t="s">
        <v>204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8" s="3" customFormat="1" ht="78.75">
      <c r="B7" s="22" t="s">
        <v>101</v>
      </c>
      <c r="C7" s="30" t="s">
        <v>34</v>
      </c>
      <c r="D7" s="30" t="s">
        <v>46</v>
      </c>
      <c r="E7" s="30" t="s">
        <v>15</v>
      </c>
      <c r="F7" s="30" t="s">
        <v>47</v>
      </c>
      <c r="G7" s="30" t="s">
        <v>87</v>
      </c>
      <c r="H7" s="30" t="s">
        <v>18</v>
      </c>
      <c r="I7" s="30" t="s">
        <v>86</v>
      </c>
      <c r="J7" s="30" t="s">
        <v>17</v>
      </c>
      <c r="K7" s="30" t="s">
        <v>202</v>
      </c>
      <c r="L7" s="30" t="s">
        <v>222</v>
      </c>
      <c r="M7" s="30" t="s">
        <v>203</v>
      </c>
      <c r="N7" s="30" t="s">
        <v>44</v>
      </c>
      <c r="O7" s="30" t="s">
        <v>167</v>
      </c>
      <c r="P7" s="31" t="s">
        <v>169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226</v>
      </c>
      <c r="M8" s="32" t="s">
        <v>220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97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password="CC0F"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" right="0" top="0.51181102362204722" bottom="0.51181102362204722" header="0" footer="0.23622047244094491"/>
  <pageSetup paperSize="9" scale="90" fitToHeight="25" pageOrder="overThenDown" orientation="landscape" r:id="rId1"/>
  <headerFooter alignWithMargins="0">
    <oddFooter>&amp;L&amp;Z&amp;F&amp;C&amp;A&amp;R&amp;D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30.28515625" style="2" customWidth="1"/>
    <col min="3" max="3" width="46.140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12.28515625" style="1" bestFit="1" customWidth="1"/>
    <col min="8" max="8" width="6.7109375" style="1" bestFit="1" customWidth="1"/>
    <col min="9" max="9" width="7.5703125" style="1" bestFit="1" customWidth="1"/>
    <col min="10" max="11" width="7.710937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50" t="s">
        <v>164</v>
      </c>
      <c r="C1" s="151" t="s" vm="1">
        <v>231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2:13">
      <c r="B2" s="150" t="s">
        <v>163</v>
      </c>
      <c r="C2" s="151" t="s">
        <v>232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2:13">
      <c r="B3" s="150" t="s">
        <v>165</v>
      </c>
      <c r="C3" s="151" t="s">
        <v>233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4" spans="2:13">
      <c r="B4" s="150" t="s">
        <v>166</v>
      </c>
      <c r="C4" s="151">
        <v>9454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</row>
    <row r="6" spans="2:13" ht="26.25" customHeight="1">
      <c r="B6" s="172" t="s">
        <v>193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39"/>
    </row>
    <row r="7" spans="2:13" s="3" customFormat="1" ht="78.75">
      <c r="B7" s="144" t="s">
        <v>100</v>
      </c>
      <c r="C7" s="145" t="s">
        <v>34</v>
      </c>
      <c r="D7" s="145" t="s">
        <v>102</v>
      </c>
      <c r="E7" s="145" t="s">
        <v>15</v>
      </c>
      <c r="F7" s="145" t="s">
        <v>47</v>
      </c>
      <c r="G7" s="145" t="s">
        <v>86</v>
      </c>
      <c r="H7" s="145" t="s">
        <v>17</v>
      </c>
      <c r="I7" s="145" t="s">
        <v>19</v>
      </c>
      <c r="J7" s="145" t="s">
        <v>45</v>
      </c>
      <c r="K7" s="145" t="s">
        <v>167</v>
      </c>
      <c r="L7" s="145" t="s">
        <v>168</v>
      </c>
      <c r="M7" s="140"/>
    </row>
    <row r="8" spans="2:13" s="3" customFormat="1" ht="28.5" customHeight="1">
      <c r="B8" s="146"/>
      <c r="C8" s="147"/>
      <c r="D8" s="147"/>
      <c r="E8" s="147"/>
      <c r="F8" s="147"/>
      <c r="G8" s="147"/>
      <c r="H8" s="147" t="s">
        <v>20</v>
      </c>
      <c r="I8" s="147" t="s">
        <v>20</v>
      </c>
      <c r="J8" s="147" t="s">
        <v>220</v>
      </c>
      <c r="K8" s="147" t="s">
        <v>20</v>
      </c>
      <c r="L8" s="147" t="s">
        <v>20</v>
      </c>
      <c r="M8" s="142"/>
    </row>
    <row r="9" spans="2:13" s="4" customFormat="1" ht="18" customHeight="1">
      <c r="B9" s="148"/>
      <c r="C9" s="149" t="s">
        <v>1</v>
      </c>
      <c r="D9" s="149" t="s">
        <v>2</v>
      </c>
      <c r="E9" s="149" t="s">
        <v>3</v>
      </c>
      <c r="F9" s="149" t="s">
        <v>4</v>
      </c>
      <c r="G9" s="149" t="s">
        <v>5</v>
      </c>
      <c r="H9" s="149" t="s">
        <v>6</v>
      </c>
      <c r="I9" s="149" t="s">
        <v>7</v>
      </c>
      <c r="J9" s="149" t="s">
        <v>8</v>
      </c>
      <c r="K9" s="149" t="s">
        <v>9</v>
      </c>
      <c r="L9" s="149" t="s">
        <v>10</v>
      </c>
      <c r="M9" s="143"/>
    </row>
    <row r="10" spans="2:13" s="4" customFormat="1" ht="18" customHeight="1">
      <c r="B10" s="152" t="s">
        <v>407</v>
      </c>
      <c r="C10" s="153"/>
      <c r="D10" s="153"/>
      <c r="E10" s="153"/>
      <c r="F10" s="153"/>
      <c r="G10" s="153"/>
      <c r="H10" s="153"/>
      <c r="I10" s="153"/>
      <c r="J10" s="158">
        <v>531.79</v>
      </c>
      <c r="K10" s="168">
        <v>1</v>
      </c>
      <c r="L10" s="168">
        <v>4.669544598525073E-2</v>
      </c>
      <c r="M10" s="143"/>
    </row>
    <row r="11" spans="2:13">
      <c r="B11" s="154" t="s">
        <v>214</v>
      </c>
      <c r="C11" s="155"/>
      <c r="D11" s="155"/>
      <c r="E11" s="155"/>
      <c r="F11" s="155"/>
      <c r="G11" s="155"/>
      <c r="H11" s="155"/>
      <c r="I11" s="155"/>
      <c r="J11" s="159">
        <v>531.79</v>
      </c>
      <c r="K11" s="168">
        <v>1</v>
      </c>
      <c r="L11" s="168">
        <v>4.669544598525073E-2</v>
      </c>
      <c r="M11" s="139"/>
    </row>
    <row r="12" spans="2:13">
      <c r="B12" s="165" t="s">
        <v>408</v>
      </c>
      <c r="C12" s="155"/>
      <c r="D12" s="155"/>
      <c r="E12" s="155"/>
      <c r="F12" s="155"/>
      <c r="G12" s="155"/>
      <c r="H12" s="155"/>
      <c r="I12" s="155"/>
      <c r="J12" s="159">
        <v>517.64</v>
      </c>
      <c r="K12" s="168">
        <v>0.97339175238345965</v>
      </c>
      <c r="L12" s="168">
        <v>4.5452961995910396E-2</v>
      </c>
      <c r="M12" s="139"/>
    </row>
    <row r="13" spans="2:13">
      <c r="B13" s="157" t="s">
        <v>409</v>
      </c>
      <c r="C13" s="156" t="s">
        <v>410</v>
      </c>
      <c r="D13" s="156">
        <v>10</v>
      </c>
      <c r="E13" s="156" t="s">
        <v>280</v>
      </c>
      <c r="F13" s="156" t="s">
        <v>147</v>
      </c>
      <c r="G13" s="161" t="s">
        <v>149</v>
      </c>
      <c r="H13" s="162">
        <v>0</v>
      </c>
      <c r="I13" s="162">
        <v>0</v>
      </c>
      <c r="J13" s="160">
        <v>517.64</v>
      </c>
      <c r="K13" s="167">
        <v>0.97339175238345965</v>
      </c>
      <c r="L13" s="167">
        <v>4.5452961995910396E-2</v>
      </c>
      <c r="M13" s="139"/>
    </row>
    <row r="14" spans="2:13">
      <c r="B14" s="164"/>
      <c r="C14" s="164"/>
      <c r="D14" s="164"/>
      <c r="E14" s="164"/>
      <c r="F14" s="164"/>
      <c r="G14" s="164"/>
      <c r="H14" s="164"/>
      <c r="I14" s="164"/>
      <c r="J14" s="164"/>
      <c r="K14" s="167"/>
      <c r="L14" s="167"/>
      <c r="M14" s="139"/>
    </row>
    <row r="15" spans="2:13">
      <c r="B15" s="165" t="s">
        <v>411</v>
      </c>
      <c r="C15" s="164"/>
      <c r="D15" s="164"/>
      <c r="E15" s="164"/>
      <c r="F15" s="164"/>
      <c r="G15" s="164"/>
      <c r="H15" s="164"/>
      <c r="I15" s="164"/>
      <c r="J15" s="166">
        <v>14.15</v>
      </c>
      <c r="K15" s="168">
        <v>2.6608247616540365E-2</v>
      </c>
      <c r="L15" s="168">
        <v>1.2424839893403373E-3</v>
      </c>
      <c r="M15" s="139"/>
    </row>
    <row r="16" spans="2:13">
      <c r="B16" s="157" t="s">
        <v>409</v>
      </c>
      <c r="C16" s="156" t="s">
        <v>412</v>
      </c>
      <c r="D16" s="156">
        <v>10</v>
      </c>
      <c r="E16" s="156" t="s">
        <v>280</v>
      </c>
      <c r="F16" s="156" t="s">
        <v>147</v>
      </c>
      <c r="G16" s="161" t="s">
        <v>151</v>
      </c>
      <c r="H16" s="162">
        <v>0</v>
      </c>
      <c r="I16" s="162">
        <v>0</v>
      </c>
      <c r="J16" s="164">
        <v>0.06</v>
      </c>
      <c r="K16" s="167">
        <v>1.1282649166024182E-4</v>
      </c>
      <c r="L16" s="167">
        <v>5.2684833470261643E-6</v>
      </c>
      <c r="M16" s="139"/>
    </row>
    <row r="17" spans="2:12">
      <c r="B17" s="157" t="s">
        <v>409</v>
      </c>
      <c r="C17" s="156" t="s">
        <v>413</v>
      </c>
      <c r="D17" s="156">
        <v>10</v>
      </c>
      <c r="E17" s="156" t="s">
        <v>280</v>
      </c>
      <c r="F17" s="156" t="s">
        <v>147</v>
      </c>
      <c r="G17" s="161" t="s">
        <v>158</v>
      </c>
      <c r="H17" s="162">
        <v>0</v>
      </c>
      <c r="I17" s="162">
        <v>0</v>
      </c>
      <c r="J17" s="164">
        <v>7.0000000000000007E-2</v>
      </c>
      <c r="K17" s="167">
        <v>1.3163090693694881E-4</v>
      </c>
      <c r="L17" s="167">
        <v>6.1465639048638593E-6</v>
      </c>
    </row>
    <row r="18" spans="2:12">
      <c r="B18" s="157" t="s">
        <v>409</v>
      </c>
      <c r="C18" s="156" t="s">
        <v>414</v>
      </c>
      <c r="D18" s="156">
        <v>10</v>
      </c>
      <c r="E18" s="156" t="s">
        <v>280</v>
      </c>
      <c r="F18" s="156" t="s">
        <v>147</v>
      </c>
      <c r="G18" s="161" t="s">
        <v>150</v>
      </c>
      <c r="H18" s="162">
        <v>0</v>
      </c>
      <c r="I18" s="162">
        <v>0</v>
      </c>
      <c r="J18" s="164">
        <v>0.37</v>
      </c>
      <c r="K18" s="167">
        <v>6.9576336523815793E-4</v>
      </c>
      <c r="L18" s="167">
        <v>3.2488980639994682E-5</v>
      </c>
    </row>
    <row r="19" spans="2:12">
      <c r="B19" s="157" t="s">
        <v>409</v>
      </c>
      <c r="C19" s="156" t="s">
        <v>415</v>
      </c>
      <c r="D19" s="156">
        <v>10</v>
      </c>
      <c r="E19" s="156" t="s">
        <v>280</v>
      </c>
      <c r="F19" s="156" t="s">
        <v>147</v>
      </c>
      <c r="G19" s="161" t="s">
        <v>148</v>
      </c>
      <c r="H19" s="162">
        <v>0</v>
      </c>
      <c r="I19" s="162">
        <v>0</v>
      </c>
      <c r="J19" s="164">
        <v>13.65</v>
      </c>
      <c r="K19" s="167">
        <v>2.5668026852705018E-2</v>
      </c>
      <c r="L19" s="167">
        <v>1.1985799614484525E-3</v>
      </c>
    </row>
    <row r="20" spans="2:12"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</row>
    <row r="21" spans="2:12"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</row>
    <row r="22" spans="2:12"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2:12"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2:12">
      <c r="B24" s="163" t="s">
        <v>230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</row>
    <row r="25" spans="2:12">
      <c r="B25" s="163" t="s">
        <v>97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2:12">
      <c r="B26" s="163" t="s">
        <v>215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2:12">
      <c r="B27" s="163" t="s">
        <v>225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2:12"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2:12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2:12"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2:12"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2:12"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2:12"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2:12"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</row>
    <row r="35" spans="2:12"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2:12"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</row>
    <row r="38" spans="2:12"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</row>
    <row r="39" spans="2:12"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</row>
    <row r="40" spans="2:12"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</row>
    <row r="41" spans="2:12"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2:12"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2:12"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</row>
    <row r="44" spans="2:12"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</row>
    <row r="45" spans="2:12"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</row>
    <row r="46" spans="2:12"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</row>
    <row r="47" spans="2:12"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</row>
    <row r="48" spans="2:12"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</row>
    <row r="49" spans="2:12"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</row>
    <row r="50" spans="2:12"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</row>
    <row r="51" spans="2:12"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</row>
    <row r="52" spans="2:12"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</row>
    <row r="53" spans="2:12"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</row>
    <row r="54" spans="2:12"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</row>
    <row r="55" spans="2:12"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</row>
    <row r="56" spans="2:12"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</row>
    <row r="57" spans="2:12"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</row>
    <row r="58" spans="2:12"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</row>
    <row r="59" spans="2:12"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</row>
    <row r="60" spans="2:12"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2:12"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2:12"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2:12"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2:12"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2:12"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6" spans="2:12"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</row>
    <row r="67" spans="2:12"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</row>
    <row r="68" spans="2:12"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</row>
    <row r="69" spans="2:12"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</row>
    <row r="70" spans="2:12"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</row>
    <row r="71" spans="2:12"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</row>
    <row r="72" spans="2:12"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</row>
    <row r="73" spans="2:12"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</row>
    <row r="74" spans="2:12"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</row>
    <row r="75" spans="2:12"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</row>
    <row r="76" spans="2:12"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</row>
    <row r="77" spans="2:12"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</row>
    <row r="78" spans="2:12"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</row>
    <row r="79" spans="2:12"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</row>
    <row r="80" spans="2:12"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</row>
    <row r="81" spans="2:12"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</row>
    <row r="82" spans="2:12"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</row>
    <row r="83" spans="2:12"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</row>
    <row r="84" spans="2:12"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</row>
    <row r="85" spans="2:12"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</row>
    <row r="86" spans="2:12"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</row>
    <row r="87" spans="2:12"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</row>
    <row r="88" spans="2:12"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</row>
    <row r="89" spans="2:12"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</row>
    <row r="90" spans="2:12"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</row>
    <row r="91" spans="2:12"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</row>
    <row r="92" spans="2:12"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</row>
    <row r="93" spans="2:12"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</row>
    <row r="94" spans="2:12"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</row>
    <row r="95" spans="2:12"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</row>
    <row r="96" spans="2:12"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</row>
    <row r="97" spans="2:12"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</row>
    <row r="98" spans="2:12"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</row>
    <row r="99" spans="2:12"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</row>
    <row r="100" spans="2:12"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</row>
    <row r="101" spans="2:12"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</row>
    <row r="102" spans="2:12"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</row>
    <row r="103" spans="2:12"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</row>
    <row r="104" spans="2:12"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</row>
    <row r="105" spans="2:12"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</row>
    <row r="106" spans="2:12"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</row>
    <row r="107" spans="2:12"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</row>
    <row r="108" spans="2:12"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</row>
    <row r="109" spans="2:12"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</row>
    <row r="110" spans="2:12">
      <c r="B110" s="139"/>
      <c r="C110" s="139"/>
      <c r="D110" s="140"/>
      <c r="E110" s="139"/>
      <c r="F110" s="139"/>
      <c r="G110" s="139"/>
      <c r="H110" s="139"/>
      <c r="I110" s="139"/>
      <c r="J110" s="139"/>
      <c r="K110" s="139"/>
      <c r="L110" s="139"/>
    </row>
    <row r="111" spans="2:12">
      <c r="B111" s="139"/>
      <c r="C111" s="139"/>
      <c r="D111" s="140"/>
      <c r="E111" s="139"/>
      <c r="F111" s="139"/>
      <c r="G111" s="139"/>
      <c r="H111" s="139"/>
      <c r="I111" s="139"/>
      <c r="J111" s="139"/>
      <c r="K111" s="139"/>
      <c r="L111" s="139"/>
    </row>
    <row r="112" spans="2:12">
      <c r="B112" s="139"/>
      <c r="C112" s="139"/>
      <c r="D112" s="140"/>
      <c r="E112" s="139"/>
      <c r="F112" s="139"/>
      <c r="G112" s="139"/>
      <c r="H112" s="139"/>
      <c r="I112" s="139"/>
      <c r="J112" s="139"/>
      <c r="K112" s="139"/>
      <c r="L112" s="139"/>
    </row>
    <row r="113" spans="4:4">
      <c r="D113" s="140"/>
    </row>
    <row r="114" spans="4:4">
      <c r="D114" s="140"/>
    </row>
    <row r="115" spans="4:4">
      <c r="D115" s="140"/>
    </row>
    <row r="116" spans="4:4">
      <c r="D116" s="140"/>
    </row>
    <row r="117" spans="4:4">
      <c r="D117" s="140"/>
    </row>
    <row r="118" spans="4:4">
      <c r="D118" s="140"/>
    </row>
    <row r="119" spans="4:4">
      <c r="D119" s="140"/>
    </row>
    <row r="120" spans="4:4">
      <c r="D120" s="140"/>
    </row>
    <row r="121" spans="4:4">
      <c r="D121" s="140"/>
    </row>
    <row r="122" spans="4:4">
      <c r="D122" s="140"/>
    </row>
    <row r="123" spans="4:4">
      <c r="D123" s="140"/>
    </row>
    <row r="124" spans="4:4">
      <c r="D124" s="140"/>
    </row>
    <row r="125" spans="4:4">
      <c r="D125" s="140"/>
    </row>
    <row r="126" spans="4:4">
      <c r="D126" s="140"/>
    </row>
    <row r="127" spans="4:4">
      <c r="D127" s="140"/>
    </row>
    <row r="128" spans="4:4">
      <c r="D128" s="140"/>
    </row>
    <row r="129" spans="4:4">
      <c r="D129" s="140"/>
    </row>
    <row r="130" spans="4:4">
      <c r="D130" s="140"/>
    </row>
    <row r="131" spans="4:4">
      <c r="D131" s="140"/>
    </row>
    <row r="132" spans="4:4">
      <c r="D132" s="140"/>
    </row>
    <row r="133" spans="4:4">
      <c r="D133" s="140"/>
    </row>
    <row r="134" spans="4:4">
      <c r="D134" s="140"/>
    </row>
    <row r="135" spans="4:4">
      <c r="D135" s="140"/>
    </row>
    <row r="136" spans="4:4">
      <c r="D136" s="140"/>
    </row>
    <row r="137" spans="4:4">
      <c r="D137" s="140"/>
    </row>
    <row r="138" spans="4:4">
      <c r="D138" s="140"/>
    </row>
    <row r="139" spans="4:4">
      <c r="D139" s="140"/>
    </row>
    <row r="140" spans="4:4">
      <c r="D140" s="140"/>
    </row>
    <row r="141" spans="4:4">
      <c r="D141" s="140"/>
    </row>
    <row r="142" spans="4:4">
      <c r="D142" s="140"/>
    </row>
    <row r="143" spans="4:4">
      <c r="D143" s="140"/>
    </row>
    <row r="144" spans="4:4">
      <c r="D144" s="140"/>
    </row>
    <row r="145" spans="4:4">
      <c r="D145" s="140"/>
    </row>
    <row r="146" spans="4:4">
      <c r="D146" s="140"/>
    </row>
    <row r="147" spans="4:4">
      <c r="D147" s="140"/>
    </row>
    <row r="148" spans="4:4">
      <c r="D148" s="140"/>
    </row>
    <row r="149" spans="4:4">
      <c r="D149" s="140"/>
    </row>
    <row r="150" spans="4:4">
      <c r="D150" s="140"/>
    </row>
    <row r="151" spans="4:4">
      <c r="D151" s="140"/>
    </row>
    <row r="152" spans="4:4">
      <c r="D152" s="140"/>
    </row>
    <row r="153" spans="4:4">
      <c r="D153" s="140"/>
    </row>
    <row r="154" spans="4:4">
      <c r="D154" s="140"/>
    </row>
    <row r="155" spans="4:4">
      <c r="D155" s="140"/>
    </row>
    <row r="156" spans="4:4">
      <c r="D156" s="140"/>
    </row>
    <row r="157" spans="4:4">
      <c r="D157" s="140"/>
    </row>
    <row r="158" spans="4:4">
      <c r="D158" s="140"/>
    </row>
    <row r="159" spans="4:4">
      <c r="D159" s="140"/>
    </row>
    <row r="160" spans="4:4">
      <c r="D160" s="140"/>
    </row>
    <row r="161" spans="4:4">
      <c r="D161" s="140"/>
    </row>
    <row r="162" spans="4:4">
      <c r="D162" s="140"/>
    </row>
    <row r="163" spans="4:4">
      <c r="D163" s="140"/>
    </row>
    <row r="164" spans="4:4">
      <c r="D164" s="140"/>
    </row>
    <row r="165" spans="4:4">
      <c r="D165" s="140"/>
    </row>
    <row r="166" spans="4:4">
      <c r="D166" s="140"/>
    </row>
    <row r="167" spans="4:4">
      <c r="D167" s="140"/>
    </row>
    <row r="168" spans="4:4">
      <c r="D168" s="140"/>
    </row>
    <row r="169" spans="4:4">
      <c r="D169" s="140"/>
    </row>
    <row r="170" spans="4:4">
      <c r="D170" s="140"/>
    </row>
    <row r="171" spans="4:4">
      <c r="D171" s="140"/>
    </row>
    <row r="172" spans="4:4">
      <c r="D172" s="140"/>
    </row>
    <row r="173" spans="4:4">
      <c r="D173" s="140"/>
    </row>
    <row r="174" spans="4:4">
      <c r="D174" s="140"/>
    </row>
    <row r="175" spans="4:4">
      <c r="D175" s="140"/>
    </row>
    <row r="176" spans="4:4">
      <c r="D176" s="140"/>
    </row>
    <row r="177" spans="4:4">
      <c r="D177" s="140"/>
    </row>
    <row r="178" spans="4:4">
      <c r="D178" s="140"/>
    </row>
    <row r="179" spans="4:4">
      <c r="D179" s="140"/>
    </row>
    <row r="180" spans="4:4">
      <c r="D180" s="140"/>
    </row>
    <row r="181" spans="4:4">
      <c r="D181" s="140"/>
    </row>
    <row r="182" spans="4:4">
      <c r="D182" s="140"/>
    </row>
    <row r="183" spans="4:4">
      <c r="D183" s="140"/>
    </row>
    <row r="184" spans="4:4">
      <c r="D184" s="140"/>
    </row>
    <row r="185" spans="4:4">
      <c r="D185" s="140"/>
    </row>
    <row r="186" spans="4:4">
      <c r="D186" s="140"/>
    </row>
    <row r="187" spans="4:4">
      <c r="D187" s="140"/>
    </row>
    <row r="188" spans="4:4">
      <c r="D188" s="140"/>
    </row>
    <row r="189" spans="4:4">
      <c r="D189" s="140"/>
    </row>
    <row r="190" spans="4:4">
      <c r="D190" s="140"/>
    </row>
    <row r="191" spans="4:4">
      <c r="D191" s="140"/>
    </row>
    <row r="192" spans="4:4">
      <c r="D192" s="140"/>
    </row>
    <row r="193" spans="4:4">
      <c r="D193" s="140"/>
    </row>
    <row r="194" spans="4:4">
      <c r="D194" s="140"/>
    </row>
    <row r="195" spans="4:4">
      <c r="D195" s="140"/>
    </row>
    <row r="196" spans="4:4">
      <c r="D196" s="140"/>
    </row>
    <row r="197" spans="4:4">
      <c r="D197" s="140"/>
    </row>
    <row r="198" spans="4:4">
      <c r="D198" s="140"/>
    </row>
    <row r="199" spans="4:4">
      <c r="D199" s="140"/>
    </row>
    <row r="200" spans="4:4">
      <c r="D200" s="140"/>
    </row>
    <row r="201" spans="4:4">
      <c r="D201" s="140"/>
    </row>
    <row r="202" spans="4:4">
      <c r="D202" s="140"/>
    </row>
    <row r="203" spans="4:4">
      <c r="D203" s="140"/>
    </row>
    <row r="204" spans="4:4">
      <c r="D204" s="140"/>
    </row>
    <row r="205" spans="4:4">
      <c r="D205" s="140"/>
    </row>
    <row r="206" spans="4:4">
      <c r="D206" s="140"/>
    </row>
    <row r="207" spans="4:4">
      <c r="D207" s="140"/>
    </row>
    <row r="208" spans="4:4">
      <c r="D208" s="140"/>
    </row>
    <row r="209" spans="4:4">
      <c r="D209" s="140"/>
    </row>
    <row r="210" spans="4:4">
      <c r="D210" s="140"/>
    </row>
    <row r="211" spans="4:4">
      <c r="D211" s="140"/>
    </row>
    <row r="212" spans="4:4">
      <c r="D212" s="140"/>
    </row>
    <row r="213" spans="4:4">
      <c r="D213" s="140"/>
    </row>
    <row r="214" spans="4:4">
      <c r="D214" s="140"/>
    </row>
    <row r="215" spans="4:4">
      <c r="D215" s="140"/>
    </row>
    <row r="216" spans="4:4">
      <c r="D216" s="140"/>
    </row>
    <row r="217" spans="4:4">
      <c r="D217" s="140"/>
    </row>
    <row r="218" spans="4:4">
      <c r="D218" s="140"/>
    </row>
    <row r="219" spans="4:4">
      <c r="D219" s="140"/>
    </row>
    <row r="220" spans="4:4">
      <c r="D220" s="140"/>
    </row>
    <row r="221" spans="4:4">
      <c r="D221" s="140"/>
    </row>
    <row r="222" spans="4:4">
      <c r="D222" s="140"/>
    </row>
    <row r="223" spans="4:4">
      <c r="D223" s="140"/>
    </row>
    <row r="224" spans="4:4">
      <c r="D224" s="140"/>
    </row>
    <row r="225" spans="4:4">
      <c r="D225" s="140"/>
    </row>
    <row r="226" spans="4:4">
      <c r="D226" s="140"/>
    </row>
    <row r="227" spans="4:4">
      <c r="D227" s="140"/>
    </row>
    <row r="228" spans="4:4">
      <c r="D228" s="140"/>
    </row>
    <row r="229" spans="4:4">
      <c r="D229" s="140"/>
    </row>
    <row r="230" spans="4:4">
      <c r="D230" s="140"/>
    </row>
    <row r="231" spans="4:4">
      <c r="D231" s="140"/>
    </row>
    <row r="232" spans="4:4">
      <c r="D232" s="140"/>
    </row>
    <row r="233" spans="4:4">
      <c r="D233" s="140"/>
    </row>
    <row r="234" spans="4:4">
      <c r="D234" s="140"/>
    </row>
    <row r="235" spans="4:4">
      <c r="D235" s="140"/>
    </row>
    <row r="236" spans="4:4">
      <c r="D236" s="140"/>
    </row>
    <row r="237" spans="4:4">
      <c r="D237" s="140"/>
    </row>
    <row r="238" spans="4:4">
      <c r="D238" s="140"/>
    </row>
    <row r="239" spans="4:4">
      <c r="D239" s="140"/>
    </row>
    <row r="240" spans="4:4">
      <c r="D240" s="140"/>
    </row>
    <row r="241" spans="4:4">
      <c r="D241" s="140"/>
    </row>
    <row r="242" spans="4:4">
      <c r="D242" s="140"/>
    </row>
    <row r="243" spans="4:4">
      <c r="D243" s="140"/>
    </row>
    <row r="244" spans="4:4">
      <c r="D244" s="140"/>
    </row>
    <row r="245" spans="4:4">
      <c r="D245" s="140"/>
    </row>
    <row r="246" spans="4:4">
      <c r="D246" s="140"/>
    </row>
    <row r="247" spans="4:4">
      <c r="D247" s="140"/>
    </row>
    <row r="248" spans="4:4">
      <c r="D248" s="140"/>
    </row>
    <row r="249" spans="4:4">
      <c r="D249" s="140"/>
    </row>
    <row r="250" spans="4:4">
      <c r="D250" s="140"/>
    </row>
    <row r="251" spans="4:4">
      <c r="D251" s="140"/>
    </row>
    <row r="252" spans="4:4">
      <c r="D252" s="140"/>
    </row>
    <row r="253" spans="4:4">
      <c r="D253" s="140"/>
    </row>
    <row r="254" spans="4:4">
      <c r="D254" s="140"/>
    </row>
    <row r="255" spans="4:4">
      <c r="D255" s="140"/>
    </row>
    <row r="256" spans="4:4">
      <c r="D256" s="140"/>
    </row>
    <row r="257" spans="4:4">
      <c r="D257" s="140"/>
    </row>
    <row r="258" spans="4:4">
      <c r="D258" s="140"/>
    </row>
    <row r="259" spans="4:4">
      <c r="D259" s="140"/>
    </row>
    <row r="260" spans="4:4">
      <c r="D260" s="140"/>
    </row>
    <row r="261" spans="4:4">
      <c r="D261" s="140"/>
    </row>
    <row r="262" spans="4:4">
      <c r="D262" s="140"/>
    </row>
    <row r="263" spans="4:4">
      <c r="D263" s="140"/>
    </row>
    <row r="264" spans="4:4">
      <c r="D264" s="140"/>
    </row>
    <row r="265" spans="4:4">
      <c r="D265" s="140"/>
    </row>
    <row r="266" spans="4:4">
      <c r="D266" s="140"/>
    </row>
    <row r="267" spans="4:4">
      <c r="D267" s="140"/>
    </row>
    <row r="268" spans="4:4">
      <c r="D268" s="140"/>
    </row>
    <row r="269" spans="4:4">
      <c r="D269" s="140"/>
    </row>
    <row r="270" spans="4:4">
      <c r="D270" s="140"/>
    </row>
    <row r="271" spans="4:4">
      <c r="D271" s="140"/>
    </row>
    <row r="272" spans="4:4">
      <c r="D272" s="140"/>
    </row>
    <row r="273" spans="4:4">
      <c r="D273" s="140"/>
    </row>
    <row r="274" spans="4:4">
      <c r="D274" s="140"/>
    </row>
    <row r="275" spans="4:4">
      <c r="D275" s="140"/>
    </row>
    <row r="276" spans="4:4">
      <c r="D276" s="140"/>
    </row>
    <row r="277" spans="4:4">
      <c r="D277" s="140"/>
    </row>
    <row r="278" spans="4:4">
      <c r="D278" s="140"/>
    </row>
    <row r="279" spans="4:4">
      <c r="D279" s="140"/>
    </row>
    <row r="280" spans="4:4">
      <c r="D280" s="140"/>
    </row>
    <row r="281" spans="4:4">
      <c r="D281" s="140"/>
    </row>
    <row r="282" spans="4:4">
      <c r="D282" s="140"/>
    </row>
    <row r="283" spans="4:4">
      <c r="D283" s="140"/>
    </row>
    <row r="284" spans="4:4">
      <c r="D284" s="140"/>
    </row>
    <row r="285" spans="4:4">
      <c r="D285" s="140"/>
    </row>
    <row r="286" spans="4:4">
      <c r="D286" s="140"/>
    </row>
    <row r="287" spans="4:4">
      <c r="D287" s="140"/>
    </row>
    <row r="288" spans="4:4">
      <c r="D288" s="140"/>
    </row>
    <row r="289" spans="4:4">
      <c r="D289" s="140"/>
    </row>
    <row r="290" spans="4:4">
      <c r="D290" s="140"/>
    </row>
    <row r="291" spans="4:4">
      <c r="D291" s="140"/>
    </row>
    <row r="292" spans="4:4">
      <c r="D292" s="140"/>
    </row>
    <row r="293" spans="4:4">
      <c r="D293" s="140"/>
    </row>
    <row r="294" spans="4:4">
      <c r="D294" s="140"/>
    </row>
    <row r="295" spans="4:4">
      <c r="D295" s="140"/>
    </row>
    <row r="296" spans="4:4">
      <c r="D296" s="140"/>
    </row>
    <row r="297" spans="4:4">
      <c r="D297" s="140"/>
    </row>
    <row r="298" spans="4:4">
      <c r="D298" s="140"/>
    </row>
    <row r="299" spans="4:4">
      <c r="D299" s="140"/>
    </row>
    <row r="300" spans="4:4">
      <c r="D300" s="140"/>
    </row>
    <row r="301" spans="4:4">
      <c r="D301" s="140"/>
    </row>
    <row r="302" spans="4:4">
      <c r="D302" s="140"/>
    </row>
    <row r="303" spans="4:4">
      <c r="D303" s="140"/>
    </row>
    <row r="304" spans="4:4">
      <c r="D304" s="140"/>
    </row>
    <row r="305" spans="4:4">
      <c r="D305" s="140"/>
    </row>
    <row r="306" spans="4:4">
      <c r="D306" s="140"/>
    </row>
    <row r="307" spans="4:4">
      <c r="D307" s="140"/>
    </row>
    <row r="308" spans="4:4">
      <c r="D308" s="140"/>
    </row>
    <row r="309" spans="4:4">
      <c r="D309" s="140"/>
    </row>
    <row r="310" spans="4:4">
      <c r="D310" s="140"/>
    </row>
    <row r="311" spans="4:4">
      <c r="D311" s="140"/>
    </row>
    <row r="312" spans="4:4">
      <c r="D312" s="140"/>
    </row>
    <row r="313" spans="4:4">
      <c r="D313" s="140"/>
    </row>
    <row r="314" spans="4:4">
      <c r="D314" s="140"/>
    </row>
    <row r="315" spans="4:4">
      <c r="D315" s="140"/>
    </row>
    <row r="316" spans="4:4">
      <c r="D316" s="140"/>
    </row>
    <row r="317" spans="4:4">
      <c r="D317" s="140"/>
    </row>
    <row r="318" spans="4:4">
      <c r="D318" s="140"/>
    </row>
    <row r="319" spans="4:4">
      <c r="D319" s="140"/>
    </row>
    <row r="320" spans="4:4">
      <c r="D320" s="140"/>
    </row>
    <row r="321" spans="4:4">
      <c r="D321" s="140"/>
    </row>
    <row r="322" spans="4:4">
      <c r="D322" s="140"/>
    </row>
    <row r="323" spans="4:4">
      <c r="D323" s="140"/>
    </row>
    <row r="324" spans="4:4">
      <c r="D324" s="140"/>
    </row>
    <row r="325" spans="4:4">
      <c r="D325" s="140"/>
    </row>
    <row r="326" spans="4:4">
      <c r="D326" s="140"/>
    </row>
    <row r="327" spans="4:4">
      <c r="D327" s="140"/>
    </row>
    <row r="328" spans="4:4">
      <c r="D328" s="140"/>
    </row>
    <row r="329" spans="4:4">
      <c r="D329" s="140"/>
    </row>
    <row r="330" spans="4:4">
      <c r="D330" s="140"/>
    </row>
    <row r="331" spans="4:4">
      <c r="D331" s="140"/>
    </row>
    <row r="332" spans="4:4">
      <c r="D332" s="140"/>
    </row>
    <row r="333" spans="4:4">
      <c r="D333" s="140"/>
    </row>
    <row r="334" spans="4:4">
      <c r="D334" s="140"/>
    </row>
    <row r="335" spans="4:4">
      <c r="D335" s="140"/>
    </row>
    <row r="336" spans="4:4">
      <c r="D336" s="140"/>
    </row>
    <row r="337" spans="4:4">
      <c r="D337" s="140"/>
    </row>
    <row r="338" spans="4:4">
      <c r="D338" s="140"/>
    </row>
    <row r="339" spans="4:4">
      <c r="D339" s="140"/>
    </row>
    <row r="340" spans="4:4">
      <c r="D340" s="140"/>
    </row>
    <row r="341" spans="4:4">
      <c r="D341" s="140"/>
    </row>
    <row r="342" spans="4:4">
      <c r="D342" s="140"/>
    </row>
    <row r="343" spans="4:4">
      <c r="D343" s="140"/>
    </row>
    <row r="344" spans="4:4">
      <c r="D344" s="140"/>
    </row>
    <row r="345" spans="4:4">
      <c r="D345" s="140"/>
    </row>
    <row r="346" spans="4:4">
      <c r="D346" s="140"/>
    </row>
    <row r="347" spans="4:4">
      <c r="D347" s="140"/>
    </row>
    <row r="348" spans="4:4">
      <c r="D348" s="140"/>
    </row>
    <row r="349" spans="4:4">
      <c r="D349" s="140"/>
    </row>
    <row r="350" spans="4:4">
      <c r="D350" s="140"/>
    </row>
    <row r="351" spans="4:4">
      <c r="D351" s="140"/>
    </row>
    <row r="352" spans="4:4">
      <c r="D352" s="140"/>
    </row>
    <row r="353" spans="4:4">
      <c r="D353" s="140"/>
    </row>
    <row r="354" spans="4:4">
      <c r="D354" s="140"/>
    </row>
    <row r="355" spans="4:4">
      <c r="D355" s="140"/>
    </row>
    <row r="356" spans="4:4">
      <c r="D356" s="140"/>
    </row>
    <row r="357" spans="4:4">
      <c r="D357" s="140"/>
    </row>
    <row r="358" spans="4:4">
      <c r="D358" s="140"/>
    </row>
    <row r="359" spans="4:4">
      <c r="D359" s="140"/>
    </row>
    <row r="360" spans="4:4">
      <c r="D360" s="140"/>
    </row>
    <row r="361" spans="4:4">
      <c r="D361" s="140"/>
    </row>
    <row r="362" spans="4:4">
      <c r="D362" s="140"/>
    </row>
    <row r="363" spans="4:4">
      <c r="D363" s="140"/>
    </row>
    <row r="364" spans="4:4">
      <c r="D364" s="140"/>
    </row>
    <row r="365" spans="4:4">
      <c r="D365" s="140"/>
    </row>
    <row r="366" spans="4:4">
      <c r="D366" s="140"/>
    </row>
    <row r="367" spans="4:4">
      <c r="D367" s="140"/>
    </row>
    <row r="368" spans="4:4">
      <c r="D368" s="140"/>
    </row>
    <row r="369" spans="4:4">
      <c r="D369" s="140"/>
    </row>
    <row r="370" spans="4:4">
      <c r="D370" s="140"/>
    </row>
    <row r="371" spans="4:4">
      <c r="D371" s="140"/>
    </row>
    <row r="372" spans="4:4">
      <c r="D372" s="140"/>
    </row>
    <row r="373" spans="4:4">
      <c r="D373" s="140"/>
    </row>
    <row r="374" spans="4:4">
      <c r="D374" s="140"/>
    </row>
    <row r="375" spans="4:4">
      <c r="D375" s="140"/>
    </row>
    <row r="376" spans="4:4">
      <c r="D376" s="140"/>
    </row>
    <row r="377" spans="4:4">
      <c r="D377" s="140"/>
    </row>
    <row r="378" spans="4:4">
      <c r="D378" s="140"/>
    </row>
    <row r="379" spans="4:4">
      <c r="D379" s="140"/>
    </row>
    <row r="380" spans="4:4">
      <c r="D380" s="140"/>
    </row>
    <row r="381" spans="4:4">
      <c r="D381" s="140"/>
    </row>
    <row r="382" spans="4:4">
      <c r="D382" s="140"/>
    </row>
    <row r="383" spans="4:4">
      <c r="D383" s="140"/>
    </row>
    <row r="384" spans="4:4">
      <c r="D384" s="140"/>
    </row>
    <row r="385" spans="4:4">
      <c r="D385" s="140"/>
    </row>
    <row r="386" spans="4:4">
      <c r="D386" s="140"/>
    </row>
    <row r="387" spans="4:4">
      <c r="D387" s="140"/>
    </row>
    <row r="388" spans="4:4">
      <c r="D388" s="140"/>
    </row>
    <row r="389" spans="4:4">
      <c r="D389" s="140"/>
    </row>
    <row r="390" spans="4:4">
      <c r="D390" s="140"/>
    </row>
    <row r="391" spans="4:4">
      <c r="D391" s="140"/>
    </row>
    <row r="392" spans="4:4">
      <c r="D392" s="140"/>
    </row>
    <row r="393" spans="4:4">
      <c r="D393" s="140"/>
    </row>
    <row r="394" spans="4:4">
      <c r="D394" s="140"/>
    </row>
    <row r="395" spans="4:4">
      <c r="D395" s="140"/>
    </row>
    <row r="396" spans="4:4">
      <c r="D396" s="140"/>
    </row>
    <row r="397" spans="4:4">
      <c r="D397" s="140"/>
    </row>
    <row r="398" spans="4:4">
      <c r="D398" s="140"/>
    </row>
    <row r="399" spans="4:4">
      <c r="D399" s="140"/>
    </row>
    <row r="400" spans="4:4">
      <c r="D400" s="140"/>
    </row>
    <row r="401" spans="4:4">
      <c r="D401" s="140"/>
    </row>
    <row r="402" spans="4:4">
      <c r="D402" s="140"/>
    </row>
    <row r="403" spans="4:4">
      <c r="D403" s="140"/>
    </row>
    <row r="404" spans="4:4">
      <c r="D404" s="140"/>
    </row>
    <row r="405" spans="4:4">
      <c r="D405" s="140"/>
    </row>
    <row r="406" spans="4:4">
      <c r="D406" s="140"/>
    </row>
    <row r="407" spans="4:4">
      <c r="D407" s="140"/>
    </row>
    <row r="408" spans="4:4">
      <c r="D408" s="140"/>
    </row>
    <row r="409" spans="4:4">
      <c r="D409" s="140"/>
    </row>
    <row r="410" spans="4:4">
      <c r="D410" s="140"/>
    </row>
    <row r="411" spans="4:4">
      <c r="D411" s="140"/>
    </row>
    <row r="412" spans="4:4">
      <c r="D412" s="140"/>
    </row>
    <row r="413" spans="4:4">
      <c r="D413" s="140"/>
    </row>
    <row r="414" spans="4:4">
      <c r="D414" s="140"/>
    </row>
    <row r="415" spans="4:4">
      <c r="D415" s="140"/>
    </row>
    <row r="416" spans="4:4">
      <c r="D416" s="140"/>
    </row>
    <row r="417" spans="4:4">
      <c r="D417" s="140"/>
    </row>
    <row r="418" spans="4:4">
      <c r="D418" s="140"/>
    </row>
    <row r="419" spans="4:4">
      <c r="D419" s="140"/>
    </row>
    <row r="420" spans="4:4">
      <c r="D420" s="140"/>
    </row>
    <row r="421" spans="4:4">
      <c r="D421" s="140"/>
    </row>
    <row r="422" spans="4:4">
      <c r="D422" s="140"/>
    </row>
    <row r="423" spans="4:4">
      <c r="D423" s="140"/>
    </row>
    <row r="424" spans="4:4">
      <c r="D424" s="140"/>
    </row>
    <row r="425" spans="4:4">
      <c r="D425" s="140"/>
    </row>
    <row r="426" spans="4:4">
      <c r="D426" s="140"/>
    </row>
    <row r="427" spans="4:4">
      <c r="D427" s="140"/>
    </row>
    <row r="428" spans="4:4">
      <c r="D428" s="140"/>
    </row>
    <row r="429" spans="4:4">
      <c r="D429" s="140"/>
    </row>
    <row r="430" spans="4:4">
      <c r="D430" s="140"/>
    </row>
    <row r="431" spans="4:4">
      <c r="D431" s="140"/>
    </row>
    <row r="432" spans="4:4">
      <c r="D432" s="140"/>
    </row>
    <row r="433" spans="4:4">
      <c r="D433" s="140"/>
    </row>
    <row r="434" spans="4:4">
      <c r="D434" s="140"/>
    </row>
    <row r="435" spans="4:4">
      <c r="D435" s="140"/>
    </row>
    <row r="436" spans="4:4">
      <c r="D436" s="140"/>
    </row>
    <row r="437" spans="4:4">
      <c r="D437" s="140"/>
    </row>
    <row r="438" spans="4:4">
      <c r="D438" s="140"/>
    </row>
    <row r="439" spans="4:4">
      <c r="D439" s="140"/>
    </row>
    <row r="440" spans="4:4">
      <c r="D440" s="140"/>
    </row>
    <row r="441" spans="4:4">
      <c r="D441" s="140"/>
    </row>
    <row r="442" spans="4:4">
      <c r="D442" s="140"/>
    </row>
    <row r="443" spans="4:4">
      <c r="D443" s="140"/>
    </row>
    <row r="444" spans="4:4">
      <c r="D444" s="140"/>
    </row>
    <row r="445" spans="4:4">
      <c r="D445" s="140"/>
    </row>
    <row r="446" spans="4:4">
      <c r="D446" s="140"/>
    </row>
    <row r="447" spans="4:4">
      <c r="D447" s="140"/>
    </row>
    <row r="448" spans="4:4">
      <c r="D448" s="140"/>
    </row>
    <row r="449" spans="4:4">
      <c r="D449" s="140"/>
    </row>
    <row r="450" spans="4:4">
      <c r="D450" s="140"/>
    </row>
    <row r="451" spans="4:4">
      <c r="D451" s="140"/>
    </row>
    <row r="452" spans="4:4">
      <c r="D452" s="140"/>
    </row>
    <row r="453" spans="4:4">
      <c r="D453" s="140"/>
    </row>
    <row r="454" spans="4:4">
      <c r="D454" s="140"/>
    </row>
    <row r="455" spans="4:4">
      <c r="D455" s="140"/>
    </row>
    <row r="456" spans="4:4">
      <c r="D456" s="140"/>
    </row>
    <row r="457" spans="4:4">
      <c r="D457" s="140"/>
    </row>
    <row r="458" spans="4:4">
      <c r="D458" s="140"/>
    </row>
    <row r="459" spans="4:4">
      <c r="D459" s="140"/>
    </row>
    <row r="460" spans="4:4">
      <c r="D460" s="140"/>
    </row>
    <row r="461" spans="4:4">
      <c r="D461" s="140"/>
    </row>
    <row r="462" spans="4:4">
      <c r="D462" s="140"/>
    </row>
    <row r="463" spans="4:4">
      <c r="D463" s="140"/>
    </row>
    <row r="464" spans="4:4">
      <c r="D464" s="140"/>
    </row>
    <row r="465" spans="4:4">
      <c r="D465" s="140"/>
    </row>
    <row r="466" spans="4:4">
      <c r="D466" s="140"/>
    </row>
    <row r="467" spans="4:4">
      <c r="D467" s="140"/>
    </row>
    <row r="468" spans="4:4">
      <c r="D468" s="140"/>
    </row>
    <row r="469" spans="4:4">
      <c r="D469" s="140"/>
    </row>
    <row r="470" spans="4:4">
      <c r="D470" s="140"/>
    </row>
    <row r="471" spans="4:4">
      <c r="D471" s="140"/>
    </row>
    <row r="472" spans="4:4">
      <c r="D472" s="140"/>
    </row>
    <row r="473" spans="4:4">
      <c r="D473" s="140"/>
    </row>
    <row r="474" spans="4:4">
      <c r="D474" s="140"/>
    </row>
    <row r="475" spans="4:4">
      <c r="D475" s="140"/>
    </row>
    <row r="476" spans="4:4">
      <c r="D476" s="140"/>
    </row>
    <row r="477" spans="4:4">
      <c r="D477" s="140"/>
    </row>
    <row r="478" spans="4:4">
      <c r="D478" s="140"/>
    </row>
    <row r="479" spans="4:4">
      <c r="D479" s="140"/>
    </row>
    <row r="480" spans="4:4">
      <c r="D480" s="140"/>
    </row>
    <row r="481" spans="4:4">
      <c r="D481" s="140"/>
    </row>
    <row r="482" spans="4:4">
      <c r="D482" s="140"/>
    </row>
    <row r="483" spans="4:4">
      <c r="D483" s="140"/>
    </row>
    <row r="484" spans="4:4">
      <c r="D484" s="140"/>
    </row>
    <row r="485" spans="4:4">
      <c r="D485" s="140"/>
    </row>
    <row r="486" spans="4:4">
      <c r="D486" s="140"/>
    </row>
    <row r="487" spans="4:4">
      <c r="D487" s="140"/>
    </row>
    <row r="488" spans="4:4">
      <c r="D488" s="140"/>
    </row>
    <row r="489" spans="4:4">
      <c r="D489" s="140"/>
    </row>
    <row r="490" spans="4:4">
      <c r="D490" s="140"/>
    </row>
    <row r="491" spans="4:4">
      <c r="D491" s="140"/>
    </row>
    <row r="492" spans="4:4">
      <c r="D492" s="140"/>
    </row>
    <row r="493" spans="4:4">
      <c r="D493" s="140"/>
    </row>
    <row r="494" spans="4:4">
      <c r="D494" s="140"/>
    </row>
    <row r="495" spans="4:4">
      <c r="D495" s="140"/>
    </row>
    <row r="496" spans="4:4">
      <c r="D496" s="140"/>
    </row>
    <row r="497" spans="4:4">
      <c r="D497" s="140"/>
    </row>
    <row r="498" spans="4:4">
      <c r="D498" s="140"/>
    </row>
    <row r="499" spans="4:4">
      <c r="D499" s="140"/>
    </row>
    <row r="500" spans="4:4">
      <c r="D500" s="140"/>
    </row>
    <row r="501" spans="4:4">
      <c r="D501" s="140"/>
    </row>
    <row r="502" spans="4:4">
      <c r="D502" s="140"/>
    </row>
    <row r="503" spans="4:4">
      <c r="D503" s="140"/>
    </row>
    <row r="504" spans="4:4">
      <c r="D504" s="140"/>
    </row>
    <row r="505" spans="4:4">
      <c r="D505" s="140"/>
    </row>
    <row r="506" spans="4:4">
      <c r="D506" s="140"/>
    </row>
    <row r="507" spans="4:4">
      <c r="D507" s="140"/>
    </row>
    <row r="508" spans="4:4">
      <c r="D508" s="140"/>
    </row>
    <row r="509" spans="4:4">
      <c r="D509" s="140"/>
    </row>
    <row r="510" spans="4:4">
      <c r="D510" s="140"/>
    </row>
    <row r="511" spans="4:4">
      <c r="D511" s="140"/>
    </row>
    <row r="512" spans="4:4">
      <c r="D512" s="140"/>
    </row>
    <row r="513" spans="4:5">
      <c r="D513" s="140"/>
      <c r="E513" s="139"/>
    </row>
    <row r="514" spans="4:5">
      <c r="D514" s="140"/>
      <c r="E514" s="139"/>
    </row>
    <row r="515" spans="4:5">
      <c r="D515" s="140"/>
      <c r="E515" s="139"/>
    </row>
    <row r="516" spans="4:5">
      <c r="D516" s="140"/>
      <c r="E516" s="139"/>
    </row>
    <row r="517" spans="4:5">
      <c r="D517" s="139"/>
      <c r="E517" s="141"/>
    </row>
  </sheetData>
  <mergeCells count="1">
    <mergeCell ref="B6:L6"/>
  </mergeCells>
  <phoneticPr fontId="4" type="noConversion"/>
  <dataValidations count="1">
    <dataValidation allowBlank="1" showInputMessage="1" showErrorMessage="1" sqref="E10 B26:B27"/>
  </dataValidations>
  <pageMargins left="0" right="0" top="0.51181102362204722" bottom="0.51181102362204722" header="0" footer="0.23622047244094491"/>
  <pageSetup paperSize="9" scale="95" fitToHeight="2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9"/>
  <sheetViews>
    <sheetView rightToLeft="1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164</v>
      </c>
      <c r="C1" s="76" t="s" vm="1">
        <v>231</v>
      </c>
    </row>
    <row r="2" spans="2:18">
      <c r="B2" s="56" t="s">
        <v>163</v>
      </c>
      <c r="C2" s="76" t="s">
        <v>232</v>
      </c>
    </row>
    <row r="3" spans="2:18">
      <c r="B3" s="56" t="s">
        <v>165</v>
      </c>
      <c r="C3" s="76" t="s">
        <v>233</v>
      </c>
    </row>
    <row r="4" spans="2:18">
      <c r="B4" s="56" t="s">
        <v>166</v>
      </c>
      <c r="C4" s="76">
        <v>9454</v>
      </c>
    </row>
    <row r="6" spans="2:18" ht="26.25" customHeight="1">
      <c r="B6" s="183" t="s">
        <v>205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8" s="3" customFormat="1" ht="78.75">
      <c r="B7" s="22" t="s">
        <v>101</v>
      </c>
      <c r="C7" s="30" t="s">
        <v>34</v>
      </c>
      <c r="D7" s="30" t="s">
        <v>46</v>
      </c>
      <c r="E7" s="30" t="s">
        <v>15</v>
      </c>
      <c r="F7" s="30" t="s">
        <v>47</v>
      </c>
      <c r="G7" s="30" t="s">
        <v>87</v>
      </c>
      <c r="H7" s="30" t="s">
        <v>18</v>
      </c>
      <c r="I7" s="30" t="s">
        <v>86</v>
      </c>
      <c r="J7" s="30" t="s">
        <v>17</v>
      </c>
      <c r="K7" s="30" t="s">
        <v>202</v>
      </c>
      <c r="L7" s="30" t="s">
        <v>217</v>
      </c>
      <c r="M7" s="30" t="s">
        <v>203</v>
      </c>
      <c r="N7" s="30" t="s">
        <v>44</v>
      </c>
      <c r="O7" s="30" t="s">
        <v>167</v>
      </c>
      <c r="P7" s="31" t="s">
        <v>169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226</v>
      </c>
      <c r="M8" s="32" t="s">
        <v>220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97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password="CC0F"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" right="0" top="0.51181102362204722" bottom="0.51181102362204722" header="0" footer="0.23622047244094491"/>
  <pageSetup paperSize="9" scale="89" fitToHeight="25" pageOrder="overThenDown" orientation="landscape" r:id="rId1"/>
  <headerFooter alignWithMargins="0">
    <oddFooter>&amp;L&amp;Z&amp;F&amp;C&amp;A&amp;R&amp;D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9"/>
  <sheetViews>
    <sheetView rightToLeft="1" topLeftCell="A5" workbookViewId="0">
      <selection activeCell="C32" sqref="C32:C3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164</v>
      </c>
      <c r="C1" s="76" t="s" vm="1">
        <v>231</v>
      </c>
    </row>
    <row r="2" spans="2:18">
      <c r="B2" s="56" t="s">
        <v>163</v>
      </c>
      <c r="C2" s="76" t="s">
        <v>232</v>
      </c>
    </row>
    <row r="3" spans="2:18">
      <c r="B3" s="56" t="s">
        <v>165</v>
      </c>
      <c r="C3" s="76" t="s">
        <v>233</v>
      </c>
    </row>
    <row r="4" spans="2:18">
      <c r="B4" s="56" t="s">
        <v>166</v>
      </c>
      <c r="C4" s="76">
        <v>9454</v>
      </c>
    </row>
    <row r="6" spans="2:18" ht="26.25" customHeight="1">
      <c r="B6" s="183" t="s">
        <v>207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8" s="3" customFormat="1" ht="78.75">
      <c r="B7" s="22" t="s">
        <v>101</v>
      </c>
      <c r="C7" s="30" t="s">
        <v>34</v>
      </c>
      <c r="D7" s="30" t="s">
        <v>46</v>
      </c>
      <c r="E7" s="30" t="s">
        <v>15</v>
      </c>
      <c r="F7" s="30" t="s">
        <v>47</v>
      </c>
      <c r="G7" s="30" t="s">
        <v>87</v>
      </c>
      <c r="H7" s="30" t="s">
        <v>18</v>
      </c>
      <c r="I7" s="30" t="s">
        <v>86</v>
      </c>
      <c r="J7" s="30" t="s">
        <v>17</v>
      </c>
      <c r="K7" s="30" t="s">
        <v>202</v>
      </c>
      <c r="L7" s="30" t="s">
        <v>217</v>
      </c>
      <c r="M7" s="30" t="s">
        <v>203</v>
      </c>
      <c r="N7" s="30" t="s">
        <v>44</v>
      </c>
      <c r="O7" s="30" t="s">
        <v>167</v>
      </c>
      <c r="P7" s="31" t="s">
        <v>169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226</v>
      </c>
      <c r="M8" s="32" t="s">
        <v>220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230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97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password="CC0F"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" right="0" top="0.51181102362204722" bottom="0.51181102362204722" header="0" footer="0.23622047244094491"/>
  <pageSetup paperSize="9" scale="89" fitToHeight="25" pageOrder="overThenDown" orientation="landscape" r:id="rId1"/>
  <headerFooter alignWithMargins="0">
    <oddFooter>&amp;L&amp;Z&amp;F&amp;C&amp;A&amp;R&amp;D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</sheetPr>
  <dimension ref="B1:AZ878"/>
  <sheetViews>
    <sheetView rightToLeft="1" zoomScale="85" zoomScaleNormal="85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140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164</v>
      </c>
      <c r="C1" s="76" t="s" vm="1">
        <v>231</v>
      </c>
    </row>
    <row r="2" spans="2:52">
      <c r="B2" s="56" t="s">
        <v>163</v>
      </c>
      <c r="C2" s="76" t="s">
        <v>232</v>
      </c>
    </row>
    <row r="3" spans="2:52">
      <c r="B3" s="56" t="s">
        <v>165</v>
      </c>
      <c r="C3" s="76" t="s">
        <v>233</v>
      </c>
    </row>
    <row r="4" spans="2:52">
      <c r="B4" s="56" t="s">
        <v>166</v>
      </c>
      <c r="C4" s="76">
        <v>9454</v>
      </c>
    </row>
    <row r="6" spans="2:52" ht="21.75" customHeight="1">
      <c r="B6" s="174" t="s">
        <v>194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52" ht="27.75" customHeight="1">
      <c r="B7" s="177" t="s">
        <v>71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9"/>
      <c r="AT7" s="3"/>
      <c r="AU7" s="3"/>
    </row>
    <row r="8" spans="2:52" s="3" customFormat="1" ht="55.5" customHeight="1">
      <c r="B8" s="22" t="s">
        <v>100</v>
      </c>
      <c r="C8" s="30" t="s">
        <v>34</v>
      </c>
      <c r="D8" s="30" t="s">
        <v>104</v>
      </c>
      <c r="E8" s="30" t="s">
        <v>15</v>
      </c>
      <c r="F8" s="30" t="s">
        <v>47</v>
      </c>
      <c r="G8" s="30" t="s">
        <v>87</v>
      </c>
      <c r="H8" s="30" t="s">
        <v>18</v>
      </c>
      <c r="I8" s="30" t="s">
        <v>86</v>
      </c>
      <c r="J8" s="30" t="s">
        <v>17</v>
      </c>
      <c r="K8" s="30" t="s">
        <v>19</v>
      </c>
      <c r="L8" s="30" t="s">
        <v>217</v>
      </c>
      <c r="M8" s="30" t="s">
        <v>216</v>
      </c>
      <c r="N8" s="30" t="s">
        <v>45</v>
      </c>
      <c r="O8" s="30" t="s">
        <v>219</v>
      </c>
      <c r="P8" s="30" t="s">
        <v>167</v>
      </c>
      <c r="Q8" s="71" t="s">
        <v>169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226</v>
      </c>
      <c r="M9" s="32"/>
      <c r="N9" s="32" t="s">
        <v>227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32" customFormat="1" ht="18" customHeight="1">
      <c r="B11" s="114" t="s">
        <v>26</v>
      </c>
      <c r="C11" s="115"/>
      <c r="D11" s="115"/>
      <c r="E11" s="115"/>
      <c r="F11" s="115"/>
      <c r="G11" s="115"/>
      <c r="H11" s="116">
        <v>4.9977747217975832</v>
      </c>
      <c r="I11" s="115"/>
      <c r="J11" s="115"/>
      <c r="K11" s="117">
        <v>7.0260638961433374E-3</v>
      </c>
      <c r="L11" s="116"/>
      <c r="M11" s="118"/>
      <c r="N11" s="116">
        <v>3057.4878199999998</v>
      </c>
      <c r="O11" s="115"/>
      <c r="P11" s="117">
        <v>1</v>
      </c>
      <c r="Q11" s="117">
        <f>N11/'סכום נכסי הקרן'!$C$42</f>
        <v>0.26847206105675553</v>
      </c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T11" s="133"/>
      <c r="AU11" s="133"/>
      <c r="AV11" s="134"/>
      <c r="AZ11" s="133"/>
    </row>
    <row r="12" spans="2:52" s="133" customFormat="1" ht="22.5" customHeight="1">
      <c r="B12" s="119" t="s">
        <v>214</v>
      </c>
      <c r="C12" s="120"/>
      <c r="D12" s="120"/>
      <c r="E12" s="120"/>
      <c r="F12" s="120"/>
      <c r="G12" s="120"/>
      <c r="H12" s="121">
        <v>4.9977747217975832</v>
      </c>
      <c r="I12" s="120"/>
      <c r="J12" s="120"/>
      <c r="K12" s="122">
        <v>7.0260638961433374E-3</v>
      </c>
      <c r="L12" s="121"/>
      <c r="M12" s="123"/>
      <c r="N12" s="121">
        <v>3057.4878199999998</v>
      </c>
      <c r="O12" s="120"/>
      <c r="P12" s="122">
        <v>1</v>
      </c>
      <c r="Q12" s="122">
        <f>N12/'סכום נכסי הקרן'!$C$42</f>
        <v>0.26847206105675553</v>
      </c>
      <c r="AV12" s="132"/>
    </row>
    <row r="13" spans="2:52" s="133" customFormat="1">
      <c r="B13" s="119" t="s">
        <v>25</v>
      </c>
      <c r="C13" s="120"/>
      <c r="D13" s="120"/>
      <c r="E13" s="120"/>
      <c r="F13" s="120"/>
      <c r="G13" s="120"/>
      <c r="H13" s="121">
        <v>4.9579101359878477</v>
      </c>
      <c r="I13" s="120"/>
      <c r="J13" s="120"/>
      <c r="K13" s="122">
        <v>3.9408670662749506E-3</v>
      </c>
      <c r="L13" s="121"/>
      <c r="M13" s="123"/>
      <c r="N13" s="121">
        <v>1572.98541</v>
      </c>
      <c r="O13" s="120"/>
      <c r="P13" s="122">
        <v>0.51446988593400189</v>
      </c>
      <c r="Q13" s="122">
        <f>N13/'סכום נכסי הקרן'!$C$42</f>
        <v>0.1381207906283354</v>
      </c>
    </row>
    <row r="14" spans="2:52" s="133" customFormat="1">
      <c r="B14" s="83" t="s">
        <v>24</v>
      </c>
      <c r="C14" s="80"/>
      <c r="D14" s="80"/>
      <c r="E14" s="80"/>
      <c r="F14" s="80"/>
      <c r="G14" s="80"/>
      <c r="H14" s="89">
        <v>4.9579101359878477</v>
      </c>
      <c r="I14" s="80"/>
      <c r="J14" s="80"/>
      <c r="K14" s="90">
        <v>3.9408670662749506E-3</v>
      </c>
      <c r="L14" s="89"/>
      <c r="M14" s="91"/>
      <c r="N14" s="89">
        <v>1572.98541</v>
      </c>
      <c r="O14" s="80"/>
      <c r="P14" s="90">
        <v>0.51446988593400189</v>
      </c>
      <c r="Q14" s="90">
        <f>N14/'סכום נכסי הקרן'!$C$42</f>
        <v>0.1381207906283354</v>
      </c>
    </row>
    <row r="15" spans="2:52" s="133" customFormat="1">
      <c r="B15" s="84" t="s">
        <v>234</v>
      </c>
      <c r="C15" s="82" t="s">
        <v>235</v>
      </c>
      <c r="D15" s="95" t="s">
        <v>105</v>
      </c>
      <c r="E15" s="82" t="s">
        <v>236</v>
      </c>
      <c r="F15" s="82"/>
      <c r="G15" s="82"/>
      <c r="H15" s="92">
        <v>3.75</v>
      </c>
      <c r="I15" s="95" t="s">
        <v>149</v>
      </c>
      <c r="J15" s="96">
        <v>0.04</v>
      </c>
      <c r="K15" s="93">
        <v>9.9999999999999991E-5</v>
      </c>
      <c r="L15" s="92">
        <v>183700</v>
      </c>
      <c r="M15" s="94">
        <v>155.85</v>
      </c>
      <c r="N15" s="92">
        <v>286.29646000000002</v>
      </c>
      <c r="O15" s="93">
        <v>1.1815171104194952E-5</v>
      </c>
      <c r="P15" s="93">
        <v>9.363780883352793E-2</v>
      </c>
      <c r="Q15" s="93">
        <f>N15/'סכום נכסי הקרן'!$C$42</f>
        <v>2.5139135530375709E-2</v>
      </c>
    </row>
    <row r="16" spans="2:52" s="133" customFormat="1" ht="20.25">
      <c r="B16" s="84" t="s">
        <v>237</v>
      </c>
      <c r="C16" s="82" t="s">
        <v>238</v>
      </c>
      <c r="D16" s="95" t="s">
        <v>105</v>
      </c>
      <c r="E16" s="82" t="s">
        <v>236</v>
      </c>
      <c r="F16" s="82"/>
      <c r="G16" s="82"/>
      <c r="H16" s="92">
        <v>14.6</v>
      </c>
      <c r="I16" s="95" t="s">
        <v>149</v>
      </c>
      <c r="J16" s="96">
        <v>0.04</v>
      </c>
      <c r="K16" s="93">
        <v>1.2699999999999999E-2</v>
      </c>
      <c r="L16" s="92">
        <v>129760</v>
      </c>
      <c r="M16" s="94">
        <v>172.72</v>
      </c>
      <c r="N16" s="92">
        <v>224.12146999999999</v>
      </c>
      <c r="O16" s="93">
        <v>7.9992094492757595E-6</v>
      </c>
      <c r="P16" s="93">
        <v>7.3302489885307215E-2</v>
      </c>
      <c r="Q16" s="93">
        <f>N16/'סכום נכסי הקרן'!$C$42</f>
        <v>1.9679670540100402E-2</v>
      </c>
      <c r="AT16" s="132"/>
    </row>
    <row r="17" spans="2:47" s="133" customFormat="1" ht="20.25">
      <c r="B17" s="84" t="s">
        <v>239</v>
      </c>
      <c r="C17" s="82" t="s">
        <v>240</v>
      </c>
      <c r="D17" s="95" t="s">
        <v>105</v>
      </c>
      <c r="E17" s="82" t="s">
        <v>236</v>
      </c>
      <c r="F17" s="82"/>
      <c r="G17" s="82"/>
      <c r="H17" s="92">
        <v>18.37</v>
      </c>
      <c r="I17" s="95" t="s">
        <v>149</v>
      </c>
      <c r="J17" s="96">
        <v>2.75E-2</v>
      </c>
      <c r="K17" s="93">
        <v>1.5399999999999999E-2</v>
      </c>
      <c r="L17" s="92">
        <v>32850</v>
      </c>
      <c r="M17" s="94">
        <v>134.88999999999999</v>
      </c>
      <c r="N17" s="92">
        <v>44.311370000000004</v>
      </c>
      <c r="O17" s="93">
        <v>1.8585502391589236E-6</v>
      </c>
      <c r="P17" s="93">
        <v>1.4492738028307176E-2</v>
      </c>
      <c r="Q17" s="93">
        <f>N17/'סכום נכסי הקרן'!$C$42</f>
        <v>3.8908952488152467E-3</v>
      </c>
      <c r="AU17" s="132"/>
    </row>
    <row r="18" spans="2:47" s="133" customFormat="1">
      <c r="B18" s="84" t="s">
        <v>241</v>
      </c>
      <c r="C18" s="82" t="s">
        <v>242</v>
      </c>
      <c r="D18" s="95" t="s">
        <v>105</v>
      </c>
      <c r="E18" s="82" t="s">
        <v>236</v>
      </c>
      <c r="F18" s="82"/>
      <c r="G18" s="82"/>
      <c r="H18" s="92">
        <v>5.92</v>
      </c>
      <c r="I18" s="95" t="s">
        <v>149</v>
      </c>
      <c r="J18" s="96">
        <v>1.7500000000000002E-2</v>
      </c>
      <c r="K18" s="93">
        <v>2.5999999999999994E-3</v>
      </c>
      <c r="L18" s="92">
        <v>68210</v>
      </c>
      <c r="M18" s="94">
        <v>111.96</v>
      </c>
      <c r="N18" s="92">
        <v>76.367910000000009</v>
      </c>
      <c r="O18" s="93">
        <v>4.9202630295720723E-6</v>
      </c>
      <c r="P18" s="93">
        <v>2.4977339075712167E-2</v>
      </c>
      <c r="Q18" s="93">
        <f>N18/'סכום נכסי הקרן'!$C$42</f>
        <v>6.7057177013698822E-3</v>
      </c>
      <c r="AT18" s="134"/>
    </row>
    <row r="19" spans="2:47" s="133" customFormat="1">
      <c r="B19" s="84" t="s">
        <v>243</v>
      </c>
      <c r="C19" s="82" t="s">
        <v>244</v>
      </c>
      <c r="D19" s="95" t="s">
        <v>105</v>
      </c>
      <c r="E19" s="82" t="s">
        <v>236</v>
      </c>
      <c r="F19" s="82"/>
      <c r="G19" s="82"/>
      <c r="H19" s="92">
        <v>2.25</v>
      </c>
      <c r="I19" s="95" t="s">
        <v>149</v>
      </c>
      <c r="J19" s="96">
        <v>0.03</v>
      </c>
      <c r="K19" s="93">
        <v>-1E-3</v>
      </c>
      <c r="L19" s="92">
        <v>187750</v>
      </c>
      <c r="M19" s="94">
        <v>119.79</v>
      </c>
      <c r="N19" s="92">
        <v>224.90572</v>
      </c>
      <c r="O19" s="93">
        <v>1.2247020745050686E-5</v>
      </c>
      <c r="P19" s="93">
        <v>7.3558991315949063E-2</v>
      </c>
      <c r="Q19" s="93">
        <f>N19/'סכום נכסי הקרן'!$C$42</f>
        <v>1.9748534007848824E-2</v>
      </c>
      <c r="AU19" s="134"/>
    </row>
    <row r="20" spans="2:47" s="133" customFormat="1">
      <c r="B20" s="84" t="s">
        <v>245</v>
      </c>
      <c r="C20" s="82" t="s">
        <v>246</v>
      </c>
      <c r="D20" s="95" t="s">
        <v>105</v>
      </c>
      <c r="E20" s="82" t="s">
        <v>236</v>
      </c>
      <c r="F20" s="82"/>
      <c r="G20" s="82"/>
      <c r="H20" s="92">
        <v>3.3300000000000005</v>
      </c>
      <c r="I20" s="95" t="s">
        <v>149</v>
      </c>
      <c r="J20" s="96">
        <v>1E-3</v>
      </c>
      <c r="K20" s="93">
        <v>-2.0000000000000001E-4</v>
      </c>
      <c r="L20" s="92">
        <v>241866</v>
      </c>
      <c r="M20" s="94">
        <v>100.85</v>
      </c>
      <c r="N20" s="92">
        <v>243.92188000000002</v>
      </c>
      <c r="O20" s="93">
        <v>1.9473742138655951E-5</v>
      </c>
      <c r="P20" s="93">
        <v>7.9778528766142401E-2</v>
      </c>
      <c r="Q20" s="93">
        <f>N20/'סכום נכסי הקרן'!$C$42</f>
        <v>2.141830604592191E-2</v>
      </c>
    </row>
    <row r="21" spans="2:47" s="133" customFormat="1">
      <c r="B21" s="84" t="s">
        <v>247</v>
      </c>
      <c r="C21" s="82" t="s">
        <v>248</v>
      </c>
      <c r="D21" s="95" t="s">
        <v>105</v>
      </c>
      <c r="E21" s="82" t="s">
        <v>236</v>
      </c>
      <c r="F21" s="82"/>
      <c r="G21" s="82"/>
      <c r="H21" s="92">
        <v>0.83</v>
      </c>
      <c r="I21" s="95" t="s">
        <v>149</v>
      </c>
      <c r="J21" s="96">
        <v>3.5000000000000003E-2</v>
      </c>
      <c r="K21" s="93">
        <v>7.3000000000000001E-3</v>
      </c>
      <c r="L21" s="92">
        <v>296012</v>
      </c>
      <c r="M21" s="94">
        <v>120.31</v>
      </c>
      <c r="N21" s="92">
        <v>356.13204999999999</v>
      </c>
      <c r="O21" s="93">
        <v>1.5045028300024941E-5</v>
      </c>
      <c r="P21" s="93">
        <v>0.11647864880128943</v>
      </c>
      <c r="Q21" s="93">
        <f>N21/'סכום נכסי הקרן'!$C$42</f>
        <v>3.1271262912788159E-2</v>
      </c>
    </row>
    <row r="22" spans="2:47" s="133" customFormat="1">
      <c r="B22" s="84" t="s">
        <v>249</v>
      </c>
      <c r="C22" s="82" t="s">
        <v>250</v>
      </c>
      <c r="D22" s="95" t="s">
        <v>105</v>
      </c>
      <c r="E22" s="82" t="s">
        <v>236</v>
      </c>
      <c r="F22" s="82"/>
      <c r="G22" s="82"/>
      <c r="H22" s="92">
        <v>4.9000000000000004</v>
      </c>
      <c r="I22" s="95" t="s">
        <v>149</v>
      </c>
      <c r="J22" s="96">
        <v>2.75E-2</v>
      </c>
      <c r="K22" s="93">
        <v>1E-3</v>
      </c>
      <c r="L22" s="92">
        <v>97750</v>
      </c>
      <c r="M22" s="94">
        <v>119.62</v>
      </c>
      <c r="N22" s="92">
        <v>116.92855</v>
      </c>
      <c r="O22" s="93">
        <v>6.0276461459076387E-6</v>
      </c>
      <c r="P22" s="93">
        <v>3.8243341227766528E-2</v>
      </c>
      <c r="Q22" s="93">
        <f>N22/'סכום נכסי הקרן'!$C$42</f>
        <v>1.026726864111527E-2</v>
      </c>
    </row>
    <row r="23" spans="2:47" s="133" customFormat="1">
      <c r="B23" s="85"/>
      <c r="C23" s="82"/>
      <c r="D23" s="82"/>
      <c r="E23" s="82"/>
      <c r="F23" s="82"/>
      <c r="G23" s="82"/>
      <c r="H23" s="82"/>
      <c r="I23" s="82"/>
      <c r="J23" s="82"/>
      <c r="K23" s="93"/>
      <c r="L23" s="92"/>
      <c r="M23" s="94"/>
      <c r="N23" s="82"/>
      <c r="O23" s="82"/>
      <c r="P23" s="93"/>
      <c r="Q23" s="82"/>
    </row>
    <row r="24" spans="2:47" s="133" customFormat="1">
      <c r="B24" s="81" t="s">
        <v>35</v>
      </c>
      <c r="C24" s="82"/>
      <c r="D24" s="82"/>
      <c r="E24" s="82"/>
      <c r="F24" s="82"/>
      <c r="G24" s="82"/>
      <c r="H24" s="92">
        <v>5.0400154156704948</v>
      </c>
      <c r="I24" s="82"/>
      <c r="J24" s="82"/>
      <c r="K24" s="93">
        <v>1.029515229079352E-2</v>
      </c>
      <c r="L24" s="92"/>
      <c r="M24" s="94"/>
      <c r="N24" s="92">
        <v>1484.5024099999998</v>
      </c>
      <c r="O24" s="82"/>
      <c r="P24" s="93">
        <v>0.48553011406599811</v>
      </c>
      <c r="Q24" s="93">
        <f>N24/'סכום נכסי הקרן'!$C$42</f>
        <v>0.1303512704284201</v>
      </c>
    </row>
    <row r="25" spans="2:47" s="133" customFormat="1">
      <c r="B25" s="83" t="s">
        <v>23</v>
      </c>
      <c r="C25" s="80"/>
      <c r="D25" s="80"/>
      <c r="E25" s="80"/>
      <c r="F25" s="80"/>
      <c r="G25" s="80"/>
      <c r="H25" s="89">
        <v>5.0400154156704948</v>
      </c>
      <c r="I25" s="80"/>
      <c r="J25" s="80"/>
      <c r="K25" s="90">
        <v>1.029515229079352E-2</v>
      </c>
      <c r="L25" s="89"/>
      <c r="M25" s="91"/>
      <c r="N25" s="89">
        <v>1484.5024099999998</v>
      </c>
      <c r="O25" s="80"/>
      <c r="P25" s="90">
        <v>0.48553011406599811</v>
      </c>
      <c r="Q25" s="90">
        <f>N25/'סכום נכסי הקרן'!$C$42</f>
        <v>0.1303512704284201</v>
      </c>
    </row>
    <row r="26" spans="2:47" s="133" customFormat="1">
      <c r="B26" s="84" t="s">
        <v>251</v>
      </c>
      <c r="C26" s="82" t="s">
        <v>252</v>
      </c>
      <c r="D26" s="95" t="s">
        <v>105</v>
      </c>
      <c r="E26" s="82" t="s">
        <v>236</v>
      </c>
      <c r="F26" s="82"/>
      <c r="G26" s="82"/>
      <c r="H26" s="92">
        <v>1.61</v>
      </c>
      <c r="I26" s="95" t="s">
        <v>149</v>
      </c>
      <c r="J26" s="96">
        <v>0.06</v>
      </c>
      <c r="K26" s="93">
        <v>2.0999999999999999E-3</v>
      </c>
      <c r="L26" s="92">
        <v>40000</v>
      </c>
      <c r="M26" s="94">
        <v>111.63</v>
      </c>
      <c r="N26" s="92">
        <v>44.652000000000001</v>
      </c>
      <c r="O26" s="93">
        <v>2.1824177119228492E-6</v>
      </c>
      <c r="P26" s="93">
        <v>1.4604146485201698E-2</v>
      </c>
      <c r="Q26" s="93">
        <f>N26/'סכום נכסי הקרן'!$C$42</f>
        <v>3.9208053068568718E-3</v>
      </c>
    </row>
    <row r="27" spans="2:47" s="133" customFormat="1">
      <c r="B27" s="84" t="s">
        <v>253</v>
      </c>
      <c r="C27" s="82" t="s">
        <v>254</v>
      </c>
      <c r="D27" s="95" t="s">
        <v>105</v>
      </c>
      <c r="E27" s="82" t="s">
        <v>236</v>
      </c>
      <c r="F27" s="82"/>
      <c r="G27" s="82"/>
      <c r="H27" s="92">
        <v>7.4499999999999993</v>
      </c>
      <c r="I27" s="95" t="s">
        <v>149</v>
      </c>
      <c r="J27" s="96">
        <v>6.25E-2</v>
      </c>
      <c r="K27" s="93">
        <v>1.9199999999999998E-2</v>
      </c>
      <c r="L27" s="92">
        <v>15000</v>
      </c>
      <c r="M27" s="94">
        <v>140.86000000000001</v>
      </c>
      <c r="N27" s="92">
        <v>21.129000000000001</v>
      </c>
      <c r="O27" s="93">
        <v>8.7414344868821668E-7</v>
      </c>
      <c r="P27" s="93">
        <v>6.9105753624882802E-3</v>
      </c>
      <c r="Q27" s="93">
        <f>N27/'סכום נכסי הקרן'!$C$42</f>
        <v>1.8552964106552639E-3</v>
      </c>
    </row>
    <row r="28" spans="2:47" s="133" customFormat="1">
      <c r="B28" s="84" t="s">
        <v>255</v>
      </c>
      <c r="C28" s="82" t="s">
        <v>256</v>
      </c>
      <c r="D28" s="95" t="s">
        <v>105</v>
      </c>
      <c r="E28" s="82" t="s">
        <v>236</v>
      </c>
      <c r="F28" s="82"/>
      <c r="G28" s="82"/>
      <c r="H28" s="92">
        <v>6.1</v>
      </c>
      <c r="I28" s="95" t="s">
        <v>149</v>
      </c>
      <c r="J28" s="96">
        <v>3.7499999999999999E-2</v>
      </c>
      <c r="K28" s="93">
        <v>1.46E-2</v>
      </c>
      <c r="L28" s="92">
        <v>217</v>
      </c>
      <c r="M28" s="94">
        <v>115.55</v>
      </c>
      <c r="N28" s="92">
        <v>0.25074000000000002</v>
      </c>
      <c r="O28" s="93">
        <v>1.4218523105624233E-8</v>
      </c>
      <c r="P28" s="93">
        <v>8.2008503307790781E-5</v>
      </c>
      <c r="Q28" s="93">
        <f>N28/'סכום נכסי הקרן'!$C$42</f>
        <v>2.2016991907222344E-5</v>
      </c>
    </row>
    <row r="29" spans="2:47" s="133" customFormat="1">
      <c r="B29" s="84" t="s">
        <v>257</v>
      </c>
      <c r="C29" s="82" t="s">
        <v>258</v>
      </c>
      <c r="D29" s="95" t="s">
        <v>105</v>
      </c>
      <c r="E29" s="82" t="s">
        <v>236</v>
      </c>
      <c r="F29" s="82"/>
      <c r="G29" s="82"/>
      <c r="H29" s="92">
        <v>1.9</v>
      </c>
      <c r="I29" s="95" t="s">
        <v>149</v>
      </c>
      <c r="J29" s="96">
        <v>2.2499999999999999E-2</v>
      </c>
      <c r="K29" s="93">
        <v>2.5999999999999999E-3</v>
      </c>
      <c r="L29" s="92">
        <v>32947</v>
      </c>
      <c r="M29" s="94">
        <v>103.99</v>
      </c>
      <c r="N29" s="92">
        <v>34.261580000000002</v>
      </c>
      <c r="O29" s="93">
        <v>1.8920835310056308E-6</v>
      </c>
      <c r="P29" s="93">
        <v>1.1205794435511441E-2</v>
      </c>
      <c r="Q29" s="93">
        <f>N29/'סכום נכסי הקרן'!$C$42</f>
        <v>3.0084427278800783E-3</v>
      </c>
    </row>
    <row r="30" spans="2:47" s="133" customFormat="1">
      <c r="B30" s="84" t="s">
        <v>259</v>
      </c>
      <c r="C30" s="82" t="s">
        <v>260</v>
      </c>
      <c r="D30" s="95" t="s">
        <v>105</v>
      </c>
      <c r="E30" s="82" t="s">
        <v>236</v>
      </c>
      <c r="F30" s="82"/>
      <c r="G30" s="82"/>
      <c r="H30" s="92">
        <v>1.3299999999999996</v>
      </c>
      <c r="I30" s="95" t="s">
        <v>149</v>
      </c>
      <c r="J30" s="96">
        <v>5.0000000000000001E-3</v>
      </c>
      <c r="K30" s="93">
        <v>1.6000000000000001E-3</v>
      </c>
      <c r="L30" s="92">
        <v>358192</v>
      </c>
      <c r="M30" s="94">
        <v>100.79</v>
      </c>
      <c r="N30" s="92">
        <v>361.02170000000001</v>
      </c>
      <c r="O30" s="93">
        <v>2.3464612320834317E-5</v>
      </c>
      <c r="P30" s="93">
        <v>0.11807788657028895</v>
      </c>
      <c r="Q30" s="93">
        <f>N30/'סכום נכסי הקרן'!$C$42</f>
        <v>3.1700613572751266E-2</v>
      </c>
    </row>
    <row r="31" spans="2:47" s="133" customFormat="1">
      <c r="B31" s="84" t="s">
        <v>261</v>
      </c>
      <c r="C31" s="82" t="s">
        <v>262</v>
      </c>
      <c r="D31" s="95" t="s">
        <v>105</v>
      </c>
      <c r="E31" s="82" t="s">
        <v>236</v>
      </c>
      <c r="F31" s="82"/>
      <c r="G31" s="82"/>
      <c r="H31" s="92">
        <v>0.59</v>
      </c>
      <c r="I31" s="95" t="s">
        <v>149</v>
      </c>
      <c r="J31" s="96">
        <v>0.04</v>
      </c>
      <c r="K31" s="93">
        <v>9.999999999999998E-4</v>
      </c>
      <c r="L31" s="92">
        <v>115000</v>
      </c>
      <c r="M31" s="94">
        <v>103.94</v>
      </c>
      <c r="N31" s="92">
        <v>119.53099</v>
      </c>
      <c r="O31" s="93">
        <v>6.8574206295302951E-6</v>
      </c>
      <c r="P31" s="93">
        <v>3.9094510603806761E-2</v>
      </c>
      <c r="Q31" s="93">
        <f>N31/'סכום נכסי הקרן'!$C$42</f>
        <v>1.0495783837809183E-2</v>
      </c>
    </row>
    <row r="32" spans="2:47" s="133" customFormat="1">
      <c r="B32" s="84" t="s">
        <v>263</v>
      </c>
      <c r="C32" s="82" t="s">
        <v>264</v>
      </c>
      <c r="D32" s="95" t="s">
        <v>105</v>
      </c>
      <c r="E32" s="82" t="s">
        <v>236</v>
      </c>
      <c r="F32" s="82"/>
      <c r="G32" s="82"/>
      <c r="H32" s="92">
        <v>4.1499999999999995</v>
      </c>
      <c r="I32" s="95" t="s">
        <v>149</v>
      </c>
      <c r="J32" s="96">
        <v>5.5E-2</v>
      </c>
      <c r="K32" s="93">
        <v>8.8000000000000005E-3</v>
      </c>
      <c r="L32" s="92">
        <v>44700</v>
      </c>
      <c r="M32" s="94">
        <v>122.95</v>
      </c>
      <c r="N32" s="92">
        <v>54.958649999999999</v>
      </c>
      <c r="O32" s="93">
        <v>2.4892378055463803E-6</v>
      </c>
      <c r="P32" s="93">
        <v>1.7975100224602039E-2</v>
      </c>
      <c r="Q32" s="93">
        <f>N32/'סכום נכסי הקרן'!$C$42</f>
        <v>4.8258122050006584E-3</v>
      </c>
    </row>
    <row r="33" spans="2:17" s="133" customFormat="1">
      <c r="B33" s="84" t="s">
        <v>265</v>
      </c>
      <c r="C33" s="82" t="s">
        <v>266</v>
      </c>
      <c r="D33" s="95" t="s">
        <v>105</v>
      </c>
      <c r="E33" s="82" t="s">
        <v>236</v>
      </c>
      <c r="F33" s="82"/>
      <c r="G33" s="82"/>
      <c r="H33" s="92">
        <v>15.440000000000003</v>
      </c>
      <c r="I33" s="95" t="s">
        <v>149</v>
      </c>
      <c r="J33" s="96">
        <v>5.5E-2</v>
      </c>
      <c r="K33" s="93">
        <v>3.1799999999999995E-2</v>
      </c>
      <c r="L33" s="92">
        <v>154700</v>
      </c>
      <c r="M33" s="94">
        <v>141.47</v>
      </c>
      <c r="N33" s="92">
        <v>218.85408999999999</v>
      </c>
      <c r="O33" s="93">
        <v>8.8950854853939478E-6</v>
      </c>
      <c r="P33" s="93">
        <v>7.1579709514590972E-2</v>
      </c>
      <c r="Q33" s="93">
        <f>N33/'סכום נכסי הקרן'!$C$42</f>
        <v>1.9217152143226088E-2</v>
      </c>
    </row>
    <row r="34" spans="2:17" s="133" customFormat="1">
      <c r="B34" s="84" t="s">
        <v>267</v>
      </c>
      <c r="C34" s="82" t="s">
        <v>268</v>
      </c>
      <c r="D34" s="95" t="s">
        <v>105</v>
      </c>
      <c r="E34" s="82" t="s">
        <v>236</v>
      </c>
      <c r="F34" s="82"/>
      <c r="G34" s="82"/>
      <c r="H34" s="92">
        <v>5.23</v>
      </c>
      <c r="I34" s="95" t="s">
        <v>149</v>
      </c>
      <c r="J34" s="96">
        <v>4.2500000000000003E-2</v>
      </c>
      <c r="K34" s="93">
        <v>1.2E-2</v>
      </c>
      <c r="L34" s="92">
        <v>274431</v>
      </c>
      <c r="M34" s="94">
        <v>117.91</v>
      </c>
      <c r="N34" s="92">
        <v>323.58159999999998</v>
      </c>
      <c r="O34" s="93">
        <v>1.4873875223306435E-5</v>
      </c>
      <c r="P34" s="93">
        <v>0.10583250663611801</v>
      </c>
      <c r="Q34" s="93">
        <f>N34/'סכום נכסי הקרן'!$C$42</f>
        <v>2.8413071183401358E-2</v>
      </c>
    </row>
    <row r="35" spans="2:17" s="133" customFormat="1">
      <c r="B35" s="84" t="s">
        <v>269</v>
      </c>
      <c r="C35" s="82" t="s">
        <v>270</v>
      </c>
      <c r="D35" s="95" t="s">
        <v>105</v>
      </c>
      <c r="E35" s="82" t="s">
        <v>236</v>
      </c>
      <c r="F35" s="82"/>
      <c r="G35" s="82"/>
      <c r="H35" s="92">
        <v>3.7800000000000002</v>
      </c>
      <c r="I35" s="95" t="s">
        <v>149</v>
      </c>
      <c r="J35" s="96">
        <v>0.01</v>
      </c>
      <c r="K35" s="93">
        <v>6.9999999999999993E-3</v>
      </c>
      <c r="L35" s="92">
        <v>231084</v>
      </c>
      <c r="M35" s="94">
        <v>101.29</v>
      </c>
      <c r="N35" s="92">
        <v>234.06498999999999</v>
      </c>
      <c r="O35" s="93">
        <v>1.7543159083514104E-5</v>
      </c>
      <c r="P35" s="93">
        <v>7.6554676185104156E-2</v>
      </c>
      <c r="Q35" s="93">
        <f>N35/'סכום נכסי הקרן'!$C$42</f>
        <v>2.0552791698947429E-2</v>
      </c>
    </row>
    <row r="36" spans="2:17" s="133" customFormat="1">
      <c r="B36" s="84" t="s">
        <v>271</v>
      </c>
      <c r="C36" s="82" t="s">
        <v>272</v>
      </c>
      <c r="D36" s="95" t="s">
        <v>105</v>
      </c>
      <c r="E36" s="82" t="s">
        <v>236</v>
      </c>
      <c r="F36" s="82"/>
      <c r="G36" s="82"/>
      <c r="H36" s="92">
        <v>7.58</v>
      </c>
      <c r="I36" s="95" t="s">
        <v>149</v>
      </c>
      <c r="J36" s="96">
        <v>1.7500000000000002E-2</v>
      </c>
      <c r="K36" s="93">
        <v>1.7899999999999999E-2</v>
      </c>
      <c r="L36" s="92">
        <v>52800</v>
      </c>
      <c r="M36" s="94">
        <v>101.14</v>
      </c>
      <c r="N36" s="92">
        <v>53.401919999999997</v>
      </c>
      <c r="O36" s="93">
        <v>3.4818009298782437E-6</v>
      </c>
      <c r="P36" s="93">
        <v>1.7465946928939852E-2</v>
      </c>
      <c r="Q36" s="93">
        <f>N36/'סכום נכסי הקרן'!$C$42</f>
        <v>4.6891187703203907E-3</v>
      </c>
    </row>
    <row r="37" spans="2:17" s="133" customFormat="1">
      <c r="B37" s="84" t="s">
        <v>273</v>
      </c>
      <c r="C37" s="82" t="s">
        <v>274</v>
      </c>
      <c r="D37" s="95" t="s">
        <v>105</v>
      </c>
      <c r="E37" s="82" t="s">
        <v>236</v>
      </c>
      <c r="F37" s="82"/>
      <c r="G37" s="82"/>
      <c r="H37" s="92">
        <v>2.46</v>
      </c>
      <c r="I37" s="95" t="s">
        <v>149</v>
      </c>
      <c r="J37" s="96">
        <v>0.05</v>
      </c>
      <c r="K37" s="93">
        <v>3.8999999999999994E-3</v>
      </c>
      <c r="L37" s="92">
        <v>16500</v>
      </c>
      <c r="M37" s="94">
        <v>113.91</v>
      </c>
      <c r="N37" s="92">
        <v>18.795150000000003</v>
      </c>
      <c r="O37" s="93">
        <v>8.9145002180000507E-7</v>
      </c>
      <c r="P37" s="93">
        <v>6.1472526160382237E-3</v>
      </c>
      <c r="Q37" s="93">
        <f>N37/'סכום נכסי הקרן'!$C$42</f>
        <v>1.6503655796643139E-3</v>
      </c>
    </row>
    <row r="38" spans="2:17" s="133" customFormat="1">
      <c r="B38" s="135"/>
    </row>
    <row r="39" spans="2:17" s="133" customFormat="1">
      <c r="B39" s="135"/>
    </row>
    <row r="40" spans="2:17">
      <c r="C40" s="1"/>
      <c r="D40" s="1"/>
    </row>
    <row r="41" spans="2:17">
      <c r="B41" s="97"/>
      <c r="C41" s="98"/>
      <c r="D41" s="98"/>
    </row>
    <row r="42" spans="2:17">
      <c r="B42" s="97"/>
      <c r="C42" s="98"/>
      <c r="D42" s="98"/>
    </row>
    <row r="43" spans="2:17">
      <c r="B43" s="180"/>
      <c r="C43" s="180"/>
      <c r="D43" s="180"/>
    </row>
    <row r="44" spans="2:17">
      <c r="C44" s="1"/>
      <c r="D44" s="1"/>
    </row>
    <row r="45" spans="2:17">
      <c r="B45" s="97" t="s">
        <v>230</v>
      </c>
      <c r="C45" s="1"/>
      <c r="D45" s="1"/>
    </row>
    <row r="46" spans="2:17">
      <c r="B46" s="97" t="s">
        <v>97</v>
      </c>
      <c r="C46" s="1"/>
      <c r="D46" s="1"/>
    </row>
    <row r="47" spans="2:17">
      <c r="B47" s="97" t="s">
        <v>215</v>
      </c>
      <c r="C47" s="1"/>
      <c r="D47" s="1"/>
    </row>
    <row r="48" spans="2:17">
      <c r="B48" s="97" t="s">
        <v>225</v>
      </c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0F" sheet="1" objects="1" scenarios="1"/>
  <mergeCells count="3">
    <mergeCell ref="B6:Q6"/>
    <mergeCell ref="B7:Q7"/>
    <mergeCell ref="B43:D43"/>
  </mergeCells>
  <phoneticPr fontId="4" type="noConversion"/>
  <dataValidations count="1">
    <dataValidation allowBlank="1" showInputMessage="1" showErrorMessage="1" sqref="A1:A1048576 C5:C29 B1:B30 D1:D29 E1:AF1048576 AJ1:XFD1048576 AG1:AI27 AG31:AI1048576 C41:D42 B31:D40 C44:D1048576 B41:B44 B47:B1048576"/>
  </dataValidations>
  <pageMargins left="0" right="0" top="0.51181102362204722" bottom="0.51181102362204722" header="0" footer="0.23622047244094491"/>
  <pageSetup paperSize="9" scale="58" fitToHeight="2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D24" sqref="D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164</v>
      </c>
      <c r="C1" s="76" t="s" vm="1">
        <v>231</v>
      </c>
    </row>
    <row r="2" spans="2:67">
      <c r="B2" s="56" t="s">
        <v>163</v>
      </c>
      <c r="C2" s="76" t="s">
        <v>232</v>
      </c>
    </row>
    <row r="3" spans="2:67">
      <c r="B3" s="56" t="s">
        <v>165</v>
      </c>
      <c r="C3" s="76" t="s">
        <v>233</v>
      </c>
    </row>
    <row r="4" spans="2:67">
      <c r="B4" s="56" t="s">
        <v>166</v>
      </c>
      <c r="C4" s="76">
        <v>9454</v>
      </c>
    </row>
    <row r="6" spans="2:67" ht="26.25" customHeight="1">
      <c r="B6" s="177" t="s">
        <v>194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2"/>
      <c r="BO6" s="3"/>
    </row>
    <row r="7" spans="2:67" ht="26.25" customHeight="1">
      <c r="B7" s="177" t="s">
        <v>72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2"/>
      <c r="AZ7" s="43"/>
      <c r="BJ7" s="3"/>
      <c r="BO7" s="3"/>
    </row>
    <row r="8" spans="2:67" s="3" customFormat="1" ht="78.75">
      <c r="B8" s="37" t="s">
        <v>100</v>
      </c>
      <c r="C8" s="13" t="s">
        <v>34</v>
      </c>
      <c r="D8" s="13" t="s">
        <v>104</v>
      </c>
      <c r="E8" s="13" t="s">
        <v>210</v>
      </c>
      <c r="F8" s="13" t="s">
        <v>102</v>
      </c>
      <c r="G8" s="13" t="s">
        <v>46</v>
      </c>
      <c r="H8" s="13" t="s">
        <v>15</v>
      </c>
      <c r="I8" s="13" t="s">
        <v>47</v>
      </c>
      <c r="J8" s="13" t="s">
        <v>87</v>
      </c>
      <c r="K8" s="13" t="s">
        <v>18</v>
      </c>
      <c r="L8" s="13" t="s">
        <v>86</v>
      </c>
      <c r="M8" s="13" t="s">
        <v>17</v>
      </c>
      <c r="N8" s="13" t="s">
        <v>19</v>
      </c>
      <c r="O8" s="13" t="s">
        <v>217</v>
      </c>
      <c r="P8" s="13" t="s">
        <v>216</v>
      </c>
      <c r="Q8" s="13" t="s">
        <v>45</v>
      </c>
      <c r="R8" s="13" t="s">
        <v>44</v>
      </c>
      <c r="S8" s="13" t="s">
        <v>167</v>
      </c>
      <c r="T8" s="38" t="s">
        <v>169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226</v>
      </c>
      <c r="P9" s="16"/>
      <c r="Q9" s="16" t="s">
        <v>220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98</v>
      </c>
      <c r="R10" s="19" t="s">
        <v>99</v>
      </c>
      <c r="S10" s="45" t="s">
        <v>170</v>
      </c>
      <c r="T10" s="72" t="s">
        <v>211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0F"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1181102362204722" bottom="0.51181102362204722" header="0" footer="0.23622047244094491"/>
  <pageSetup paperSize="9" scale="74" fitToHeight="2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zoomScale="85" zoomScaleNormal="85" workbookViewId="0">
      <selection activeCell="D24" sqref="D24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46.140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4.8554687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0.140625" style="1" bestFit="1" customWidth="1"/>
    <col min="16" max="16" width="7.28515625" style="1" bestFit="1" customWidth="1"/>
    <col min="17" max="17" width="8.28515625" style="1" bestFit="1" customWidth="1"/>
    <col min="18" max="18" width="7.28515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1:66">
      <c r="B1" s="56" t="s">
        <v>164</v>
      </c>
      <c r="C1" s="76" t="s" vm="1">
        <v>231</v>
      </c>
    </row>
    <row r="2" spans="1:66">
      <c r="B2" s="56" t="s">
        <v>163</v>
      </c>
      <c r="C2" s="76" t="s">
        <v>232</v>
      </c>
    </row>
    <row r="3" spans="1:66">
      <c r="B3" s="56" t="s">
        <v>165</v>
      </c>
      <c r="C3" s="76" t="s">
        <v>233</v>
      </c>
    </row>
    <row r="4" spans="1:66">
      <c r="B4" s="56" t="s">
        <v>166</v>
      </c>
      <c r="C4" s="76">
        <v>9454</v>
      </c>
    </row>
    <row r="6" spans="1:66" ht="26.25" customHeight="1">
      <c r="B6" s="183" t="s">
        <v>194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5"/>
    </row>
    <row r="7" spans="1:66" ht="26.25" customHeight="1">
      <c r="B7" s="183" t="s">
        <v>73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5"/>
      <c r="BN7" s="3"/>
    </row>
    <row r="8" spans="1:66" s="3" customFormat="1" ht="78.75">
      <c r="B8" s="22" t="s">
        <v>100</v>
      </c>
      <c r="C8" s="30" t="s">
        <v>34</v>
      </c>
      <c r="D8" s="30" t="s">
        <v>104</v>
      </c>
      <c r="E8" s="30" t="s">
        <v>210</v>
      </c>
      <c r="F8" s="30" t="s">
        <v>102</v>
      </c>
      <c r="G8" s="30" t="s">
        <v>46</v>
      </c>
      <c r="H8" s="30" t="s">
        <v>15</v>
      </c>
      <c r="I8" s="30" t="s">
        <v>47</v>
      </c>
      <c r="J8" s="30" t="s">
        <v>87</v>
      </c>
      <c r="K8" s="30" t="s">
        <v>18</v>
      </c>
      <c r="L8" s="30" t="s">
        <v>86</v>
      </c>
      <c r="M8" s="30" t="s">
        <v>17</v>
      </c>
      <c r="N8" s="30" t="s">
        <v>19</v>
      </c>
      <c r="O8" s="13" t="s">
        <v>217</v>
      </c>
      <c r="P8" s="30" t="s">
        <v>216</v>
      </c>
      <c r="Q8" s="30" t="s">
        <v>224</v>
      </c>
      <c r="R8" s="30" t="s">
        <v>45</v>
      </c>
      <c r="S8" s="13" t="s">
        <v>44</v>
      </c>
      <c r="T8" s="30" t="s">
        <v>167</v>
      </c>
      <c r="U8" s="30" t="s">
        <v>169</v>
      </c>
      <c r="V8" s="1"/>
      <c r="W8" s="1"/>
      <c r="BJ8" s="1"/>
      <c r="BK8" s="1"/>
    </row>
    <row r="9" spans="1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226</v>
      </c>
      <c r="P9" s="32"/>
      <c r="Q9" s="16" t="s">
        <v>220</v>
      </c>
      <c r="R9" s="32" t="s">
        <v>220</v>
      </c>
      <c r="S9" s="16" t="s">
        <v>20</v>
      </c>
      <c r="T9" s="32" t="s">
        <v>220</v>
      </c>
      <c r="U9" s="17" t="s">
        <v>20</v>
      </c>
      <c r="BI9" s="1"/>
      <c r="BJ9" s="1"/>
      <c r="BK9" s="1"/>
      <c r="BN9" s="4"/>
    </row>
    <row r="10" spans="1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98</v>
      </c>
      <c r="R10" s="19" t="s">
        <v>99</v>
      </c>
      <c r="S10" s="19" t="s">
        <v>170</v>
      </c>
      <c r="T10" s="20" t="s">
        <v>211</v>
      </c>
      <c r="U10" s="20" t="s">
        <v>228</v>
      </c>
      <c r="V10" s="5"/>
      <c r="BI10" s="1"/>
      <c r="BJ10" s="3"/>
      <c r="BK10" s="1"/>
    </row>
    <row r="11" spans="1:66" s="4" customFormat="1" ht="18" customHeight="1">
      <c r="A11" s="125"/>
      <c r="B11" s="119" t="s">
        <v>31</v>
      </c>
      <c r="C11" s="120"/>
      <c r="D11" s="120"/>
      <c r="E11" s="120"/>
      <c r="F11" s="120"/>
      <c r="G11" s="120"/>
      <c r="H11" s="120"/>
      <c r="I11" s="120"/>
      <c r="J11" s="120"/>
      <c r="K11" s="121">
        <v>6.0202433377828397</v>
      </c>
      <c r="L11" s="120"/>
      <c r="M11" s="120"/>
      <c r="N11" s="126">
        <v>1.3203811828670951E-2</v>
      </c>
      <c r="O11" s="121"/>
      <c r="P11" s="123"/>
      <c r="Q11" s="121">
        <v>0.39216000000000001</v>
      </c>
      <c r="R11" s="121">
        <v>156.93124000000003</v>
      </c>
      <c r="S11" s="120"/>
      <c r="T11" s="122">
        <v>1</v>
      </c>
      <c r="U11" s="122">
        <f>R11/'סכום נכסי הקרן'!$C$42</f>
        <v>1.3779827076136108E-2</v>
      </c>
      <c r="V11" s="5"/>
      <c r="BI11" s="1"/>
      <c r="BJ11" s="3"/>
      <c r="BK11" s="1"/>
      <c r="BN11" s="1"/>
    </row>
    <row r="12" spans="1:66">
      <c r="A12" s="127"/>
      <c r="B12" s="119" t="s">
        <v>214</v>
      </c>
      <c r="C12" s="120"/>
      <c r="D12" s="120"/>
      <c r="E12" s="120"/>
      <c r="F12" s="120"/>
      <c r="G12" s="120"/>
      <c r="H12" s="120"/>
      <c r="I12" s="120"/>
      <c r="J12" s="120"/>
      <c r="K12" s="121">
        <v>6.0202433377828397</v>
      </c>
      <c r="L12" s="120"/>
      <c r="M12" s="120"/>
      <c r="N12" s="126">
        <v>1.3203811828670952E-2</v>
      </c>
      <c r="O12" s="121"/>
      <c r="P12" s="123"/>
      <c r="Q12" s="121">
        <v>0.39216000000000001</v>
      </c>
      <c r="R12" s="121">
        <v>156.93124000000003</v>
      </c>
      <c r="S12" s="120"/>
      <c r="T12" s="122">
        <v>1</v>
      </c>
      <c r="U12" s="122">
        <f>R12/'סכום נכסי הקרן'!$C$42</f>
        <v>1.3779827076136108E-2</v>
      </c>
      <c r="BJ12" s="3"/>
    </row>
    <row r="13" spans="1:66" ht="20.25">
      <c r="A13" s="127"/>
      <c r="B13" s="119" t="s">
        <v>30</v>
      </c>
      <c r="C13" s="120"/>
      <c r="D13" s="120"/>
      <c r="E13" s="120"/>
      <c r="F13" s="120"/>
      <c r="G13" s="120"/>
      <c r="H13" s="120"/>
      <c r="I13" s="120"/>
      <c r="J13" s="120"/>
      <c r="K13" s="121">
        <v>6.0324240924309382</v>
      </c>
      <c r="L13" s="120"/>
      <c r="M13" s="120"/>
      <c r="N13" s="126">
        <v>1.3246657730033407E-2</v>
      </c>
      <c r="O13" s="121"/>
      <c r="P13" s="123"/>
      <c r="Q13" s="121">
        <v>0.39216000000000001</v>
      </c>
      <c r="R13" s="121">
        <v>154.39073000000002</v>
      </c>
      <c r="S13" s="120"/>
      <c r="T13" s="122">
        <v>0.98381131761910501</v>
      </c>
      <c r="U13" s="122">
        <f>R13/'סכום נכסי הקרן'!$C$42</f>
        <v>1.3556749832336883E-2</v>
      </c>
      <c r="BJ13" s="4"/>
    </row>
    <row r="14" spans="1:66">
      <c r="B14" s="85" t="s">
        <v>275</v>
      </c>
      <c r="C14" s="82" t="s">
        <v>276</v>
      </c>
      <c r="D14" s="95" t="s">
        <v>105</v>
      </c>
      <c r="E14" s="95" t="s">
        <v>277</v>
      </c>
      <c r="F14" s="82" t="s">
        <v>278</v>
      </c>
      <c r="G14" s="95" t="s">
        <v>279</v>
      </c>
      <c r="H14" s="82" t="s">
        <v>280</v>
      </c>
      <c r="I14" s="82" t="s">
        <v>147</v>
      </c>
      <c r="J14" s="82"/>
      <c r="K14" s="92">
        <v>12.3</v>
      </c>
      <c r="L14" s="95" t="s">
        <v>149</v>
      </c>
      <c r="M14" s="96">
        <v>1.1699999999999999E-2</v>
      </c>
      <c r="N14" s="96">
        <v>9.8000000000000014E-3</v>
      </c>
      <c r="O14" s="92">
        <v>11613</v>
      </c>
      <c r="P14" s="94">
        <v>100.51</v>
      </c>
      <c r="Q14" s="82"/>
      <c r="R14" s="92">
        <v>11.67224</v>
      </c>
      <c r="S14" s="93">
        <v>2.4401672585152654E-5</v>
      </c>
      <c r="T14" s="93">
        <v>7.4378052451506776E-2</v>
      </c>
      <c r="U14" s="93">
        <f>R14/'סכום נכסי הקרן'!$C$42</f>
        <v>1.0249167010415448E-3</v>
      </c>
    </row>
    <row r="15" spans="1:66">
      <c r="B15" s="85" t="s">
        <v>281</v>
      </c>
      <c r="C15" s="82" t="s">
        <v>282</v>
      </c>
      <c r="D15" s="95" t="s">
        <v>105</v>
      </c>
      <c r="E15" s="95" t="s">
        <v>277</v>
      </c>
      <c r="F15" s="82" t="s">
        <v>283</v>
      </c>
      <c r="G15" s="95" t="s">
        <v>279</v>
      </c>
      <c r="H15" s="82" t="s">
        <v>284</v>
      </c>
      <c r="I15" s="82" t="s">
        <v>145</v>
      </c>
      <c r="J15" s="82"/>
      <c r="K15" s="92">
        <v>3.19</v>
      </c>
      <c r="L15" s="95" t="s">
        <v>149</v>
      </c>
      <c r="M15" s="96">
        <v>3.4000000000000002E-2</v>
      </c>
      <c r="N15" s="96">
        <v>5.8999999999999999E-3</v>
      </c>
      <c r="O15" s="92">
        <v>30000</v>
      </c>
      <c r="P15" s="94">
        <v>114.56</v>
      </c>
      <c r="Q15" s="82"/>
      <c r="R15" s="92">
        <v>34.368000000000002</v>
      </c>
      <c r="S15" s="93">
        <v>1.6036391918727567E-5</v>
      </c>
      <c r="T15" s="93">
        <v>0.21900037239239298</v>
      </c>
      <c r="U15" s="93">
        <f>R15/'סכום נכסי הקרן'!$C$42</f>
        <v>3.0177872611765874E-3</v>
      </c>
    </row>
    <row r="16" spans="1:66">
      <c r="B16" s="85" t="s">
        <v>285</v>
      </c>
      <c r="C16" s="82" t="s">
        <v>286</v>
      </c>
      <c r="D16" s="95" t="s">
        <v>105</v>
      </c>
      <c r="E16" s="95" t="s">
        <v>277</v>
      </c>
      <c r="F16" s="82" t="s">
        <v>287</v>
      </c>
      <c r="G16" s="95" t="s">
        <v>288</v>
      </c>
      <c r="H16" s="82" t="s">
        <v>284</v>
      </c>
      <c r="I16" s="82" t="s">
        <v>145</v>
      </c>
      <c r="J16" s="82"/>
      <c r="K16" s="92">
        <v>6.6099999999999994</v>
      </c>
      <c r="L16" s="95" t="s">
        <v>149</v>
      </c>
      <c r="M16" s="96">
        <v>1.34E-2</v>
      </c>
      <c r="N16" s="96">
        <v>1.6100000000000003E-2</v>
      </c>
      <c r="O16" s="92">
        <v>58066</v>
      </c>
      <c r="P16" s="94">
        <v>99.05</v>
      </c>
      <c r="Q16" s="92">
        <v>0.39216000000000001</v>
      </c>
      <c r="R16" s="92">
        <v>57.906519999999993</v>
      </c>
      <c r="S16" s="93">
        <v>1.8272751961537407E-5</v>
      </c>
      <c r="T16" s="93">
        <v>0.36899294238674202</v>
      </c>
      <c r="U16" s="93">
        <f>R16/'סכום נכסי הקרן'!$C$42</f>
        <v>5.0846589384039584E-3</v>
      </c>
    </row>
    <row r="17" spans="2:61" ht="20.25">
      <c r="B17" s="85" t="s">
        <v>289</v>
      </c>
      <c r="C17" s="82" t="s">
        <v>290</v>
      </c>
      <c r="D17" s="95" t="s">
        <v>105</v>
      </c>
      <c r="E17" s="95" t="s">
        <v>277</v>
      </c>
      <c r="F17" s="82" t="s">
        <v>291</v>
      </c>
      <c r="G17" s="95" t="s">
        <v>279</v>
      </c>
      <c r="H17" s="82" t="s">
        <v>284</v>
      </c>
      <c r="I17" s="82" t="s">
        <v>145</v>
      </c>
      <c r="J17" s="82"/>
      <c r="K17" s="92">
        <v>3.71</v>
      </c>
      <c r="L17" s="95" t="s">
        <v>149</v>
      </c>
      <c r="M17" s="96">
        <v>0.04</v>
      </c>
      <c r="N17" s="96">
        <v>7.1000000000000004E-3</v>
      </c>
      <c r="O17" s="92">
        <v>15000</v>
      </c>
      <c r="P17" s="94">
        <v>119.19</v>
      </c>
      <c r="Q17" s="82"/>
      <c r="R17" s="92">
        <v>17.878499999999999</v>
      </c>
      <c r="S17" s="93">
        <v>5.1641067042154606E-6</v>
      </c>
      <c r="T17" s="93">
        <v>0.1139256912772753</v>
      </c>
      <c r="U17" s="93">
        <f>R17/'סכום נכסי הקרן'!$C$42</f>
        <v>1.5698763253301213E-3</v>
      </c>
      <c r="BI17" s="4"/>
    </row>
    <row r="18" spans="2:61">
      <c r="B18" s="85" t="s">
        <v>292</v>
      </c>
      <c r="C18" s="82" t="s">
        <v>293</v>
      </c>
      <c r="D18" s="95" t="s">
        <v>105</v>
      </c>
      <c r="E18" s="95" t="s">
        <v>277</v>
      </c>
      <c r="F18" s="82" t="s">
        <v>294</v>
      </c>
      <c r="G18" s="95" t="s">
        <v>288</v>
      </c>
      <c r="H18" s="82" t="s">
        <v>295</v>
      </c>
      <c r="I18" s="82" t="s">
        <v>147</v>
      </c>
      <c r="J18" s="82"/>
      <c r="K18" s="92">
        <v>6.5299999999999994</v>
      </c>
      <c r="L18" s="95" t="s">
        <v>149</v>
      </c>
      <c r="M18" s="96">
        <v>2.3399999999999997E-2</v>
      </c>
      <c r="N18" s="96">
        <v>1.6900000000000002E-2</v>
      </c>
      <c r="O18" s="92">
        <v>20803.18</v>
      </c>
      <c r="P18" s="94">
        <v>104.32</v>
      </c>
      <c r="Q18" s="82"/>
      <c r="R18" s="92">
        <v>21.70187</v>
      </c>
      <c r="S18" s="93">
        <v>1.2100123159551958E-5</v>
      </c>
      <c r="T18" s="93">
        <v>0.13828903665070125</v>
      </c>
      <c r="U18" s="93">
        <f>R18/'סכום נכסי הקרן'!$C$42</f>
        <v>1.9055990115721118E-3</v>
      </c>
    </row>
    <row r="19" spans="2:61">
      <c r="B19" s="85" t="s">
        <v>296</v>
      </c>
      <c r="C19" s="82" t="s">
        <v>297</v>
      </c>
      <c r="D19" s="95" t="s">
        <v>105</v>
      </c>
      <c r="E19" s="95" t="s">
        <v>277</v>
      </c>
      <c r="F19" s="82" t="s">
        <v>298</v>
      </c>
      <c r="G19" s="95" t="s">
        <v>288</v>
      </c>
      <c r="H19" s="82" t="s">
        <v>299</v>
      </c>
      <c r="I19" s="82" t="s">
        <v>145</v>
      </c>
      <c r="J19" s="82"/>
      <c r="K19" s="92">
        <v>8.0399999999999991</v>
      </c>
      <c r="L19" s="95" t="s">
        <v>149</v>
      </c>
      <c r="M19" s="96">
        <v>2.6000000000000002E-2</v>
      </c>
      <c r="N19" s="96">
        <v>2.7800000000000002E-2</v>
      </c>
      <c r="O19" s="92">
        <v>11000</v>
      </c>
      <c r="P19" s="94">
        <v>98.76</v>
      </c>
      <c r="Q19" s="82"/>
      <c r="R19" s="92">
        <v>10.8636</v>
      </c>
      <c r="S19" s="93">
        <v>1.7950098725542992E-5</v>
      </c>
      <c r="T19" s="93">
        <v>6.9225222460486499E-2</v>
      </c>
      <c r="U19" s="93">
        <f>R19/'סכום נכסי הקרן'!$C$42</f>
        <v>9.5391159481255738E-4</v>
      </c>
      <c r="BI19" s="3"/>
    </row>
    <row r="20" spans="2:61">
      <c r="B20" s="81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92"/>
      <c r="P20" s="94"/>
      <c r="Q20" s="82"/>
      <c r="R20" s="82"/>
      <c r="S20" s="82"/>
      <c r="T20" s="93"/>
      <c r="U20" s="82"/>
    </row>
    <row r="21" spans="2:61">
      <c r="B21" s="100" t="s">
        <v>35</v>
      </c>
      <c r="C21" s="80"/>
      <c r="D21" s="80"/>
      <c r="E21" s="80"/>
      <c r="F21" s="80"/>
      <c r="G21" s="80"/>
      <c r="H21" s="80"/>
      <c r="I21" s="80"/>
      <c r="J21" s="80"/>
      <c r="K21" s="89">
        <v>5.2799999999999994</v>
      </c>
      <c r="L21" s="80"/>
      <c r="M21" s="80"/>
      <c r="N21" s="101">
        <v>1.0599999999999998E-2</v>
      </c>
      <c r="O21" s="89"/>
      <c r="P21" s="91"/>
      <c r="Q21" s="80"/>
      <c r="R21" s="89">
        <v>2.5405100000000003</v>
      </c>
      <c r="S21" s="80"/>
      <c r="T21" s="90">
        <v>1.6188682380894968E-2</v>
      </c>
      <c r="U21" s="90">
        <f>R21/'סכום נכסי הקרן'!$C$42</f>
        <v>2.2307724379922405E-4</v>
      </c>
    </row>
    <row r="22" spans="2:61">
      <c r="B22" s="85" t="s">
        <v>300</v>
      </c>
      <c r="C22" s="82" t="s">
        <v>301</v>
      </c>
      <c r="D22" s="95" t="s">
        <v>105</v>
      </c>
      <c r="E22" s="95" t="s">
        <v>277</v>
      </c>
      <c r="F22" s="82" t="s">
        <v>302</v>
      </c>
      <c r="G22" s="95" t="s">
        <v>303</v>
      </c>
      <c r="H22" s="82" t="s">
        <v>295</v>
      </c>
      <c r="I22" s="82" t="s">
        <v>147</v>
      </c>
      <c r="J22" s="82"/>
      <c r="K22" s="92">
        <v>5.2799999999999994</v>
      </c>
      <c r="L22" s="95" t="s">
        <v>149</v>
      </c>
      <c r="M22" s="96">
        <v>1.0500000000000001E-2</v>
      </c>
      <c r="N22" s="96">
        <v>1.0599999999999998E-2</v>
      </c>
      <c r="O22" s="92">
        <v>2540</v>
      </c>
      <c r="P22" s="94">
        <v>100.02</v>
      </c>
      <c r="Q22" s="82"/>
      <c r="R22" s="92">
        <v>2.5405100000000003</v>
      </c>
      <c r="S22" s="93">
        <v>5.4819118491308794E-6</v>
      </c>
      <c r="T22" s="93">
        <v>1.6188682380894968E-2</v>
      </c>
      <c r="U22" s="93">
        <f>R22/'סכום נכסי הקרן'!$C$42</f>
        <v>2.2307724379922405E-4</v>
      </c>
    </row>
    <row r="23" spans="2:61">
      <c r="B23" s="81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92"/>
      <c r="P23" s="94"/>
      <c r="Q23" s="82"/>
      <c r="R23" s="82"/>
      <c r="S23" s="82"/>
      <c r="T23" s="93"/>
      <c r="U23" s="82"/>
    </row>
    <row r="24" spans="2:61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2:61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</row>
    <row r="26" spans="2:61">
      <c r="B26" s="97" t="s">
        <v>230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</row>
    <row r="27" spans="2:61">
      <c r="B27" s="97" t="s">
        <v>97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</row>
    <row r="28" spans="2:61">
      <c r="B28" s="97" t="s">
        <v>215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</row>
    <row r="29" spans="2:61">
      <c r="B29" s="97" t="s">
        <v>225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</row>
    <row r="30" spans="2:61">
      <c r="B30" s="97" t="s">
        <v>223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</row>
    <row r="31" spans="2:61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</row>
    <row r="32" spans="2:61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</row>
    <row r="33" spans="2:21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</row>
    <row r="34" spans="2:21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</row>
    <row r="35" spans="2:21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</row>
    <row r="36" spans="2:21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</row>
    <row r="37" spans="2:21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</row>
    <row r="38" spans="2:21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</row>
    <row r="39" spans="2:21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</row>
    <row r="40" spans="2:21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</row>
    <row r="41" spans="2:21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</row>
    <row r="42" spans="2:21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</row>
    <row r="43" spans="2:21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</row>
    <row r="44" spans="2:21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</row>
    <row r="45" spans="2:21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</row>
    <row r="46" spans="2:21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</row>
    <row r="47" spans="2:21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</row>
    <row r="48" spans="2:21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</row>
    <row r="49" spans="2:21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</row>
    <row r="50" spans="2:21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</row>
    <row r="51" spans="2:21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</row>
    <row r="52" spans="2:21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</row>
    <row r="53" spans="2:21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</row>
    <row r="54" spans="2:21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</row>
    <row r="55" spans="2:21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</row>
    <row r="56" spans="2:21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</row>
    <row r="57" spans="2:21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</row>
    <row r="58" spans="2:21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</row>
    <row r="59" spans="2:21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</row>
    <row r="60" spans="2:21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</row>
    <row r="61" spans="2:21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</row>
    <row r="62" spans="2:21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</row>
    <row r="63" spans="2:21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</row>
    <row r="64" spans="2:21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</row>
    <row r="65" spans="2:21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</row>
    <row r="66" spans="2:21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</row>
    <row r="67" spans="2:21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</row>
    <row r="68" spans="2:21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</row>
    <row r="69" spans="2:21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</row>
    <row r="70" spans="2:21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</row>
    <row r="71" spans="2:21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</row>
    <row r="72" spans="2:21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</row>
    <row r="73" spans="2:21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</row>
    <row r="74" spans="2:21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</row>
    <row r="75" spans="2:21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</row>
    <row r="76" spans="2:21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</row>
    <row r="77" spans="2:21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</row>
    <row r="78" spans="2:21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</row>
    <row r="79" spans="2:21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</row>
    <row r="80" spans="2:21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</row>
    <row r="81" spans="2:21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</row>
    <row r="82" spans="2:21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</row>
    <row r="83" spans="2:21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</row>
    <row r="84" spans="2:21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</row>
    <row r="85" spans="2:21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</row>
    <row r="86" spans="2:21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</row>
    <row r="87" spans="2:21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</row>
    <row r="88" spans="2:21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</row>
    <row r="89" spans="2:21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</row>
    <row r="90" spans="2:21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</row>
    <row r="91" spans="2:21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</row>
    <row r="92" spans="2:21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</row>
    <row r="93" spans="2:21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</row>
    <row r="94" spans="2:21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</row>
    <row r="95" spans="2:21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</row>
    <row r="96" spans="2:21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</row>
    <row r="97" spans="2:21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</row>
    <row r="98" spans="2:21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</row>
    <row r="99" spans="2:21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</row>
    <row r="100" spans="2:21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</row>
    <row r="101" spans="2:21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</row>
    <row r="102" spans="2:21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</row>
    <row r="103" spans="2:21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</row>
    <row r="104" spans="2:21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</row>
    <row r="105" spans="2:21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</row>
    <row r="106" spans="2:21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</row>
    <row r="107" spans="2:21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</row>
    <row r="108" spans="2:21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</row>
    <row r="109" spans="2:21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</row>
    <row r="110" spans="2:21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</row>
    <row r="111" spans="2:21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</row>
    <row r="112" spans="2:21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</row>
    <row r="113" spans="2:21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</row>
    <row r="114" spans="2:21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</row>
    <row r="115" spans="2:21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</row>
    <row r="116" spans="2:21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</row>
    <row r="117" spans="2:21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</row>
    <row r="118" spans="2:21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</row>
    <row r="119" spans="2:21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</row>
    <row r="120" spans="2:21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</row>
    <row r="121" spans="2:21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</row>
    <row r="122" spans="2:21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0F" sheet="1" objects="1" scenarios="1"/>
  <mergeCells count="2">
    <mergeCell ref="B6:U6"/>
    <mergeCell ref="B7:U7"/>
  </mergeCells>
  <phoneticPr fontId="4" type="noConversion"/>
  <conditionalFormatting sqref="B12:B25 B31:B122">
    <cfRule type="cellIs" dxfId="9" priority="2" operator="equal">
      <formula>"NR3"</formula>
    </cfRule>
  </conditionalFormatting>
  <conditionalFormatting sqref="B12:B25 B31:B122">
    <cfRule type="containsText" dxfId="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8 B30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1181102362204722" bottom="0.51181102362204722" header="0" footer="0.23622047244094491"/>
  <pageSetup paperSize="9" scale="63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164</v>
      </c>
      <c r="C1" s="76" t="s" vm="1">
        <v>231</v>
      </c>
    </row>
    <row r="2" spans="2:61">
      <c r="B2" s="56" t="s">
        <v>163</v>
      </c>
      <c r="C2" s="76" t="s">
        <v>232</v>
      </c>
    </row>
    <row r="3" spans="2:61">
      <c r="B3" s="56" t="s">
        <v>165</v>
      </c>
      <c r="C3" s="76" t="s">
        <v>233</v>
      </c>
    </row>
    <row r="4" spans="2:61">
      <c r="B4" s="56" t="s">
        <v>166</v>
      </c>
      <c r="C4" s="76">
        <v>9454</v>
      </c>
    </row>
    <row r="6" spans="2:61" ht="26.25" customHeight="1">
      <c r="B6" s="183" t="s">
        <v>194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5"/>
      <c r="BI6" s="3"/>
    </row>
    <row r="7" spans="2:61" ht="26.25" customHeight="1">
      <c r="B7" s="183" t="s">
        <v>74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5"/>
      <c r="BE7" s="3"/>
      <c r="BI7" s="3"/>
    </row>
    <row r="8" spans="2:61" s="3" customFormat="1" ht="78.75">
      <c r="B8" s="22" t="s">
        <v>100</v>
      </c>
      <c r="C8" s="30" t="s">
        <v>34</v>
      </c>
      <c r="D8" s="30" t="s">
        <v>104</v>
      </c>
      <c r="E8" s="30" t="s">
        <v>210</v>
      </c>
      <c r="F8" s="30" t="s">
        <v>102</v>
      </c>
      <c r="G8" s="30" t="s">
        <v>46</v>
      </c>
      <c r="H8" s="30" t="s">
        <v>86</v>
      </c>
      <c r="I8" s="13" t="s">
        <v>217</v>
      </c>
      <c r="J8" s="13" t="s">
        <v>216</v>
      </c>
      <c r="K8" s="13" t="s">
        <v>45</v>
      </c>
      <c r="L8" s="13" t="s">
        <v>44</v>
      </c>
      <c r="M8" s="30" t="s">
        <v>167</v>
      </c>
      <c r="N8" s="14" t="s">
        <v>169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226</v>
      </c>
      <c r="J9" s="16"/>
      <c r="K9" s="16" t="s">
        <v>220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BE11" s="1"/>
      <c r="BF11" s="3"/>
      <c r="BG11" s="1"/>
      <c r="BI11" s="1"/>
    </row>
    <row r="12" spans="2:61" ht="20.25">
      <c r="B12" s="97" t="s">
        <v>230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BF12" s="4"/>
    </row>
    <row r="13" spans="2:61">
      <c r="B13" s="97" t="s">
        <v>97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</row>
    <row r="14" spans="2:61">
      <c r="B14" s="97" t="s">
        <v>215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</row>
    <row r="15" spans="2:61">
      <c r="B15" s="97" t="s">
        <v>225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2:61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BE16" s="4"/>
    </row>
    <row r="17" spans="2:14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</row>
    <row r="18" spans="2:14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</row>
    <row r="19" spans="2:1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</row>
    <row r="20" spans="2:1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</row>
    <row r="21" spans="2:1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</row>
    <row r="22" spans="2:1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</row>
    <row r="23" spans="2:1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</row>
    <row r="24" spans="2:1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</row>
    <row r="25" spans="2:1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</row>
    <row r="26" spans="2:1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</row>
    <row r="27" spans="2:1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2:1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</row>
    <row r="29" spans="2:1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</row>
    <row r="30" spans="2:1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</row>
    <row r="31" spans="2:1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</row>
    <row r="32" spans="2:1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</row>
    <row r="33" spans="2:14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</row>
    <row r="34" spans="2:14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</row>
    <row r="35" spans="2:14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</row>
    <row r="36" spans="2:14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</row>
    <row r="37" spans="2:14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</row>
    <row r="38" spans="2:14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</row>
    <row r="39" spans="2:14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2:14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</row>
    <row r="41" spans="2:14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</row>
    <row r="42" spans="2:14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</row>
    <row r="43" spans="2:14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</row>
    <row r="44" spans="2:14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</row>
    <row r="45" spans="2:14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</row>
    <row r="46" spans="2:14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</row>
    <row r="47" spans="2:14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</row>
    <row r="48" spans="2:14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</row>
    <row r="49" spans="2:14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</row>
    <row r="50" spans="2:14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</row>
    <row r="51" spans="2:14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2:14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</row>
    <row r="53" spans="2:14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</row>
    <row r="54" spans="2:14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</row>
    <row r="55" spans="2:14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</row>
    <row r="56" spans="2:14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</row>
    <row r="57" spans="2:14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</row>
    <row r="58" spans="2:14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</row>
    <row r="59" spans="2:14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</row>
    <row r="60" spans="2:14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</row>
    <row r="61" spans="2:14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</row>
    <row r="62" spans="2:14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</row>
    <row r="63" spans="2:14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2:14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</row>
    <row r="65" spans="2:14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</row>
    <row r="66" spans="2:14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</row>
    <row r="67" spans="2:14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</row>
    <row r="68" spans="2:14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</row>
    <row r="69" spans="2:14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</row>
    <row r="70" spans="2:14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</row>
    <row r="71" spans="2:14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</row>
    <row r="72" spans="2:14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</row>
    <row r="73" spans="2:14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</row>
    <row r="74" spans="2:14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</row>
    <row r="75" spans="2:14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2:14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</row>
    <row r="77" spans="2:14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</row>
    <row r="78" spans="2:14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</row>
    <row r="79" spans="2:14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</row>
    <row r="80" spans="2:14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</row>
    <row r="81" spans="2:14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</row>
    <row r="82" spans="2:14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</row>
    <row r="83" spans="2:14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</row>
    <row r="84" spans="2:14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</row>
    <row r="85" spans="2:14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</row>
    <row r="86" spans="2:14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</row>
    <row r="87" spans="2:14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2:14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</row>
    <row r="89" spans="2:14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</row>
    <row r="90" spans="2:14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</row>
    <row r="91" spans="2:14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</row>
    <row r="92" spans="2:14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</row>
    <row r="93" spans="2:14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</row>
    <row r="94" spans="2:14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</row>
    <row r="95" spans="2:14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</row>
    <row r="96" spans="2:14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</row>
    <row r="97" spans="2:14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</row>
    <row r="98" spans="2:14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</row>
    <row r="99" spans="2:14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2:14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</row>
    <row r="101" spans="2:14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</row>
    <row r="102" spans="2:14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</row>
    <row r="103" spans="2:14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</row>
    <row r="104" spans="2:14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</row>
    <row r="105" spans="2:14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</row>
    <row r="106" spans="2:14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</row>
    <row r="107" spans="2:14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</row>
    <row r="108" spans="2:14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</row>
    <row r="109" spans="2:14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</row>
    <row r="110" spans="2:14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password="CC0F"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1181102362204722" bottom="0.51181102362204722" header="0" footer="0.23622047244094491"/>
  <pageSetup paperSize="9" scale="94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</sheetPr>
  <dimension ref="B1:BK255"/>
  <sheetViews>
    <sheetView rightToLeft="1" zoomScale="85" zoomScaleNormal="85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5.85546875" style="2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164</v>
      </c>
      <c r="C1" s="76" t="s" vm="1">
        <v>231</v>
      </c>
    </row>
    <row r="2" spans="2:63">
      <c r="B2" s="56" t="s">
        <v>163</v>
      </c>
      <c r="C2" s="76" t="s">
        <v>232</v>
      </c>
    </row>
    <row r="3" spans="2:63">
      <c r="B3" s="56" t="s">
        <v>165</v>
      </c>
      <c r="C3" s="76" t="s">
        <v>233</v>
      </c>
    </row>
    <row r="4" spans="2:63">
      <c r="B4" s="56" t="s">
        <v>166</v>
      </c>
      <c r="C4" s="76">
        <v>9454</v>
      </c>
    </row>
    <row r="6" spans="2:63" ht="26.25" customHeight="1">
      <c r="B6" s="183" t="s">
        <v>194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5"/>
      <c r="BK6" s="3"/>
    </row>
    <row r="7" spans="2:63" ht="26.25" customHeight="1">
      <c r="B7" s="183" t="s">
        <v>75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5"/>
      <c r="BH7" s="3"/>
      <c r="BK7" s="3"/>
    </row>
    <row r="8" spans="2:63" s="3" customFormat="1" ht="63">
      <c r="B8" s="22" t="s">
        <v>100</v>
      </c>
      <c r="C8" s="30" t="s">
        <v>34</v>
      </c>
      <c r="D8" s="30" t="s">
        <v>104</v>
      </c>
      <c r="E8" s="30" t="s">
        <v>102</v>
      </c>
      <c r="F8" s="30" t="s">
        <v>46</v>
      </c>
      <c r="G8" s="30" t="s">
        <v>86</v>
      </c>
      <c r="H8" s="30" t="s">
        <v>217</v>
      </c>
      <c r="I8" s="30" t="s">
        <v>216</v>
      </c>
      <c r="J8" s="30" t="s">
        <v>224</v>
      </c>
      <c r="K8" s="30" t="s">
        <v>45</v>
      </c>
      <c r="L8" s="30" t="s">
        <v>44</v>
      </c>
      <c r="M8" s="30" t="s">
        <v>167</v>
      </c>
      <c r="N8" s="30" t="s">
        <v>169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226</v>
      </c>
      <c r="I9" s="32"/>
      <c r="J9" s="16" t="s">
        <v>220</v>
      </c>
      <c r="K9" s="32" t="s">
        <v>220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2" customFormat="1" ht="18" customHeight="1">
      <c r="B11" s="77" t="s">
        <v>28</v>
      </c>
      <c r="C11" s="78"/>
      <c r="D11" s="78"/>
      <c r="E11" s="78"/>
      <c r="F11" s="78"/>
      <c r="G11" s="78"/>
      <c r="H11" s="86"/>
      <c r="I11" s="88"/>
      <c r="J11" s="91">
        <v>1.10422</v>
      </c>
      <c r="K11" s="86">
        <v>7312.0286100000021</v>
      </c>
      <c r="L11" s="78"/>
      <c r="M11" s="87">
        <v>1</v>
      </c>
      <c r="N11" s="87">
        <f>K11/'סכום נכסי הקרן'!$C$42</f>
        <v>0.64205501607939808</v>
      </c>
      <c r="O11" s="131"/>
      <c r="BH11" s="133"/>
      <c r="BI11" s="134"/>
      <c r="BK11" s="133"/>
    </row>
    <row r="12" spans="2:63" s="133" customFormat="1" ht="20.25">
      <c r="B12" s="79" t="s">
        <v>214</v>
      </c>
      <c r="C12" s="80"/>
      <c r="D12" s="80"/>
      <c r="E12" s="80"/>
      <c r="F12" s="80"/>
      <c r="G12" s="80"/>
      <c r="H12" s="89"/>
      <c r="I12" s="91"/>
      <c r="J12" s="89">
        <v>0</v>
      </c>
      <c r="K12" s="89">
        <v>4278.8235400000003</v>
      </c>
      <c r="L12" s="80"/>
      <c r="M12" s="90">
        <v>0.58517598442492957</v>
      </c>
      <c r="N12" s="90">
        <f>K12/'סכום נכסי הקרן'!$C$42</f>
        <v>0.37571517608922572</v>
      </c>
      <c r="BI12" s="132"/>
    </row>
    <row r="13" spans="2:63" s="133" customFormat="1">
      <c r="B13" s="100" t="s">
        <v>48</v>
      </c>
      <c r="C13" s="80"/>
      <c r="D13" s="80"/>
      <c r="E13" s="80"/>
      <c r="F13" s="80"/>
      <c r="G13" s="80"/>
      <c r="H13" s="89"/>
      <c r="I13" s="91"/>
      <c r="J13" s="80"/>
      <c r="K13" s="89">
        <v>1471.8451100000002</v>
      </c>
      <c r="L13" s="80"/>
      <c r="M13" s="90">
        <v>0.20129093969723946</v>
      </c>
      <c r="N13" s="90">
        <f>K13/'סכום נכסי הקרן'!$C$42</f>
        <v>0.12923985752394823</v>
      </c>
    </row>
    <row r="14" spans="2:63" s="133" customFormat="1">
      <c r="B14" s="85" t="s">
        <v>304</v>
      </c>
      <c r="C14" s="82" t="s">
        <v>305</v>
      </c>
      <c r="D14" s="95" t="s">
        <v>105</v>
      </c>
      <c r="E14" s="82" t="s">
        <v>306</v>
      </c>
      <c r="F14" s="95" t="s">
        <v>307</v>
      </c>
      <c r="G14" s="95" t="s">
        <v>149</v>
      </c>
      <c r="H14" s="92">
        <v>26627</v>
      </c>
      <c r="I14" s="94">
        <v>1286</v>
      </c>
      <c r="J14" s="82"/>
      <c r="K14" s="92">
        <v>342.42321999999996</v>
      </c>
      <c r="L14" s="93">
        <v>1.2896199052258442E-4</v>
      </c>
      <c r="M14" s="93">
        <v>4.6830125846567205E-2</v>
      </c>
      <c r="N14" s="93">
        <f>K14/'סכום נכסי הקרן'!$C$42</f>
        <v>3.0067517203417941E-2</v>
      </c>
    </row>
    <row r="15" spans="2:63" s="133" customFormat="1">
      <c r="B15" s="85" t="s">
        <v>308</v>
      </c>
      <c r="C15" s="82" t="s">
        <v>309</v>
      </c>
      <c r="D15" s="95" t="s">
        <v>105</v>
      </c>
      <c r="E15" s="82" t="s">
        <v>310</v>
      </c>
      <c r="F15" s="95" t="s">
        <v>307</v>
      </c>
      <c r="G15" s="95" t="s">
        <v>149</v>
      </c>
      <c r="H15" s="92">
        <v>25053</v>
      </c>
      <c r="I15" s="94">
        <v>1281</v>
      </c>
      <c r="J15" s="82"/>
      <c r="K15" s="92">
        <v>320.92892999999998</v>
      </c>
      <c r="L15" s="93">
        <v>9.8247058823529418E-5</v>
      </c>
      <c r="M15" s="93">
        <v>4.3890546265244974E-2</v>
      </c>
      <c r="N15" s="93">
        <f>K15/'סכום נכסי הקרן'!$C$42</f>
        <v>2.8180145388065427E-2</v>
      </c>
    </row>
    <row r="16" spans="2:63" s="133" customFormat="1" ht="20.25">
      <c r="B16" s="85" t="s">
        <v>311</v>
      </c>
      <c r="C16" s="82" t="s">
        <v>312</v>
      </c>
      <c r="D16" s="95" t="s">
        <v>105</v>
      </c>
      <c r="E16" s="82" t="s">
        <v>310</v>
      </c>
      <c r="F16" s="95" t="s">
        <v>307</v>
      </c>
      <c r="G16" s="95" t="s">
        <v>149</v>
      </c>
      <c r="H16" s="92">
        <v>2221</v>
      </c>
      <c r="I16" s="94">
        <v>1286</v>
      </c>
      <c r="J16" s="82"/>
      <c r="K16" s="92">
        <v>28.562060000000002</v>
      </c>
      <c r="L16" s="93">
        <v>1.5209221189881401E-5</v>
      </c>
      <c r="M16" s="93">
        <v>3.9061745410758171E-3</v>
      </c>
      <c r="N16" s="93">
        <f>K16/'סכום נכסי הקרן'!$C$42</f>
        <v>2.507978957779369E-3</v>
      </c>
      <c r="BH16" s="132"/>
    </row>
    <row r="17" spans="2:14" s="133" customFormat="1">
      <c r="B17" s="85" t="s">
        <v>313</v>
      </c>
      <c r="C17" s="82" t="s">
        <v>314</v>
      </c>
      <c r="D17" s="95" t="s">
        <v>105</v>
      </c>
      <c r="E17" s="82" t="s">
        <v>315</v>
      </c>
      <c r="F17" s="95" t="s">
        <v>307</v>
      </c>
      <c r="G17" s="95" t="s">
        <v>149</v>
      </c>
      <c r="H17" s="92">
        <v>2861</v>
      </c>
      <c r="I17" s="94">
        <v>12850</v>
      </c>
      <c r="J17" s="82"/>
      <c r="K17" s="92">
        <v>367.63850000000002</v>
      </c>
      <c r="L17" s="93">
        <v>2.7869382855749264E-5</v>
      </c>
      <c r="M17" s="93">
        <v>5.0278591565850003E-2</v>
      </c>
      <c r="N17" s="93">
        <f>K17/'סכום נכסי הקרן'!$C$42</f>
        <v>3.2281621916261313E-2</v>
      </c>
    </row>
    <row r="18" spans="2:14" s="133" customFormat="1">
      <c r="B18" s="85" t="s">
        <v>316</v>
      </c>
      <c r="C18" s="82" t="s">
        <v>317</v>
      </c>
      <c r="D18" s="95" t="s">
        <v>105</v>
      </c>
      <c r="E18" s="82" t="s">
        <v>318</v>
      </c>
      <c r="F18" s="95" t="s">
        <v>307</v>
      </c>
      <c r="G18" s="95" t="s">
        <v>149</v>
      </c>
      <c r="H18" s="92">
        <v>3211</v>
      </c>
      <c r="I18" s="94">
        <v>12840</v>
      </c>
      <c r="J18" s="82"/>
      <c r="K18" s="92">
        <v>412.29240000000004</v>
      </c>
      <c r="L18" s="93">
        <v>7.766065125143452E-5</v>
      </c>
      <c r="M18" s="93">
        <v>5.6385501478501451E-2</v>
      </c>
      <c r="N18" s="93">
        <f>K18/'סכום נכסי הקרן'!$C$42</f>
        <v>3.6202594058424173E-2</v>
      </c>
    </row>
    <row r="19" spans="2:14" s="133" customFormat="1">
      <c r="B19" s="81"/>
      <c r="C19" s="82"/>
      <c r="D19" s="82"/>
      <c r="E19" s="82"/>
      <c r="F19" s="82"/>
      <c r="G19" s="82"/>
      <c r="H19" s="92"/>
      <c r="I19" s="94"/>
      <c r="J19" s="82"/>
      <c r="K19" s="82"/>
      <c r="L19" s="82"/>
      <c r="M19" s="93"/>
      <c r="N19" s="82"/>
    </row>
    <row r="20" spans="2:14" s="133" customFormat="1">
      <c r="B20" s="100" t="s">
        <v>49</v>
      </c>
      <c r="C20" s="80"/>
      <c r="D20" s="80"/>
      <c r="E20" s="80"/>
      <c r="F20" s="80"/>
      <c r="G20" s="80"/>
      <c r="H20" s="89"/>
      <c r="I20" s="91"/>
      <c r="J20" s="80"/>
      <c r="K20" s="89">
        <v>2806.9784300000001</v>
      </c>
      <c r="L20" s="80"/>
      <c r="M20" s="90">
        <v>0.38388504472769003</v>
      </c>
      <c r="N20" s="90">
        <f>K20/'סכום נכסי הקרן'!$C$42</f>
        <v>0.24647531856527749</v>
      </c>
    </row>
    <row r="21" spans="2:14" s="133" customFormat="1">
      <c r="B21" s="85" t="s">
        <v>319</v>
      </c>
      <c r="C21" s="82" t="s">
        <v>320</v>
      </c>
      <c r="D21" s="95" t="s">
        <v>105</v>
      </c>
      <c r="E21" s="82" t="s">
        <v>306</v>
      </c>
      <c r="F21" s="95" t="s">
        <v>321</v>
      </c>
      <c r="G21" s="95" t="s">
        <v>149</v>
      </c>
      <c r="H21" s="92">
        <v>44912</v>
      </c>
      <c r="I21" s="94">
        <v>306.08</v>
      </c>
      <c r="J21" s="82"/>
      <c r="K21" s="92">
        <v>137.46664999999999</v>
      </c>
      <c r="L21" s="93">
        <v>3.0995811673003904E-4</v>
      </c>
      <c r="M21" s="93">
        <v>1.8800070039660301E-2</v>
      </c>
      <c r="N21" s="93">
        <f>K21/'סכום נכסי הקרן'!$C$42</f>
        <v>1.2070679271607904E-2</v>
      </c>
    </row>
    <row r="22" spans="2:14" s="133" customFormat="1">
      <c r="B22" s="85" t="s">
        <v>322</v>
      </c>
      <c r="C22" s="82" t="s">
        <v>323</v>
      </c>
      <c r="D22" s="95" t="s">
        <v>105</v>
      </c>
      <c r="E22" s="82" t="s">
        <v>306</v>
      </c>
      <c r="F22" s="95" t="s">
        <v>321</v>
      </c>
      <c r="G22" s="95" t="s">
        <v>149</v>
      </c>
      <c r="H22" s="92">
        <v>185427</v>
      </c>
      <c r="I22" s="94">
        <v>316.27</v>
      </c>
      <c r="J22" s="82"/>
      <c r="K22" s="92">
        <v>586.44997000000001</v>
      </c>
      <c r="L22" s="93">
        <v>7.1057647638197833E-4</v>
      </c>
      <c r="M22" s="93">
        <v>8.0203456698455106E-2</v>
      </c>
      <c r="N22" s="93">
        <f>K22/'סכום נכסי הקרן'!$C$42</f>
        <v>5.1495031680149898E-2</v>
      </c>
    </row>
    <row r="23" spans="2:14" s="133" customFormat="1">
      <c r="B23" s="85" t="s">
        <v>324</v>
      </c>
      <c r="C23" s="82" t="s">
        <v>325</v>
      </c>
      <c r="D23" s="95" t="s">
        <v>105</v>
      </c>
      <c r="E23" s="82" t="s">
        <v>306</v>
      </c>
      <c r="F23" s="95" t="s">
        <v>321</v>
      </c>
      <c r="G23" s="95" t="s">
        <v>149</v>
      </c>
      <c r="H23" s="92">
        <v>25700</v>
      </c>
      <c r="I23" s="94">
        <v>325.39</v>
      </c>
      <c r="J23" s="82"/>
      <c r="K23" s="92">
        <v>83.625230000000002</v>
      </c>
      <c r="L23" s="93">
        <v>1.0541279051975278E-4</v>
      </c>
      <c r="M23" s="93">
        <v>1.1436666137442804E-2</v>
      </c>
      <c r="N23" s="93">
        <f>K23/'סכום נכסי הקרן'!$C$42</f>
        <v>7.3429688607705469E-3</v>
      </c>
    </row>
    <row r="24" spans="2:14" s="133" customFormat="1">
      <c r="B24" s="85" t="s">
        <v>326</v>
      </c>
      <c r="C24" s="82" t="s">
        <v>327</v>
      </c>
      <c r="D24" s="95" t="s">
        <v>105</v>
      </c>
      <c r="E24" s="82" t="s">
        <v>310</v>
      </c>
      <c r="F24" s="95" t="s">
        <v>321</v>
      </c>
      <c r="G24" s="95" t="s">
        <v>149</v>
      </c>
      <c r="H24" s="92">
        <v>3265</v>
      </c>
      <c r="I24" s="94">
        <v>3142.55</v>
      </c>
      <c r="J24" s="82"/>
      <c r="K24" s="92">
        <v>102.60426</v>
      </c>
      <c r="L24" s="93">
        <v>5.1365801722152953E-5</v>
      </c>
      <c r="M24" s="93">
        <v>1.4032256364489248E-2</v>
      </c>
      <c r="N24" s="93">
        <f>K24/'סכום נכסי הקרן'!$C$42</f>
        <v>9.0094805857323795E-3</v>
      </c>
    </row>
    <row r="25" spans="2:14" s="133" customFormat="1">
      <c r="B25" s="85" t="s">
        <v>328</v>
      </c>
      <c r="C25" s="82" t="s">
        <v>329</v>
      </c>
      <c r="D25" s="95" t="s">
        <v>105</v>
      </c>
      <c r="E25" s="82" t="s">
        <v>310</v>
      </c>
      <c r="F25" s="95" t="s">
        <v>321</v>
      </c>
      <c r="G25" s="95" t="s">
        <v>149</v>
      </c>
      <c r="H25" s="92">
        <v>9938</v>
      </c>
      <c r="I25" s="94">
        <v>3241.92</v>
      </c>
      <c r="J25" s="82"/>
      <c r="K25" s="92">
        <v>322.18200999999999</v>
      </c>
      <c r="L25" s="93">
        <v>3.3765969013318836E-4</v>
      </c>
      <c r="M25" s="93">
        <v>4.4061918680047385E-2</v>
      </c>
      <c r="N25" s="93">
        <f>K25/'סכום נכסי הקרן'!$C$42</f>
        <v>2.8290175906606953E-2</v>
      </c>
    </row>
    <row r="26" spans="2:14" s="133" customFormat="1">
      <c r="B26" s="85" t="s">
        <v>330</v>
      </c>
      <c r="C26" s="82" t="s">
        <v>331</v>
      </c>
      <c r="D26" s="95" t="s">
        <v>105</v>
      </c>
      <c r="E26" s="82" t="s">
        <v>315</v>
      </c>
      <c r="F26" s="95" t="s">
        <v>321</v>
      </c>
      <c r="G26" s="95" t="s">
        <v>149</v>
      </c>
      <c r="H26" s="92">
        <v>7927</v>
      </c>
      <c r="I26" s="94">
        <v>3156.65</v>
      </c>
      <c r="J26" s="82"/>
      <c r="K26" s="92">
        <v>250.22764999999998</v>
      </c>
      <c r="L26" s="93">
        <v>5.6621428571428568E-5</v>
      </c>
      <c r="M26" s="93">
        <v>3.4221371844440844E-2</v>
      </c>
      <c r="N26" s="93">
        <f>K26/'סכום נכסי הקרן'!$C$42</f>
        <v>2.1972003449841526E-2</v>
      </c>
    </row>
    <row r="27" spans="2:14" s="133" customFormat="1">
      <c r="B27" s="85" t="s">
        <v>332</v>
      </c>
      <c r="C27" s="82" t="s">
        <v>333</v>
      </c>
      <c r="D27" s="95" t="s">
        <v>105</v>
      </c>
      <c r="E27" s="82" t="s">
        <v>318</v>
      </c>
      <c r="F27" s="95" t="s">
        <v>321</v>
      </c>
      <c r="G27" s="95" t="s">
        <v>149</v>
      </c>
      <c r="H27" s="92">
        <v>16410</v>
      </c>
      <c r="I27" s="94">
        <v>323.29000000000002</v>
      </c>
      <c r="J27" s="82"/>
      <c r="K27" s="92">
        <v>53.05189</v>
      </c>
      <c r="L27" s="93">
        <v>4.435135135135135E-5</v>
      </c>
      <c r="M27" s="93">
        <v>7.2554270271106046E-3</v>
      </c>
      <c r="N27" s="93">
        <f>K27/'סכום נכסי הקרן'!$C$42</f>
        <v>4.6583833165543985E-3</v>
      </c>
    </row>
    <row r="28" spans="2:14" s="133" customFormat="1">
      <c r="B28" s="85" t="s">
        <v>334</v>
      </c>
      <c r="C28" s="82" t="s">
        <v>335</v>
      </c>
      <c r="D28" s="95" t="s">
        <v>105</v>
      </c>
      <c r="E28" s="82" t="s">
        <v>318</v>
      </c>
      <c r="F28" s="95" t="s">
        <v>321</v>
      </c>
      <c r="G28" s="95" t="s">
        <v>149</v>
      </c>
      <c r="H28" s="92">
        <v>3155</v>
      </c>
      <c r="I28" s="94">
        <v>3259.74</v>
      </c>
      <c r="J28" s="82"/>
      <c r="K28" s="92">
        <v>102.84480000000001</v>
      </c>
      <c r="L28" s="93">
        <v>2.1874666701666135E-5</v>
      </c>
      <c r="M28" s="93">
        <v>1.4065152844088774E-2</v>
      </c>
      <c r="N28" s="93">
        <f>K28/'סכום נכסי הקרן'!$C$42</f>
        <v>9.0306019354706082E-3</v>
      </c>
    </row>
    <row r="29" spans="2:14" s="133" customFormat="1">
      <c r="B29" s="85" t="s">
        <v>336</v>
      </c>
      <c r="C29" s="82" t="s">
        <v>337</v>
      </c>
      <c r="D29" s="95" t="s">
        <v>105</v>
      </c>
      <c r="E29" s="82" t="s">
        <v>318</v>
      </c>
      <c r="F29" s="95" t="s">
        <v>321</v>
      </c>
      <c r="G29" s="95" t="s">
        <v>149</v>
      </c>
      <c r="H29" s="92">
        <v>13004</v>
      </c>
      <c r="I29" s="94">
        <v>3173.4</v>
      </c>
      <c r="J29" s="82"/>
      <c r="K29" s="92">
        <v>412.66894000000002</v>
      </c>
      <c r="L29" s="93">
        <v>8.6838063439065115E-5</v>
      </c>
      <c r="M29" s="93">
        <v>5.6436997447689131E-2</v>
      </c>
      <c r="N29" s="93">
        <f>K29/'סכום נכסי הקרן'!$C$42</f>
        <v>3.6235657303748996E-2</v>
      </c>
    </row>
    <row r="30" spans="2:14" s="133" customFormat="1">
      <c r="B30" s="85" t="s">
        <v>338</v>
      </c>
      <c r="C30" s="82" t="s">
        <v>339</v>
      </c>
      <c r="D30" s="95" t="s">
        <v>105</v>
      </c>
      <c r="E30" s="82" t="s">
        <v>310</v>
      </c>
      <c r="F30" s="95" t="s">
        <v>321</v>
      </c>
      <c r="G30" s="95" t="s">
        <v>149</v>
      </c>
      <c r="H30" s="92">
        <v>68800</v>
      </c>
      <c r="I30" s="94">
        <v>354.71</v>
      </c>
      <c r="J30" s="82"/>
      <c r="K30" s="92">
        <v>244.04048</v>
      </c>
      <c r="L30" s="93">
        <v>1.3312357212029018E-4</v>
      </c>
      <c r="M30" s="93">
        <v>3.3375208579770575E-2</v>
      </c>
      <c r="N30" s="93">
        <f>K30/'סכום נכסי הקרן'!$C$42</f>
        <v>2.1428720081337862E-2</v>
      </c>
    </row>
    <row r="31" spans="2:14" s="133" customFormat="1">
      <c r="B31" s="85" t="s">
        <v>340</v>
      </c>
      <c r="C31" s="82" t="s">
        <v>341</v>
      </c>
      <c r="D31" s="95" t="s">
        <v>105</v>
      </c>
      <c r="E31" s="82" t="s">
        <v>310</v>
      </c>
      <c r="F31" s="95" t="s">
        <v>321</v>
      </c>
      <c r="G31" s="95" t="s">
        <v>149</v>
      </c>
      <c r="H31" s="92">
        <v>11430</v>
      </c>
      <c r="I31" s="94">
        <v>353.99</v>
      </c>
      <c r="J31" s="82"/>
      <c r="K31" s="92">
        <v>40.461059999999996</v>
      </c>
      <c r="L31" s="93">
        <v>7.6452195916758449E-5</v>
      </c>
      <c r="M31" s="93">
        <v>5.5334931190866863E-3</v>
      </c>
      <c r="N31" s="93">
        <f>K31/'סכום נכסי הקרן'!$C$42</f>
        <v>3.5528070135504406E-3</v>
      </c>
    </row>
    <row r="32" spans="2:14" s="133" customFormat="1">
      <c r="B32" s="85" t="s">
        <v>342</v>
      </c>
      <c r="C32" s="82" t="s">
        <v>343</v>
      </c>
      <c r="D32" s="95" t="s">
        <v>105</v>
      </c>
      <c r="E32" s="82" t="s">
        <v>315</v>
      </c>
      <c r="F32" s="95" t="s">
        <v>321</v>
      </c>
      <c r="G32" s="95" t="s">
        <v>149</v>
      </c>
      <c r="H32" s="92">
        <v>12000</v>
      </c>
      <c r="I32" s="94">
        <v>3554.87</v>
      </c>
      <c r="J32" s="82"/>
      <c r="K32" s="92">
        <v>426.58440000000002</v>
      </c>
      <c r="L32" s="93">
        <v>5.2260524638180796E-4</v>
      </c>
      <c r="M32" s="93">
        <v>5.8340089016692166E-2</v>
      </c>
      <c r="N32" s="93">
        <f>K32/'סכום נכסי הקרן'!$C$42</f>
        <v>3.7457546791685802E-2</v>
      </c>
    </row>
    <row r="33" spans="2:14" s="133" customFormat="1">
      <c r="B33" s="85" t="s">
        <v>344</v>
      </c>
      <c r="C33" s="82" t="s">
        <v>345</v>
      </c>
      <c r="D33" s="95" t="s">
        <v>105</v>
      </c>
      <c r="E33" s="82" t="s">
        <v>318</v>
      </c>
      <c r="F33" s="95" t="s">
        <v>321</v>
      </c>
      <c r="G33" s="95" t="s">
        <v>149</v>
      </c>
      <c r="H33" s="92">
        <v>1262</v>
      </c>
      <c r="I33" s="94">
        <v>3547.63</v>
      </c>
      <c r="J33" s="82"/>
      <c r="K33" s="92">
        <v>44.771089999999994</v>
      </c>
      <c r="L33" s="93">
        <v>2.6092505831220192E-5</v>
      </c>
      <c r="M33" s="93">
        <v>6.1229369287164178E-3</v>
      </c>
      <c r="N33" s="93">
        <f>K33/'סכום נכסי הקרן'!$C$42</f>
        <v>3.9312623682201606E-3</v>
      </c>
    </row>
    <row r="34" spans="2:14" s="133" customFormat="1">
      <c r="B34" s="81"/>
      <c r="C34" s="82"/>
      <c r="D34" s="82"/>
      <c r="E34" s="82"/>
      <c r="F34" s="82"/>
      <c r="G34" s="82"/>
      <c r="H34" s="92"/>
      <c r="I34" s="94"/>
      <c r="J34" s="82"/>
      <c r="K34" s="82"/>
      <c r="L34" s="82"/>
      <c r="M34" s="93"/>
      <c r="N34" s="82"/>
    </row>
    <row r="35" spans="2:14" s="133" customFormat="1">
      <c r="B35" s="79" t="s">
        <v>213</v>
      </c>
      <c r="C35" s="80"/>
      <c r="D35" s="80"/>
      <c r="E35" s="80"/>
      <c r="F35" s="80"/>
      <c r="G35" s="80"/>
      <c r="H35" s="89"/>
      <c r="I35" s="91"/>
      <c r="J35" s="91">
        <v>1.10422</v>
      </c>
      <c r="K35" s="89">
        <v>3033.20507</v>
      </c>
      <c r="L35" s="80"/>
      <c r="M35" s="90">
        <v>0.4148240155750702</v>
      </c>
      <c r="N35" s="90">
        <f>K35/'סכום נכסי הקרן'!$C$42</f>
        <v>0.26633983999017219</v>
      </c>
    </row>
    <row r="36" spans="2:14" s="133" customFormat="1">
      <c r="B36" s="100" t="s">
        <v>50</v>
      </c>
      <c r="C36" s="80"/>
      <c r="D36" s="80"/>
      <c r="E36" s="80"/>
      <c r="F36" s="80"/>
      <c r="G36" s="80"/>
      <c r="H36" s="89"/>
      <c r="I36" s="91"/>
      <c r="J36" s="91">
        <v>1.10422</v>
      </c>
      <c r="K36" s="89">
        <v>2272.3653300000001</v>
      </c>
      <c r="L36" s="80"/>
      <c r="M36" s="90">
        <v>0.31077084776340874</v>
      </c>
      <c r="N36" s="90">
        <f>K36/'סכום נכסי הקרן'!$C$42</f>
        <v>0.19953198165774358</v>
      </c>
    </row>
    <row r="37" spans="2:14" s="133" customFormat="1">
      <c r="B37" s="85" t="s">
        <v>346</v>
      </c>
      <c r="C37" s="82" t="s">
        <v>347</v>
      </c>
      <c r="D37" s="95" t="s">
        <v>27</v>
      </c>
      <c r="E37" s="82"/>
      <c r="F37" s="95" t="s">
        <v>307</v>
      </c>
      <c r="G37" s="95" t="s">
        <v>158</v>
      </c>
      <c r="H37" s="92">
        <v>130</v>
      </c>
      <c r="I37" s="94">
        <v>20740</v>
      </c>
      <c r="J37" s="82"/>
      <c r="K37" s="92">
        <v>84.229289999999992</v>
      </c>
      <c r="L37" s="93">
        <v>1.2665646809299971E-6</v>
      </c>
      <c r="M37" s="93">
        <v>1.1519277958623847E-2</v>
      </c>
      <c r="N37" s="93">
        <f>K37/'סכום נכסי הקרן'!$C$42</f>
        <v>7.3960101949472898E-3</v>
      </c>
    </row>
    <row r="38" spans="2:14" s="133" customFormat="1">
      <c r="B38" s="85" t="s">
        <v>348</v>
      </c>
      <c r="C38" s="82" t="s">
        <v>349</v>
      </c>
      <c r="D38" s="95" t="s">
        <v>350</v>
      </c>
      <c r="E38" s="82"/>
      <c r="F38" s="95" t="s">
        <v>307</v>
      </c>
      <c r="G38" s="95" t="s">
        <v>148</v>
      </c>
      <c r="H38" s="92">
        <v>1489</v>
      </c>
      <c r="I38" s="94">
        <v>2738</v>
      </c>
      <c r="J38" s="82"/>
      <c r="K38" s="92">
        <v>142.52779000000001</v>
      </c>
      <c r="L38" s="93">
        <v>1.5334706330229595E-5</v>
      </c>
      <c r="M38" s="93">
        <v>1.9492236368588274E-2</v>
      </c>
      <c r="N38" s="93">
        <f>K38/'סכום נכסי הקרן'!$C$42</f>
        <v>1.2515088135057372E-2</v>
      </c>
    </row>
    <row r="39" spans="2:14" s="133" customFormat="1">
      <c r="B39" s="85" t="s">
        <v>351</v>
      </c>
      <c r="C39" s="82" t="s">
        <v>352</v>
      </c>
      <c r="D39" s="95" t="s">
        <v>350</v>
      </c>
      <c r="E39" s="82"/>
      <c r="F39" s="95" t="s">
        <v>307</v>
      </c>
      <c r="G39" s="95" t="s">
        <v>148</v>
      </c>
      <c r="H39" s="92">
        <v>358</v>
      </c>
      <c r="I39" s="94">
        <v>2410</v>
      </c>
      <c r="J39" s="82"/>
      <c r="K39" s="92">
        <v>30.162779999999998</v>
      </c>
      <c r="L39" s="93">
        <v>2.9105691056910568E-5</v>
      </c>
      <c r="M39" s="93">
        <v>4.1250905335284225E-3</v>
      </c>
      <c r="N39" s="93">
        <f>K39/'סכום נכסי הקרן'!$C$42</f>
        <v>2.6485350688335639E-3</v>
      </c>
    </row>
    <row r="40" spans="2:14" s="133" customFormat="1">
      <c r="B40" s="85" t="s">
        <v>353</v>
      </c>
      <c r="C40" s="82" t="s">
        <v>354</v>
      </c>
      <c r="D40" s="95" t="s">
        <v>350</v>
      </c>
      <c r="E40" s="82"/>
      <c r="F40" s="95" t="s">
        <v>307</v>
      </c>
      <c r="G40" s="95" t="s">
        <v>148</v>
      </c>
      <c r="H40" s="92">
        <v>1813</v>
      </c>
      <c r="I40" s="94">
        <v>2980</v>
      </c>
      <c r="J40" s="82"/>
      <c r="K40" s="92">
        <v>188.87979000000001</v>
      </c>
      <c r="L40" s="93">
        <v>4.4058323207776431E-5</v>
      </c>
      <c r="M40" s="93">
        <v>2.583138005528126E-2</v>
      </c>
      <c r="N40" s="93">
        <f>K40/'סכום נכסי הקרן'!$C$42</f>
        <v>1.6585167136746654E-2</v>
      </c>
    </row>
    <row r="41" spans="2:14" s="133" customFormat="1">
      <c r="B41" s="85" t="s">
        <v>355</v>
      </c>
      <c r="C41" s="82" t="s">
        <v>356</v>
      </c>
      <c r="D41" s="95" t="s">
        <v>108</v>
      </c>
      <c r="E41" s="82"/>
      <c r="F41" s="95" t="s">
        <v>307</v>
      </c>
      <c r="G41" s="95" t="s">
        <v>148</v>
      </c>
      <c r="H41" s="92">
        <v>653</v>
      </c>
      <c r="I41" s="94">
        <v>42298.5</v>
      </c>
      <c r="J41" s="82"/>
      <c r="K41" s="92">
        <v>965.62740000000008</v>
      </c>
      <c r="L41" s="93">
        <v>1.1071485854438954E-4</v>
      </c>
      <c r="M41" s="93">
        <v>0.13206012332602179</v>
      </c>
      <c r="N41" s="93">
        <f>K41/'סכום נכסי הקרן'!$C$42</f>
        <v>8.4789864605536225E-2</v>
      </c>
    </row>
    <row r="42" spans="2:14" s="133" customFormat="1">
      <c r="B42" s="85" t="s">
        <v>357</v>
      </c>
      <c r="C42" s="82" t="s">
        <v>358</v>
      </c>
      <c r="D42" s="95" t="s">
        <v>27</v>
      </c>
      <c r="E42" s="82"/>
      <c r="F42" s="95" t="s">
        <v>307</v>
      </c>
      <c r="G42" s="95" t="s">
        <v>150</v>
      </c>
      <c r="H42" s="92">
        <v>1271.0000000000002</v>
      </c>
      <c r="I42" s="94">
        <v>7665</v>
      </c>
      <c r="J42" s="82"/>
      <c r="K42" s="92">
        <v>388.31495000000001</v>
      </c>
      <c r="L42" s="93">
        <v>3.1646806697769019E-4</v>
      </c>
      <c r="M42" s="93">
        <v>5.3106322569490043E-2</v>
      </c>
      <c r="N42" s="93">
        <f>K42/'סכום נכסי הקרן'!$C$42</f>
        <v>3.4097180791271629E-2</v>
      </c>
    </row>
    <row r="43" spans="2:14" s="133" customFormat="1">
      <c r="B43" s="85" t="s">
        <v>359</v>
      </c>
      <c r="C43" s="82" t="s">
        <v>360</v>
      </c>
      <c r="D43" s="95" t="s">
        <v>350</v>
      </c>
      <c r="E43" s="82"/>
      <c r="F43" s="95" t="s">
        <v>307</v>
      </c>
      <c r="G43" s="95" t="s">
        <v>148</v>
      </c>
      <c r="H43" s="92">
        <v>265</v>
      </c>
      <c r="I43" s="94">
        <v>24180</v>
      </c>
      <c r="J43" s="94">
        <v>1.10422</v>
      </c>
      <c r="K43" s="92">
        <v>225.10926000000001</v>
      </c>
      <c r="L43" s="93">
        <v>2.7063402779713353E-7</v>
      </c>
      <c r="M43" s="93">
        <v>3.078615689388009E-2</v>
      </c>
      <c r="N43" s="93">
        <f>K43/'סכום נכסי הקרן'!$C$42</f>
        <v>1.9766406459523052E-2</v>
      </c>
    </row>
    <row r="44" spans="2:14" s="133" customFormat="1">
      <c r="B44" s="85" t="s">
        <v>361</v>
      </c>
      <c r="C44" s="82" t="s">
        <v>362</v>
      </c>
      <c r="D44" s="95" t="s">
        <v>350</v>
      </c>
      <c r="E44" s="82"/>
      <c r="F44" s="95" t="s">
        <v>307</v>
      </c>
      <c r="G44" s="95" t="s">
        <v>148</v>
      </c>
      <c r="H44" s="92">
        <v>1734</v>
      </c>
      <c r="I44" s="94">
        <v>4083</v>
      </c>
      <c r="J44" s="82"/>
      <c r="K44" s="92">
        <v>247.51407000000003</v>
      </c>
      <c r="L44" s="93">
        <v>1.2704140779439978E-6</v>
      </c>
      <c r="M44" s="93">
        <v>3.3850260057995032E-2</v>
      </c>
      <c r="N44" s="93">
        <f>K44/'סכום נכסי הקרן'!$C$42</f>
        <v>2.1733729265827808E-2</v>
      </c>
    </row>
    <row r="45" spans="2:14" s="133" customFormat="1">
      <c r="B45" s="81"/>
      <c r="C45" s="82"/>
      <c r="D45" s="82"/>
      <c r="E45" s="82"/>
      <c r="F45" s="82"/>
      <c r="G45" s="82"/>
      <c r="H45" s="92"/>
      <c r="I45" s="94"/>
      <c r="J45" s="82"/>
      <c r="K45" s="82"/>
      <c r="L45" s="82"/>
      <c r="M45" s="93"/>
      <c r="N45" s="82"/>
    </row>
    <row r="46" spans="2:14" s="133" customFormat="1">
      <c r="B46" s="100" t="s">
        <v>51</v>
      </c>
      <c r="C46" s="80"/>
      <c r="D46" s="80"/>
      <c r="E46" s="80"/>
      <c r="F46" s="80"/>
      <c r="G46" s="80"/>
      <c r="H46" s="89"/>
      <c r="I46" s="91"/>
      <c r="J46" s="80"/>
      <c r="K46" s="89">
        <v>760.83974000000012</v>
      </c>
      <c r="L46" s="80"/>
      <c r="M46" s="90">
        <v>0.10405316781166149</v>
      </c>
      <c r="N46" s="90">
        <f>K46/'סכום נכסי הקרן'!$C$42</f>
        <v>6.6807858332428624E-2</v>
      </c>
    </row>
    <row r="47" spans="2:14" s="133" customFormat="1">
      <c r="B47" s="85" t="s">
        <v>363</v>
      </c>
      <c r="C47" s="82" t="s">
        <v>364</v>
      </c>
      <c r="D47" s="95" t="s">
        <v>108</v>
      </c>
      <c r="E47" s="82"/>
      <c r="F47" s="95" t="s">
        <v>321</v>
      </c>
      <c r="G47" s="95" t="s">
        <v>148</v>
      </c>
      <c r="H47" s="92">
        <v>41</v>
      </c>
      <c r="I47" s="94">
        <v>11575</v>
      </c>
      <c r="J47" s="82"/>
      <c r="K47" s="92">
        <v>16.591139999999999</v>
      </c>
      <c r="L47" s="93">
        <v>7.5366239483468473E-7</v>
      </c>
      <c r="M47" s="93">
        <v>2.2690201153356803E-3</v>
      </c>
      <c r="N47" s="93">
        <f>K47/'סכום נכסי הקרן'!$C$42</f>
        <v>1.4568357466363279E-3</v>
      </c>
    </row>
    <row r="48" spans="2:14" s="133" customFormat="1">
      <c r="B48" s="85" t="s">
        <v>365</v>
      </c>
      <c r="C48" s="82" t="s">
        <v>366</v>
      </c>
      <c r="D48" s="95" t="s">
        <v>350</v>
      </c>
      <c r="E48" s="82"/>
      <c r="F48" s="95" t="s">
        <v>321</v>
      </c>
      <c r="G48" s="95" t="s">
        <v>148</v>
      </c>
      <c r="H48" s="92">
        <v>1291</v>
      </c>
      <c r="I48" s="94">
        <v>8004</v>
      </c>
      <c r="J48" s="82"/>
      <c r="K48" s="92">
        <v>361.24741</v>
      </c>
      <c r="L48" s="93">
        <v>5.2826468537156849E-6</v>
      </c>
      <c r="M48" s="93">
        <v>4.9404540007673726E-2</v>
      </c>
      <c r="N48" s="93">
        <f>K48/'סכום נכסי הקרן'!$C$42</f>
        <v>3.1720432729022217E-2</v>
      </c>
    </row>
    <row r="49" spans="2:14" s="133" customFormat="1">
      <c r="B49" s="85" t="s">
        <v>367</v>
      </c>
      <c r="C49" s="82" t="s">
        <v>368</v>
      </c>
      <c r="D49" s="95" t="s">
        <v>108</v>
      </c>
      <c r="E49" s="82"/>
      <c r="F49" s="95" t="s">
        <v>321</v>
      </c>
      <c r="G49" s="95" t="s">
        <v>148</v>
      </c>
      <c r="H49" s="92">
        <v>161</v>
      </c>
      <c r="I49" s="94">
        <v>10102.5</v>
      </c>
      <c r="J49" s="82"/>
      <c r="K49" s="92">
        <v>56.862550000000006</v>
      </c>
      <c r="L49" s="93">
        <v>5.9548269050175517E-5</v>
      </c>
      <c r="M49" s="93">
        <v>7.7765765197135885E-3</v>
      </c>
      <c r="N49" s="93">
        <f>K49/'סכום נכסי הקרן'!$C$42</f>
        <v>4.9929899624073775E-3</v>
      </c>
    </row>
    <row r="50" spans="2:14" s="133" customFormat="1">
      <c r="B50" s="85" t="s">
        <v>369</v>
      </c>
      <c r="C50" s="82" t="s">
        <v>370</v>
      </c>
      <c r="D50" s="95" t="s">
        <v>108</v>
      </c>
      <c r="E50" s="82"/>
      <c r="F50" s="95" t="s">
        <v>321</v>
      </c>
      <c r="G50" s="95" t="s">
        <v>148</v>
      </c>
      <c r="H50" s="92">
        <v>102</v>
      </c>
      <c r="I50" s="94">
        <v>7492</v>
      </c>
      <c r="J50" s="82"/>
      <c r="K50" s="92">
        <v>26.715880000000002</v>
      </c>
      <c r="L50" s="93">
        <v>2.3894417036663127E-6</v>
      </c>
      <c r="M50" s="93">
        <v>3.6536892051356449E-3</v>
      </c>
      <c r="N50" s="93">
        <f>K50/'סכום נכסי הקרן'!$C$42</f>
        <v>2.3458694813524895E-3</v>
      </c>
    </row>
    <row r="51" spans="2:14" s="133" customFormat="1">
      <c r="B51" s="85" t="s">
        <v>371</v>
      </c>
      <c r="C51" s="82" t="s">
        <v>372</v>
      </c>
      <c r="D51" s="95" t="s">
        <v>27</v>
      </c>
      <c r="E51" s="82"/>
      <c r="F51" s="95" t="s">
        <v>321</v>
      </c>
      <c r="G51" s="95" t="s">
        <v>150</v>
      </c>
      <c r="H51" s="92">
        <v>114</v>
      </c>
      <c r="I51" s="94">
        <v>19001</v>
      </c>
      <c r="J51" s="82"/>
      <c r="K51" s="92">
        <v>86.339130000000011</v>
      </c>
      <c r="L51" s="93">
        <v>1.2554139727575167E-4</v>
      </c>
      <c r="M51" s="93">
        <v>1.1807821687393532E-2</v>
      </c>
      <c r="N51" s="93">
        <f>K51/'סכום נכסי הקרן'!$C$42</f>
        <v>7.5812711433621196E-3</v>
      </c>
    </row>
    <row r="52" spans="2:14" s="133" customFormat="1">
      <c r="B52" s="85" t="s">
        <v>373</v>
      </c>
      <c r="C52" s="82" t="s">
        <v>374</v>
      </c>
      <c r="D52" s="95" t="s">
        <v>108</v>
      </c>
      <c r="E52" s="82"/>
      <c r="F52" s="95" t="s">
        <v>321</v>
      </c>
      <c r="G52" s="95" t="s">
        <v>148</v>
      </c>
      <c r="H52" s="92">
        <v>216</v>
      </c>
      <c r="I52" s="94">
        <v>10498</v>
      </c>
      <c r="J52" s="82"/>
      <c r="K52" s="92">
        <v>79.274179999999987</v>
      </c>
      <c r="L52" s="93">
        <v>5.3612129645050472E-6</v>
      </c>
      <c r="M52" s="93">
        <v>1.0841612393526994E-2</v>
      </c>
      <c r="N52" s="93">
        <f>K52/'סכום נכסי הקרן'!$C$42</f>
        <v>6.960911619652576E-3</v>
      </c>
    </row>
    <row r="53" spans="2:14" s="133" customFormat="1">
      <c r="B53" s="85" t="s">
        <v>375</v>
      </c>
      <c r="C53" s="82" t="s">
        <v>376</v>
      </c>
      <c r="D53" s="95" t="s">
        <v>350</v>
      </c>
      <c r="E53" s="82"/>
      <c r="F53" s="95" t="s">
        <v>321</v>
      </c>
      <c r="G53" s="95" t="s">
        <v>148</v>
      </c>
      <c r="H53" s="92">
        <v>261</v>
      </c>
      <c r="I53" s="94">
        <v>3720</v>
      </c>
      <c r="J53" s="82"/>
      <c r="K53" s="92">
        <v>33.943359999999998</v>
      </c>
      <c r="L53" s="93">
        <v>8.4459510841837654E-7</v>
      </c>
      <c r="M53" s="93">
        <v>4.6421262566695553E-3</v>
      </c>
      <c r="N53" s="93">
        <f>K53/'סכום נכסי הקרן'!$C$42</f>
        <v>2.9805004483685672E-3</v>
      </c>
    </row>
    <row r="54" spans="2:14" s="133" customFormat="1">
      <c r="B54" s="85" t="s">
        <v>377</v>
      </c>
      <c r="C54" s="82" t="s">
        <v>378</v>
      </c>
      <c r="D54" s="95" t="s">
        <v>27</v>
      </c>
      <c r="E54" s="82"/>
      <c r="F54" s="95" t="s">
        <v>321</v>
      </c>
      <c r="G54" s="95" t="s">
        <v>150</v>
      </c>
      <c r="H54" s="92">
        <v>116</v>
      </c>
      <c r="I54" s="94">
        <v>21599</v>
      </c>
      <c r="J54" s="82"/>
      <c r="K54" s="92">
        <v>99.86609</v>
      </c>
      <c r="L54" s="93">
        <v>7.3464171333647031E-5</v>
      </c>
      <c r="M54" s="93">
        <v>1.3657781626212753E-2</v>
      </c>
      <c r="N54" s="93">
        <f>K54/'סכום נכסי הקרן'!$C$42</f>
        <v>8.7690472016269359E-3</v>
      </c>
    </row>
    <row r="55" spans="2:14" s="133" customFormat="1">
      <c r="B55" s="135"/>
      <c r="C55" s="135"/>
    </row>
    <row r="56" spans="2:14">
      <c r="D56" s="1"/>
      <c r="E56" s="1"/>
      <c r="F56" s="1"/>
      <c r="G56" s="1"/>
    </row>
    <row r="57" spans="2:14">
      <c r="D57" s="1"/>
      <c r="E57" s="1"/>
      <c r="F57" s="1"/>
      <c r="G57" s="1"/>
    </row>
    <row r="58" spans="2:14">
      <c r="B58" s="97" t="s">
        <v>230</v>
      </c>
      <c r="D58" s="1"/>
      <c r="E58" s="1"/>
      <c r="F58" s="1"/>
      <c r="G58" s="1"/>
    </row>
    <row r="59" spans="2:14">
      <c r="B59" s="97" t="s">
        <v>97</v>
      </c>
      <c r="D59" s="1"/>
      <c r="E59" s="1"/>
      <c r="F59" s="1"/>
      <c r="G59" s="1"/>
    </row>
    <row r="60" spans="2:14">
      <c r="B60" s="97" t="s">
        <v>215</v>
      </c>
      <c r="D60" s="1"/>
      <c r="E60" s="1"/>
      <c r="F60" s="1"/>
      <c r="G60" s="1"/>
    </row>
    <row r="61" spans="2:14">
      <c r="B61" s="97" t="s">
        <v>225</v>
      </c>
      <c r="D61" s="1"/>
      <c r="E61" s="1"/>
      <c r="F61" s="1"/>
      <c r="G61" s="1"/>
    </row>
    <row r="62" spans="2:14">
      <c r="B62" s="97" t="s">
        <v>223</v>
      </c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0F"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AH44:XFD48 C5:C1048576 J1:J7 J9:J1048576 A1:B1048576 K1:XFD43 K49:XFD1048576 K44:AF48 D1:I1048576"/>
  </dataValidations>
  <pageMargins left="0" right="0" top="0.51181102362204722" bottom="0.51181102362204722" header="0" footer="0.23622047244094491"/>
  <pageSetup paperSize="9" scale="76" fitToHeight="25" pageOrder="overThenDown" orientation="landscape" r:id="rId1"/>
  <headerFooter alignWithMargins="0">
    <oddFooter>&amp;L&amp;Z&amp;F&amp;C&amp;A&amp;R&amp;D</oddFooter>
  </headerFooter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zoomScale="85" zoomScaleNormal="85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46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164</v>
      </c>
      <c r="C1" s="76" t="s" vm="1">
        <v>231</v>
      </c>
    </row>
    <row r="2" spans="2:65">
      <c r="B2" s="56" t="s">
        <v>163</v>
      </c>
      <c r="C2" s="76" t="s">
        <v>232</v>
      </c>
    </row>
    <row r="3" spans="2:65">
      <c r="B3" s="56" t="s">
        <v>165</v>
      </c>
      <c r="C3" s="76" t="s">
        <v>233</v>
      </c>
    </row>
    <row r="4" spans="2:65">
      <c r="B4" s="56" t="s">
        <v>166</v>
      </c>
      <c r="C4" s="76">
        <v>9454</v>
      </c>
    </row>
    <row r="6" spans="2:65" ht="26.25" customHeight="1">
      <c r="B6" s="183" t="s">
        <v>194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2:65" ht="26.25" customHeight="1">
      <c r="B7" s="183" t="s">
        <v>76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5"/>
      <c r="BM7" s="3"/>
    </row>
    <row r="8" spans="2:65" s="3" customFormat="1" ht="78.75">
      <c r="B8" s="22" t="s">
        <v>100</v>
      </c>
      <c r="C8" s="30" t="s">
        <v>34</v>
      </c>
      <c r="D8" s="30" t="s">
        <v>104</v>
      </c>
      <c r="E8" s="30" t="s">
        <v>102</v>
      </c>
      <c r="F8" s="30" t="s">
        <v>46</v>
      </c>
      <c r="G8" s="30" t="s">
        <v>15</v>
      </c>
      <c r="H8" s="30" t="s">
        <v>47</v>
      </c>
      <c r="I8" s="30" t="s">
        <v>86</v>
      </c>
      <c r="J8" s="30" t="s">
        <v>217</v>
      </c>
      <c r="K8" s="30" t="s">
        <v>216</v>
      </c>
      <c r="L8" s="30" t="s">
        <v>45</v>
      </c>
      <c r="M8" s="30" t="s">
        <v>44</v>
      </c>
      <c r="N8" s="30" t="s">
        <v>167</v>
      </c>
      <c r="O8" s="20" t="s">
        <v>169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226</v>
      </c>
      <c r="K9" s="32"/>
      <c r="L9" s="32" t="s">
        <v>220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19" t="s">
        <v>29</v>
      </c>
      <c r="C11" s="120"/>
      <c r="D11" s="120"/>
      <c r="E11" s="120"/>
      <c r="F11" s="120"/>
      <c r="G11" s="120"/>
      <c r="H11" s="120"/>
      <c r="I11" s="120"/>
      <c r="J11" s="121"/>
      <c r="K11" s="123"/>
      <c r="L11" s="121">
        <v>313.59535999999997</v>
      </c>
      <c r="M11" s="120"/>
      <c r="N11" s="122">
        <v>1</v>
      </c>
      <c r="O11" s="122">
        <f>L11/'סכום נכסי הקרן'!$C$42</f>
        <v>2.7536198864411249E-2</v>
      </c>
      <c r="P11" s="131"/>
      <c r="Q11" s="132"/>
      <c r="R11" s="132"/>
      <c r="S11" s="132"/>
      <c r="T11" s="132"/>
      <c r="U11" s="132"/>
      <c r="BG11" s="1"/>
      <c r="BH11" s="3"/>
      <c r="BI11" s="1"/>
      <c r="BM11" s="1"/>
    </row>
    <row r="12" spans="2:65" s="4" customFormat="1" ht="18" customHeight="1">
      <c r="B12" s="119" t="s">
        <v>213</v>
      </c>
      <c r="C12" s="120"/>
      <c r="D12" s="120"/>
      <c r="E12" s="120"/>
      <c r="F12" s="120"/>
      <c r="G12" s="120"/>
      <c r="H12" s="120"/>
      <c r="I12" s="120"/>
      <c r="J12" s="121"/>
      <c r="K12" s="123"/>
      <c r="L12" s="121">
        <v>313.59535999999997</v>
      </c>
      <c r="M12" s="120"/>
      <c r="N12" s="122">
        <v>1</v>
      </c>
      <c r="O12" s="122">
        <f>L12/'סכום נכסי הקרן'!$C$42</f>
        <v>2.7536198864411249E-2</v>
      </c>
      <c r="P12" s="131"/>
      <c r="Q12" s="132"/>
      <c r="R12" s="132"/>
      <c r="S12" s="132"/>
      <c r="T12" s="132"/>
      <c r="U12" s="132"/>
      <c r="BG12" s="1"/>
      <c r="BH12" s="3"/>
      <c r="BI12" s="1"/>
      <c r="BM12" s="1"/>
    </row>
    <row r="13" spans="2:65">
      <c r="B13" s="119" t="s">
        <v>379</v>
      </c>
      <c r="C13" s="120"/>
      <c r="D13" s="120"/>
      <c r="E13" s="120"/>
      <c r="F13" s="120"/>
      <c r="G13" s="120"/>
      <c r="H13" s="120"/>
      <c r="I13" s="120"/>
      <c r="J13" s="121"/>
      <c r="K13" s="123"/>
      <c r="L13" s="121">
        <v>313.59535999999997</v>
      </c>
      <c r="M13" s="120"/>
      <c r="N13" s="122">
        <v>1</v>
      </c>
      <c r="O13" s="122">
        <f>L13/'סכום נכסי הקרן'!$C$42</f>
        <v>2.7536198864411249E-2</v>
      </c>
      <c r="P13" s="133"/>
      <c r="Q13" s="133"/>
      <c r="R13" s="133"/>
      <c r="S13" s="133"/>
      <c r="T13" s="133"/>
      <c r="U13" s="133"/>
      <c r="BH13" s="3"/>
    </row>
    <row r="14" spans="2:65" ht="20.25">
      <c r="B14" s="85" t="s">
        <v>380</v>
      </c>
      <c r="C14" s="82" t="s">
        <v>381</v>
      </c>
      <c r="D14" s="95" t="s">
        <v>27</v>
      </c>
      <c r="E14" s="82"/>
      <c r="F14" s="95" t="s">
        <v>321</v>
      </c>
      <c r="G14" s="82" t="s">
        <v>382</v>
      </c>
      <c r="H14" s="82" t="s">
        <v>383</v>
      </c>
      <c r="I14" s="95" t="s">
        <v>148</v>
      </c>
      <c r="J14" s="92">
        <v>445.98</v>
      </c>
      <c r="K14" s="94">
        <v>10908</v>
      </c>
      <c r="L14" s="92">
        <v>170.07166000000001</v>
      </c>
      <c r="M14" s="93">
        <v>4.8413902918418634E-5</v>
      </c>
      <c r="N14" s="93">
        <v>0.54232836863402578</v>
      </c>
      <c r="O14" s="93">
        <f>L14/'סכום נכסי הקרן'!$C$42</f>
        <v>1.4933661808518265E-2</v>
      </c>
      <c r="P14" s="133"/>
      <c r="Q14" s="133"/>
      <c r="R14" s="133"/>
      <c r="S14" s="133"/>
      <c r="T14" s="133"/>
      <c r="U14" s="133"/>
      <c r="BH14" s="4"/>
    </row>
    <row r="15" spans="2:65">
      <c r="B15" s="85" t="s">
        <v>384</v>
      </c>
      <c r="C15" s="82" t="s">
        <v>385</v>
      </c>
      <c r="D15" s="95" t="s">
        <v>27</v>
      </c>
      <c r="E15" s="82"/>
      <c r="F15" s="95" t="s">
        <v>321</v>
      </c>
      <c r="G15" s="82" t="s">
        <v>386</v>
      </c>
      <c r="H15" s="82" t="s">
        <v>387</v>
      </c>
      <c r="I15" s="95" t="s">
        <v>148</v>
      </c>
      <c r="J15" s="92">
        <v>3332.28</v>
      </c>
      <c r="K15" s="94">
        <v>1232</v>
      </c>
      <c r="L15" s="92">
        <v>143.52370000000002</v>
      </c>
      <c r="M15" s="93">
        <v>4.8859492172770342E-6</v>
      </c>
      <c r="N15" s="93">
        <v>0.45767163136597439</v>
      </c>
      <c r="O15" s="93">
        <f>L15/'סכום נכסי הקרן'!$C$42</f>
        <v>1.2602537055892987E-2</v>
      </c>
      <c r="P15" s="133"/>
      <c r="Q15" s="133"/>
      <c r="R15" s="133"/>
      <c r="S15" s="133"/>
      <c r="T15" s="133"/>
      <c r="U15" s="133"/>
    </row>
    <row r="16" spans="2:65">
      <c r="B16" s="81"/>
      <c r="C16" s="82"/>
      <c r="D16" s="82"/>
      <c r="E16" s="82"/>
      <c r="F16" s="82"/>
      <c r="G16" s="82"/>
      <c r="H16" s="82"/>
      <c r="I16" s="82"/>
      <c r="J16" s="92"/>
      <c r="K16" s="94"/>
      <c r="L16" s="82"/>
      <c r="M16" s="82"/>
      <c r="N16" s="93"/>
      <c r="O16" s="82"/>
      <c r="P16" s="133"/>
      <c r="Q16" s="133"/>
      <c r="R16" s="133"/>
      <c r="S16" s="133"/>
      <c r="T16" s="133"/>
      <c r="U16" s="133"/>
    </row>
    <row r="17" spans="2:5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33"/>
      <c r="Q17" s="133"/>
      <c r="R17" s="133"/>
      <c r="S17" s="133"/>
      <c r="T17" s="133"/>
      <c r="U17" s="133"/>
    </row>
    <row r="18" spans="2:5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33"/>
      <c r="Q18" s="133"/>
      <c r="R18" s="133"/>
      <c r="S18" s="133"/>
      <c r="T18" s="133"/>
      <c r="U18" s="133"/>
    </row>
    <row r="19" spans="2:59" ht="20.25">
      <c r="B19" s="97" t="s">
        <v>230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33"/>
      <c r="Q19" s="133"/>
      <c r="R19" s="133"/>
      <c r="S19" s="133"/>
      <c r="T19" s="133"/>
      <c r="U19" s="133"/>
      <c r="BG19" s="4"/>
    </row>
    <row r="20" spans="2:59">
      <c r="B20" s="97" t="s">
        <v>97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33"/>
      <c r="Q20" s="133"/>
      <c r="R20" s="133"/>
      <c r="S20" s="133"/>
      <c r="T20" s="133"/>
      <c r="U20" s="133"/>
      <c r="BG20" s="3"/>
    </row>
    <row r="21" spans="2:59">
      <c r="B21" s="97" t="s">
        <v>215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133"/>
      <c r="Q21" s="133"/>
      <c r="R21" s="133"/>
      <c r="S21" s="133"/>
      <c r="T21" s="133"/>
      <c r="U21" s="133"/>
    </row>
    <row r="22" spans="2:59">
      <c r="B22" s="97" t="s">
        <v>225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133"/>
      <c r="Q22" s="133"/>
      <c r="R22" s="133"/>
      <c r="S22" s="133"/>
      <c r="T22" s="133"/>
      <c r="U22" s="133"/>
    </row>
    <row r="23" spans="2:5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133"/>
      <c r="Q23" s="133"/>
      <c r="R23" s="133"/>
      <c r="S23" s="133"/>
      <c r="T23" s="133"/>
      <c r="U23" s="133"/>
    </row>
    <row r="24" spans="2:5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5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5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5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5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5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5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5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5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0F"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1181102362204722" bottom="0.51181102362204722" header="0" footer="0.23622047244094491"/>
  <pageSetup paperSize="9" scale="75" fitToHeight="2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2017-09-10T07:32:37+00:00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E8D641A0-494D-47B7-8D62-4E49C458B9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31</vt:i4>
      </vt:variant>
    </vt:vector>
  </HeadingPairs>
  <TitlesOfParts>
    <vt:vector size="62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'סכום נכסי הקרן'!WPrint_Area_W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2017-09-10T05:07:44Z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