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  <sheet name="גיליון1" sheetId="94" r:id="rId32"/>
  </sheets>
  <externalReferences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להשקעה'!$B$6:$D$13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  <definedName name="_xlnm.Print_Area" localSheetId="0">'סכום נכסי הקרן'!$A$1:$F$62</definedName>
    <definedName name="_xlnm.Print_Titles" localSheetId="5">'אג"ח קונצרני'!$6:$10</definedName>
    <definedName name="_xlnm.Print_Titles" localSheetId="7">'תעודות סל'!$6:$10</definedName>
  </definedNames>
  <calcPr calcId="145621" concurrentCalc="0"/>
</workbook>
</file>

<file path=xl/calcChain.xml><?xml version="1.0" encoding="utf-8"?>
<calcChain xmlns="http://schemas.openxmlformats.org/spreadsheetml/2006/main">
  <c r="P25" i="59" l="1"/>
  <c r="P35" i="59"/>
  <c r="P34" i="59"/>
  <c r="P33" i="59"/>
  <c r="P32" i="59"/>
  <c r="P31" i="59"/>
  <c r="P30" i="59"/>
  <c r="P29" i="59"/>
  <c r="P28" i="59"/>
  <c r="P27" i="59"/>
  <c r="P26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C11" i="84"/>
  <c r="C10" i="84"/>
  <c r="C43" i="88"/>
  <c r="C13" i="88"/>
  <c r="C15" i="88"/>
  <c r="C17" i="88"/>
  <c r="C18" i="88"/>
  <c r="C23" i="88"/>
  <c r="C26" i="88"/>
  <c r="C31" i="88"/>
  <c r="C12" i="88"/>
  <c r="C11" i="88"/>
  <c r="C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42" i="88"/>
  <c r="D10" i="88"/>
  <c r="K15" i="76"/>
  <c r="K11" i="76"/>
  <c r="S17" i="71"/>
  <c r="S13" i="71"/>
  <c r="O14" i="64"/>
  <c r="N55" i="63"/>
  <c r="N51" i="63"/>
  <c r="N47" i="63"/>
  <c r="N42" i="63"/>
  <c r="N38" i="63"/>
  <c r="N33" i="63"/>
  <c r="N29" i="63"/>
  <c r="N25" i="63"/>
  <c r="N21" i="63"/>
  <c r="N16" i="63"/>
  <c r="N12" i="63"/>
  <c r="U64" i="61"/>
  <c r="U60" i="61"/>
  <c r="U56" i="61"/>
  <c r="U52" i="61"/>
  <c r="U47" i="61"/>
  <c r="U43" i="61"/>
  <c r="U39" i="61"/>
  <c r="U35" i="61"/>
  <c r="U31" i="61"/>
  <c r="U27" i="61"/>
  <c r="U23" i="61"/>
  <c r="U19" i="61"/>
  <c r="U15" i="61"/>
  <c r="U11" i="61"/>
  <c r="K19" i="76"/>
  <c r="K14" i="76"/>
  <c r="S21" i="71"/>
  <c r="S16" i="71"/>
  <c r="S12" i="71"/>
  <c r="O13" i="64"/>
  <c r="N54" i="63"/>
  <c r="N50" i="63"/>
  <c r="N45" i="63"/>
  <c r="N41" i="63"/>
  <c r="N37" i="63"/>
  <c r="N32" i="63"/>
  <c r="N28" i="63"/>
  <c r="N24" i="63"/>
  <c r="N20" i="63"/>
  <c r="N15" i="63"/>
  <c r="N11" i="63"/>
  <c r="U63" i="61"/>
  <c r="U59" i="61"/>
  <c r="U55" i="61"/>
  <c r="U51" i="61"/>
  <c r="U46" i="61"/>
  <c r="U42" i="61"/>
  <c r="U38" i="61"/>
  <c r="U34" i="61"/>
  <c r="U30" i="61"/>
  <c r="U26" i="61"/>
  <c r="U22" i="61"/>
  <c r="U18" i="61"/>
  <c r="U14" i="61"/>
  <c r="K18" i="76"/>
  <c r="K13" i="76"/>
  <c r="S20" i="71"/>
  <c r="S15" i="71"/>
  <c r="S11" i="71"/>
  <c r="O12" i="64"/>
  <c r="N53" i="63"/>
  <c r="N49" i="63"/>
  <c r="N44" i="63"/>
  <c r="N40" i="63"/>
  <c r="N36" i="63"/>
  <c r="N31" i="63"/>
  <c r="N27" i="63"/>
  <c r="N23" i="63"/>
  <c r="N19" i="63"/>
  <c r="N14" i="63"/>
  <c r="U66" i="61"/>
  <c r="U62" i="61"/>
  <c r="U58" i="61"/>
  <c r="U54" i="61"/>
  <c r="U49" i="61"/>
  <c r="U45" i="61"/>
  <c r="U41" i="61"/>
  <c r="U37" i="61"/>
  <c r="U33" i="61"/>
  <c r="S18" i="71"/>
  <c r="N52" i="63"/>
  <c r="N35" i="63"/>
  <c r="N17" i="63"/>
  <c r="U57" i="61"/>
  <c r="U40" i="61"/>
  <c r="U28" i="61"/>
  <c r="U20" i="61"/>
  <c r="U12" i="61"/>
  <c r="S14" i="71"/>
  <c r="N48" i="63"/>
  <c r="N30" i="63"/>
  <c r="N13" i="63"/>
  <c r="U53" i="61"/>
  <c r="U36" i="61"/>
  <c r="U25" i="61"/>
  <c r="U17" i="61"/>
  <c r="K16" i="76"/>
  <c r="O15" i="64"/>
  <c r="N43" i="63"/>
  <c r="N26" i="63"/>
  <c r="U65" i="61"/>
  <c r="U48" i="61"/>
  <c r="U32" i="61"/>
  <c r="U24" i="61"/>
  <c r="U16" i="61"/>
  <c r="K12" i="76"/>
  <c r="O11" i="64"/>
  <c r="N39" i="63"/>
  <c r="N22" i="63"/>
  <c r="U61" i="61"/>
  <c r="U44" i="61"/>
  <c r="U29" i="61"/>
  <c r="U21" i="61"/>
  <c r="U13" i="61"/>
  <c r="Q32" i="59"/>
  <c r="Q28" i="59"/>
  <c r="Q23" i="59"/>
  <c r="Q19" i="59"/>
  <c r="Q15" i="59"/>
  <c r="Q11" i="59"/>
  <c r="Q35" i="59"/>
  <c r="Q31" i="59"/>
  <c r="Q27" i="59"/>
  <c r="Q22" i="59"/>
  <c r="Q18" i="59"/>
  <c r="Q14" i="59"/>
  <c r="Q34" i="59"/>
  <c r="Q30" i="59"/>
  <c r="Q26" i="59"/>
  <c r="Q21" i="59"/>
  <c r="Q17" i="59"/>
  <c r="Q13" i="59"/>
  <c r="Q33" i="59"/>
  <c r="Q29" i="59"/>
  <c r="Q25" i="59"/>
  <c r="Q20" i="59"/>
  <c r="Q16" i="59"/>
  <c r="Q12" i="59"/>
  <c r="D42" i="88"/>
  <c r="D23" i="88"/>
  <c r="D13" i="88"/>
  <c r="D38" i="88"/>
  <c r="D18" i="88"/>
  <c r="D12" i="88"/>
  <c r="D31" i="88"/>
  <c r="D17" i="88"/>
  <c r="D26" i="88"/>
  <c r="D15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70630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4" si="31">
        <n x="1" s="1"/>
        <n x="2" s="1"/>
        <n x="29"/>
        <n x="30"/>
      </t>
    </mdx>
    <mdx n="0" f="v">
      <t c="4" si="31">
        <n x="1" s="1"/>
        <n x="2" s="1"/>
        <n x="32"/>
        <n x="30"/>
      </t>
    </mdx>
    <mdx n="0" f="v">
      <t c="4" si="31">
        <n x="1" s="1"/>
        <n x="2" s="1"/>
        <n x="33"/>
        <n x="30"/>
      </t>
    </mdx>
    <mdx n="0" f="v">
      <t c="4" si="31">
        <n x="1" s="1"/>
        <n x="2" s="1"/>
        <n x="34"/>
        <n x="30"/>
      </t>
    </mdx>
    <mdx n="0" f="v">
      <t c="4" si="31">
        <n x="1" s="1"/>
        <n x="2" s="1"/>
        <n x="35"/>
        <n x="30"/>
      </t>
    </mdx>
    <mdx n="0" f="v">
      <t c="4" si="31">
        <n x="1" s="1"/>
        <n x="2" s="1"/>
        <n x="36"/>
        <n x="30"/>
      </t>
    </mdx>
    <mdx n="0" f="v">
      <t c="4" si="31">
        <n x="1" s="1"/>
        <n x="2" s="1"/>
        <n x="37"/>
        <n x="30"/>
      </t>
    </mdx>
    <mdx n="0" f="v">
      <t c="4" si="31">
        <n x="1" s="1"/>
        <n x="2" s="1"/>
        <n x="38"/>
        <n x="30"/>
      </t>
    </mdx>
    <mdx n="0" f="v">
      <t c="4" si="31">
        <n x="1" s="1"/>
        <n x="2" s="1"/>
        <n x="39"/>
        <n x="30"/>
      </t>
    </mdx>
    <mdx n="0" f="v">
      <t c="4" si="31">
        <n x="1" s="1"/>
        <n x="2" s="1"/>
        <n x="40"/>
        <n x="30"/>
      </t>
    </mdx>
    <mdx n="0" f="v">
      <t c="4" si="31">
        <n x="1" s="1"/>
        <n x="2" s="1"/>
        <n x="41"/>
        <n x="30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<sst xmlns="http://schemas.openxmlformats.org/spreadsheetml/2006/main" count="2658" uniqueCount="552">
  <si>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</si>
  <si>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</si>
  <si>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</si>
  <si>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</si>
  <si>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</si>
  <si>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</si>
  <si>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</si>
  <si>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</si>
  <si>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</si>
  <si>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</si>
  <si>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</si>
  <si>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</si>
  <si>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</si>
  <si>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</si>
  <si>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</si>
  <si>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</si>
  <si>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</si>
  <si>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</si>
  <si>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</si>
  <si>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</si>
  <si>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</si>
  <si>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</si>
  <si>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</si>
  <si>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</si>
  <si>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</si>
  <si>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</si>
  <si>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</si>
  <si>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</si>
  <si>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</si>
  <si>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</si>
  <si>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</si>
  <si>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</si>
  <si>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</si>
  <si>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</si>
  <si>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</si>
  <si>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</si>
  <si>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</si>
  <si>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</si>
  <si>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</si>
  <si>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</si>
  <si>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</si>
  <si>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</si>
  <si>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</si>
  <si>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</si>
  <si>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</si>
  <si>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</si>
  <si>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</si>
  <si>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</si>
  <si>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</si>
  <si>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</si>
  <si>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</si>
  <si>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</si>
  <si>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</si>
  <si>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</si>
  <si>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</si>
  <si>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</si>
  <si>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</si>
  <si>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</si>
  <si>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</si>
  <si>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</si>
  <si>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</si>
  <si>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</si>
  <si>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</si>
  <si>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</si>
  <si>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</si>
  <si>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</si>
  <si>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</si>
  <si>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</si>
  <si>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</si>
  <si>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</si>
  <si>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</si>
  <si>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</si>
  <si>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</si>
  <si>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</si>
  <si>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</si>
  <si>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</si>
  <si>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</si>
  <si>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</si>
  <si>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</si>
  <si>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</si>
  <si>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</si>
  <si>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</si>
  <si>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</si>
  <si>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</si>
  <si>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</si>
  <si>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</si>
  <si>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</si>
  <si>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</si>
  <si>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</si>
  <si>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</si>
  <si>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</si>
  <si>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</si>
  <si>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</si>
  <si>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</si>
  <si>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</si>
  <si>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</si>
  <si>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</si>
  <si>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</si>
  <si>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</si>
  <si>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</si>
  <si>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</si>
  <si>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</si>
  <si>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</si>
  <si>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</si>
  <si>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</si>
  <si>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</si>
  <si>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</si>
  <si>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</si>
  <si>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</si>
  <si>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</si>
  <si>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</si>
  <si>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</si>
  <si>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</si>
  <si>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</si>
  <si>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</si>
  <si>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</si>
  <si>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</si>
  <si>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</si>
  <si>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</si>
  <si>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</si>
  <si>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</si>
  <si>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</si>
  <si>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</si>
  <si>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</si>
  <si>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</si>
  <si>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</si>
  <si>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</si>
  <si>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</si>
  <si>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</si>
  <si>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</si>
  <si>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</si>
  <si>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</si>
  <si>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</si>
  <si>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</si>
  <si>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</si>
  <si>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</si>
  <si>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</si>
  <si>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</si>
  <si>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</si>
  <si>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</si>
  <si>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</si>
  <si>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</si>
  <si>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</si>
  <si>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</si>
  <si>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</si>
  <si>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</si>
  <si>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</si>
  <si>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</si>
  <si>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</si>
  <si>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</si>
  <si>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</si>
  <si>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</si>
  <si>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</si>
  <si>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</si>
  <si>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</si>
  <si>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</si>
  <si>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</si>
  <si>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</si>
  <si>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</si>
  <si>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</si>
  <si>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</si>
  <si>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</si>
  <si>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</si>
  <si>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</si>
  <si>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</si>
  <si>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</si>
  <si>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</si>
  <si>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</si>
  <si>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</si>
  <si>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</si>
  <si>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</si>
  <si>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</si>
  <si>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</si>
  <si>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</si>
  <si>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</si>
  <si>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</si>
  <si>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</si>
  <si>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</si>
  <si>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</si>
  <si>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</si>
  <si>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</si>
  <si>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</si>
  <si>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</si>
  <si>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</si>
  <si>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</si>
  <si>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</si>
  <si>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</si>
  <si>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</si>
  <si>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</si>
  <si>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</si>
  <si>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</si>
  <si>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</si>
  <si>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</si>
  <si>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</si>
  <si>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</si>
  <si>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</si>
  <si>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</si>
  <si>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</si>
  <si>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</si>
  <si>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</si>
  <si>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</si>
  <si>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</si>
  <si>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</si>
  <si>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</si>
  <si>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</si>
  <si>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</si>
  <si>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</si>
  <si>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</si>
  <si>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</si>
  <si>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</si>
  <si>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</si>
  <si>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</si>
  <si>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</si>
  <si>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</si>
  <si>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</si>
  <si>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</si>
  <si>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</si>
  <si>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</si>
  <si>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</si>
  <si>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</si>
  <si>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</si>
  <si>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</si>
  <si>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</si>
  <si>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</si>
  <si>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</si>
  <si>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</si>
  <si>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</si>
  <si>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</si>
  <si>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</si>
  <si>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</si>
  <si>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</si>
  <si>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</si>
  <si>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</si>
  <si>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</si>
  <si>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</si>
  <si>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</si>
  <si>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</si>
  <si>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</si>
  <si>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</si>
  <si>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</si>
  <si>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</si>
  <si>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</si>
  <si>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</si>
  <si>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</si>
  <si>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</si>
  <si>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</si>
  <si>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</si>
  <si>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</si>
  <si>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</si>
  <si>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</si>
  <si>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</si>
  <si>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</si>
  <si>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</si>
  <si>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</si>
  <si>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</si>
  <si>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</si>
  <si>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</si>
  <si>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</si>
  <si>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</si>
  <si>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</si>
  <si>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</si>
  <si>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</si>
  <si>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</si>
  <si>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</si>
  <si>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</si>
  <si>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</si>
  <si>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</si>
  <si>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</si>
  <si>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</si>
  <si>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</si>
  <si>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</si>
  <si>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</si>
  <si>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</si>
  <si>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</si>
  <si>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</si>
  <si>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</si>
  <si>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לאומי אגח 177</t>
  </si>
  <si>
    <t>6040315</t>
  </si>
  <si>
    <t>מגמה</t>
  </si>
  <si>
    <t>520018078</t>
  </si>
  <si>
    <t>בנקים</t>
  </si>
  <si>
    <t>AAA</t>
  </si>
  <si>
    <t>מזרחי הנפקות אגח 42</t>
  </si>
  <si>
    <t>2310183</t>
  </si>
  <si>
    <t>520000522</t>
  </si>
  <si>
    <t>מזרחי טפחות 39</t>
  </si>
  <si>
    <t>2310159</t>
  </si>
  <si>
    <t>לאומי מימון הת יד</t>
  </si>
  <si>
    <t>6040299</t>
  </si>
  <si>
    <t>AA+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</si>
  <si>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</si>
  <si>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</si>
  <si>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</si>
  <si>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</si>
  <si>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</si>
  <si>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</si>
  <si>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יד</t>
  </si>
  <si>
    <t>1940501</t>
  </si>
  <si>
    <t>520000118</t>
  </si>
  <si>
    <t>אירפורט אגח ה</t>
  </si>
  <si>
    <t>1133487</t>
  </si>
  <si>
    <t>511659401</t>
  </si>
  <si>
    <t>AA</t>
  </si>
  <si>
    <t>חשמל אגח 27</t>
  </si>
  <si>
    <t>6000210</t>
  </si>
  <si>
    <t>520000472</t>
  </si>
  <si>
    <t>שרותים</t>
  </si>
  <si>
    <t>חשמל אגח 29</t>
  </si>
  <si>
    <t>6000236</t>
  </si>
  <si>
    <t>פועלים הנפקות שה 1</t>
  </si>
  <si>
    <t>1940444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</si>
  <si>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</si>
  <si>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</si>
  <si>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</si>
  <si>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</si>
  <si>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</si>
  <si>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</si>
  <si>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</si>
  <si>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</si>
  <si>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</si>
  <si>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</si>
  <si>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אמות.ק3*</t>
  </si>
  <si>
    <t>1117357</t>
  </si>
  <si>
    <t>גב ים     ו*</t>
  </si>
  <si>
    <t>7590128</t>
  </si>
  <si>
    <t>520001736</t>
  </si>
  <si>
    <t>גזית גלוב ט</t>
  </si>
  <si>
    <t>1260462</t>
  </si>
  <si>
    <t>520033234</t>
  </si>
  <si>
    <t>דקסיה ישראל אגח ב</t>
  </si>
  <si>
    <t>1095066</t>
  </si>
  <si>
    <t>520019753</t>
  </si>
  <si>
    <t>דקסיה ישראל הנפקות סד י</t>
  </si>
  <si>
    <t>1134147</t>
  </si>
  <si>
    <t>מליסרון אגח טז*</t>
  </si>
  <si>
    <t>3230265</t>
  </si>
  <si>
    <t>520037789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</si>
  <si>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</si>
  <si>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</si>
  <si>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</si>
  <si>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</si>
  <si>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</si>
  <si>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</si>
  <si>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</si>
  <si>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</si>
  <si>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</si>
  <si>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</si>
  <si>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</si>
  <si>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</si>
  <si>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</si>
  <si>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</si>
  <si>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ריט 1 אגח 6*</t>
  </si>
  <si>
    <t>1138544</t>
  </si>
  <si>
    <t>513821488</t>
  </si>
  <si>
    <t>ריט1 אגח ה*</t>
  </si>
  <si>
    <t>1136753</t>
  </si>
  <si>
    <t>ביג אגח ז</t>
  </si>
  <si>
    <t>1136084</t>
  </si>
  <si>
    <t>513623314</t>
  </si>
  <si>
    <t>A+</t>
  </si>
  <si>
    <t>ביג אגח ח</t>
  </si>
  <si>
    <t>1138924</t>
  </si>
  <si>
    <t>ישרס אגח טו</t>
  </si>
  <si>
    <t>6130207</t>
  </si>
  <si>
    <t>520017807</t>
  </si>
  <si>
    <t>ריבוע נדלן ז</t>
  </si>
  <si>
    <t>1140615</t>
  </si>
  <si>
    <t>513765859</t>
  </si>
  <si>
    <t>אשטרום נכ אג8</t>
  </si>
  <si>
    <t>2510162</t>
  </si>
  <si>
    <t>520036617</t>
  </si>
  <si>
    <t>A</t>
  </si>
  <si>
    <t>מגה אור אגח ג</t>
  </si>
  <si>
    <t>1127323</t>
  </si>
  <si>
    <t>513257873</t>
  </si>
  <si>
    <t>אדגר.ק7</t>
  </si>
  <si>
    <t>1820158</t>
  </si>
  <si>
    <t>520035171</t>
  </si>
  <si>
    <t>A-</t>
  </si>
  <si>
    <t>כלכלית ירושלים אגח טו</t>
  </si>
  <si>
    <t>1980416</t>
  </si>
  <si>
    <t>520017070</t>
  </si>
  <si>
    <t>מבני תעשיה אגח יז</t>
  </si>
  <si>
    <t>2260446</t>
  </si>
  <si>
    <t>520024126</t>
  </si>
  <si>
    <t>מזרחי הנפקות 40</t>
  </si>
  <si>
    <t>2310167</t>
  </si>
  <si>
    <t>מזרחי הנפקות 41</t>
  </si>
  <si>
    <t>2310175</t>
  </si>
  <si>
    <t>חשמל אגח 26</t>
  </si>
  <si>
    <t>6000202</t>
  </si>
  <si>
    <t>תעשיה אוירית אגח ד</t>
  </si>
  <si>
    <t>1133131</t>
  </si>
  <si>
    <t>520027194</t>
  </si>
  <si>
    <t>ביטחוניות</t>
  </si>
  <si>
    <t>אמות אגח ה</t>
  </si>
  <si>
    <t>1138114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</si>
  <si>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</si>
  <si>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</si>
  <si>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</si>
  <si>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</si>
  <si>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</si>
  <si>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</si>
  <si>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</si>
  <si>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פז נפט ד*</t>
  </si>
  <si>
    <t>1132505</t>
  </si>
  <si>
    <t>פז נפט ה*</t>
  </si>
  <si>
    <t>1139534</t>
  </si>
  <si>
    <t>מויניאן אגח א</t>
  </si>
  <si>
    <t>1135656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</si>
  <si>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</si>
  <si>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</si>
  <si>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</si>
  <si>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</si>
  <si>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</si>
  <si>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</si>
  <si>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</si>
  <si>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בזן 4</t>
  </si>
  <si>
    <t>2590362</t>
  </si>
  <si>
    <t>520036658</t>
  </si>
  <si>
    <t>בזן אגח ה</t>
  </si>
  <si>
    <t>2590388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</si>
  <si>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</si>
  <si>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</si>
  <si>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</si>
  <si>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</si>
  <si>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</si>
  <si>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</si>
  <si>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</si>
  <si>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</si>
  <si>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</si>
  <si>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</si>
  <si>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</si>
  <si>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</si>
  <si>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</si>
  <si>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</si>
  <si>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</si>
  <si>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</si>
  <si>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</si>
  <si>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</si>
  <si>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</si>
  <si>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</si>
  <si>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</si>
  <si>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</si>
  <si>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</si>
  <si>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</si>
  <si>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</si>
  <si>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</si>
  <si>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</si>
  <si>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</si>
  <si>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</si>
  <si>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</si>
  <si>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</si>
  <si>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</si>
  <si>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</si>
  <si>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</si>
  <si>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</si>
  <si>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</si>
  <si>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</si>
  <si>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</si>
  <si>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</si>
  <si>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</si>
  <si>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</si>
  <si>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</si>
  <si>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</si>
  <si>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</si>
  <si>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</si>
  <si>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</si>
  <si>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</si>
  <si>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</si>
  <si>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</si>
  <si>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</si>
  <si>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</si>
  <si>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</si>
  <si>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</si>
  <si>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</si>
  <si>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</si>
  <si>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</si>
  <si>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</si>
  <si>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</si>
  <si>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</si>
  <si>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</si>
  <si>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</si>
  <si>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</si>
  <si>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</si>
  <si>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</si>
  <si>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</si>
  <si>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</si>
  <si>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</si>
  <si>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</si>
  <si>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</si>
  <si>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</si>
  <si>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</si>
  <si>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</si>
  <si>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</si>
  <si>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</si>
  <si>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</si>
  <si>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</si>
  <si>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</si>
  <si>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</si>
  <si>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</si>
  <si>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</si>
  <si>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</si>
  <si>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</si>
  <si>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</si>
  <si>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</si>
  <si>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</si>
  <si>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</si>
  <si>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</si>
  <si>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</si>
  <si>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</si>
  <si>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</si>
  <si>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</si>
  <si>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</si>
  <si>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</si>
  <si>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</si>
  <si>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</si>
  <si>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</si>
  <si>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</si>
  <si>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</si>
  <si>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</si>
  <si>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</si>
  <si>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איי סי פאוואר אגח א</t>
  </si>
  <si>
    <t>1140896</t>
  </si>
  <si>
    <t>514401702</t>
  </si>
  <si>
    <t>ENERGY</t>
  </si>
  <si>
    <t>₪ / מט"ח</t>
  </si>
  <si>
    <t>+ILS/-USD 3.4993 23-10-17 (10) --167.5</t>
  </si>
  <si>
    <t>10000209</t>
  </si>
  <si>
    <t>+ILS/-USD 3.534 07-09-17 (10) --120</t>
  </si>
  <si>
    <t>10000201</t>
  </si>
  <si>
    <t>+ILS/-USD 3.535 07-09-17 (10) --120</t>
  </si>
  <si>
    <t>10000205</t>
  </si>
  <si>
    <t>+USD/-EUR 1.1323 13-09-17 (10) +57.3</t>
  </si>
  <si>
    <t>10000203</t>
  </si>
  <si>
    <t/>
  </si>
  <si>
    <t>פרנק שווצרי</t>
  </si>
  <si>
    <t>דולר ניו-זילנד</t>
  </si>
  <si>
    <t>כתר נורבגי</t>
  </si>
  <si>
    <t>סה"כ מזומנים ושווי מזומנים</t>
  </si>
  <si>
    <t>יתרות מזומנים ועו"ש בש"ח</t>
  </si>
  <si>
    <t>בנק לאומי לישראל בע"מ</t>
  </si>
  <si>
    <t>30110000</t>
  </si>
  <si>
    <t>יתרות מזומנים ועו"ש נקובים במט"ח</t>
  </si>
  <si>
    <t>30210000</t>
  </si>
  <si>
    <t>31710000</t>
  </si>
  <si>
    <t>32010000</t>
  </si>
  <si>
    <t>30310000</t>
  </si>
  <si>
    <t>סה"כ יתרות התחייבות להשקעה</t>
  </si>
  <si>
    <t>סה"כ בישראל</t>
  </si>
  <si>
    <t>גורם 105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</si>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</sst>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16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30" fillId="0" borderId="0" xfId="0" applyFont="1" applyFill="1" applyBorder="1" applyAlignment="1"/>
    <xf numFmtId="0" fontId="30" fillId="0" borderId="0" xfId="0" applyNumberFormat="1" applyFont="1" applyFill="1" applyBorder="1" applyAlignment="1"/>
    <xf numFmtId="4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2" fontId="30" fillId="0" borderId="0" xfId="0" applyNumberFormat="1" applyFont="1" applyFill="1" applyBorder="1" applyAlignment="1"/>
    <xf numFmtId="164" fontId="6" fillId="0" borderId="31" xfId="13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readingOrder="2"/>
    </xf>
    <xf numFmtId="0" fontId="29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 readingOrder="2"/>
    </xf>
    <xf numFmtId="10" fontId="28" fillId="0" borderId="0" xfId="21" applyNumberFormat="1" applyFont="1" applyFill="1" applyBorder="1" applyAlignment="1">
      <alignment horizontal="right"/>
    </xf>
    <xf numFmtId="10" fontId="30" fillId="0" borderId="0" xfId="21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zoomScaleNormal="100" workbookViewId="0">
      <selection activeCell="B4" sqref="B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169</v>
      </c>
      <c r="C1" s="78" t="s" vm="1">
        <v>236</v>
      </c>
    </row>
    <row r="2" spans="1:36">
      <c r="B2" s="57" t="s">
        <v>168</v>
      </c>
      <c r="C2" s="78" t="s">
        <v>237</v>
      </c>
    </row>
    <row r="3" spans="1:36">
      <c r="B3" s="57" t="s">
        <v>170</v>
      </c>
      <c r="C3" s="78" t="s">
        <v>238</v>
      </c>
    </row>
    <row r="4" spans="1:36">
      <c r="B4" s="57" t="s">
        <v>171</v>
      </c>
      <c r="C4" s="78">
        <v>9455</v>
      </c>
    </row>
    <row r="6" spans="1:36" ht="26.25" customHeight="1">
      <c r="B6" s="174" t="s">
        <v>185</v>
      </c>
      <c r="C6" s="175"/>
      <c r="D6" s="176"/>
    </row>
    <row r="7" spans="1:36" s="10" customFormat="1">
      <c r="B7" s="22"/>
      <c r="C7" s="23" t="s">
        <v>98</v>
      </c>
      <c r="D7" s="24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98</v>
      </c>
    </row>
    <row r="8" spans="1:36" s="10" customFormat="1">
      <c r="B8" s="22"/>
      <c r="C8" s="25" t="s">
        <v>225</v>
      </c>
      <c r="D8" s="26" t="s">
        <v>20</v>
      </c>
      <c r="AJ8" s="37" t="s">
        <v>99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108</v>
      </c>
    </row>
    <row r="10" spans="1:36" s="11" customFormat="1" ht="18" customHeight="1">
      <c r="B10" s="68" t="s">
        <v>184</v>
      </c>
      <c r="C10" s="114">
        <f>C11+C12+C23</f>
        <v>12052.167899999995</v>
      </c>
      <c r="D10" s="115">
        <f>C10/$C$42</f>
        <v>1</v>
      </c>
      <c r="AJ10" s="67"/>
    </row>
    <row r="11" spans="1:36">
      <c r="A11" s="45" t="s">
        <v>131</v>
      </c>
      <c r="B11" s="28" t="s">
        <v>186</v>
      </c>
      <c r="C11" s="114">
        <f>מזומנים!J10</f>
        <v>437.73</v>
      </c>
      <c r="D11" s="115">
        <f>C11/$C$42</f>
        <v>3.6319606865085258E-2</v>
      </c>
    </row>
    <row r="12" spans="1:36">
      <c r="B12" s="28" t="s">
        <v>187</v>
      </c>
      <c r="C12" s="114">
        <f>SUM(C13:C22)</f>
        <v>11574.929529999996</v>
      </c>
      <c r="D12" s="115">
        <f t="shared" ref="D12:D13" si="0">C12/$C$42</f>
        <v>0.96040227999146943</v>
      </c>
    </row>
    <row r="13" spans="1:36">
      <c r="A13" s="55" t="s">
        <v>131</v>
      </c>
      <c r="B13" s="29" t="s">
        <v>55</v>
      </c>
      <c r="C13" s="114">
        <f>'תעודות התחייבות ממשלתיות'!N11</f>
        <v>3759.4080599999998</v>
      </c>
      <c r="D13" s="115">
        <f t="shared" si="0"/>
        <v>0.31192795281253932</v>
      </c>
    </row>
    <row r="14" spans="1:36">
      <c r="A14" s="55" t="s">
        <v>131</v>
      </c>
      <c r="B14" s="29" t="s">
        <v>56</v>
      </c>
      <c r="C14" s="114" t="s" vm="2">
        <v>535</v>
      </c>
      <c r="D14" s="115" t="s" vm="3">
        <v>535</v>
      </c>
    </row>
    <row r="15" spans="1:36">
      <c r="A15" s="55" t="s">
        <v>131</v>
      </c>
      <c r="B15" s="29" t="s">
        <v>57</v>
      </c>
      <c r="C15" s="114">
        <f>'אג"ח קונצרני'!R11</f>
        <v>1172.36221</v>
      </c>
      <c r="D15" s="115">
        <f>C15/$C$42</f>
        <v>9.7273969274855557E-2</v>
      </c>
    </row>
    <row r="16" spans="1:36">
      <c r="A16" s="55" t="s">
        <v>131</v>
      </c>
      <c r="B16" s="29" t="s">
        <v>58</v>
      </c>
      <c r="C16" s="114" t="s" vm="4">
        <v>535</v>
      </c>
      <c r="D16" s="115" t="s" vm="5">
        <v>535</v>
      </c>
    </row>
    <row r="17" spans="1:4">
      <c r="A17" s="55" t="s">
        <v>131</v>
      </c>
      <c r="B17" s="29" t="s">
        <v>59</v>
      </c>
      <c r="C17" s="114">
        <f>'תעודות סל'!K11</f>
        <v>6496.3174399999953</v>
      </c>
      <c r="D17" s="115">
        <f t="shared" ref="D17:D18" si="1">C17/$C$42</f>
        <v>0.53901650673153978</v>
      </c>
    </row>
    <row r="18" spans="1:4">
      <c r="A18" s="55" t="s">
        <v>131</v>
      </c>
      <c r="B18" s="29" t="s">
        <v>60</v>
      </c>
      <c r="C18" s="114">
        <f>'קרנות נאמנות'!L11</f>
        <v>146.84182000000001</v>
      </c>
      <c r="D18" s="115">
        <f t="shared" si="1"/>
        <v>1.2183851172534701E-2</v>
      </c>
    </row>
    <row r="19" spans="1:4">
      <c r="A19" s="55" t="s">
        <v>131</v>
      </c>
      <c r="B19" s="29" t="s">
        <v>61</v>
      </c>
      <c r="C19" s="114" t="s" vm="6">
        <v>535</v>
      </c>
      <c r="D19" s="115" t="s" vm="7">
        <v>535</v>
      </c>
    </row>
    <row r="20" spans="1:4">
      <c r="A20" s="55" t="s">
        <v>131</v>
      </c>
      <c r="B20" s="29" t="s">
        <v>62</v>
      </c>
      <c r="C20" s="114" t="s" vm="8">
        <v>535</v>
      </c>
      <c r="D20" s="115" t="s" vm="9">
        <v>535</v>
      </c>
    </row>
    <row r="21" spans="1:4">
      <c r="A21" s="55" t="s">
        <v>131</v>
      </c>
      <c r="B21" s="29" t="s">
        <v>63</v>
      </c>
      <c r="C21" s="114" t="s" vm="10">
        <v>535</v>
      </c>
      <c r="D21" s="115" t="s" vm="11">
        <v>535</v>
      </c>
    </row>
    <row r="22" spans="1:4">
      <c r="A22" s="55" t="s">
        <v>131</v>
      </c>
      <c r="B22" s="29" t="s">
        <v>64</v>
      </c>
      <c r="C22" s="114" t="s" vm="12">
        <v>535</v>
      </c>
      <c r="D22" s="115" t="s" vm="13">
        <v>535</v>
      </c>
    </row>
    <row r="23" spans="1:4">
      <c r="B23" s="28" t="s">
        <v>188</v>
      </c>
      <c r="C23" s="114">
        <f>SUM(C24:C32)</f>
        <v>39.508369999999999</v>
      </c>
      <c r="D23" s="115">
        <f>C23/$C$42</f>
        <v>3.2781131434453394E-3</v>
      </c>
    </row>
    <row r="24" spans="1:4">
      <c r="A24" s="55" t="s">
        <v>131</v>
      </c>
      <c r="B24" s="29" t="s">
        <v>65</v>
      </c>
      <c r="C24" s="114" t="s" vm="14">
        <v>535</v>
      </c>
      <c r="D24" s="115" t="s" vm="15">
        <v>535</v>
      </c>
    </row>
    <row r="25" spans="1:4">
      <c r="A25" s="55" t="s">
        <v>131</v>
      </c>
      <c r="B25" s="29" t="s">
        <v>66</v>
      </c>
      <c r="C25" s="114" t="s" vm="16">
        <v>535</v>
      </c>
      <c r="D25" s="115" t="s" vm="17">
        <v>535</v>
      </c>
    </row>
    <row r="26" spans="1:4">
      <c r="A26" s="55" t="s">
        <v>131</v>
      </c>
      <c r="B26" s="29" t="s">
        <v>57</v>
      </c>
      <c r="C26" s="114">
        <f>'לא סחיר - אג"ח קונצרני'!P11</f>
        <v>27.467209999999998</v>
      </c>
      <c r="D26" s="115">
        <f>C26/$C$42</f>
        <v>2.2790264977971316E-3</v>
      </c>
    </row>
    <row r="27" spans="1:4">
      <c r="A27" s="55" t="s">
        <v>131</v>
      </c>
      <c r="B27" s="29" t="s">
        <v>67</v>
      </c>
      <c r="C27" s="114" t="s" vm="18">
        <v>535</v>
      </c>
      <c r="D27" s="115" t="s" vm="19">
        <v>535</v>
      </c>
    </row>
    <row r="28" spans="1:4">
      <c r="A28" s="55" t="s">
        <v>131</v>
      </c>
      <c r="B28" s="29" t="s">
        <v>68</v>
      </c>
      <c r="C28" s="114" t="s" vm="20">
        <v>535</v>
      </c>
      <c r="D28" s="115" t="s" vm="21">
        <v>535</v>
      </c>
    </row>
    <row r="29" spans="1:4">
      <c r="A29" s="55" t="s">
        <v>131</v>
      </c>
      <c r="B29" s="29" t="s">
        <v>69</v>
      </c>
      <c r="C29" s="114" t="s" vm="22">
        <v>535</v>
      </c>
      <c r="D29" s="115" t="s" vm="23">
        <v>535</v>
      </c>
    </row>
    <row r="30" spans="1:4">
      <c r="A30" s="55" t="s">
        <v>131</v>
      </c>
      <c r="B30" s="29" t="s">
        <v>211</v>
      </c>
      <c r="C30" s="114" t="s" vm="24">
        <v>535</v>
      </c>
      <c r="D30" s="115" t="s" vm="25">
        <v>535</v>
      </c>
    </row>
    <row r="31" spans="1:4">
      <c r="A31" s="55" t="s">
        <v>131</v>
      </c>
      <c r="B31" s="29" t="s">
        <v>92</v>
      </c>
      <c r="C31" s="114">
        <f>'לא סחיר - חוזים עתידיים'!I11</f>
        <v>12.041159999999998</v>
      </c>
      <c r="D31" s="115">
        <f>C31/$C$42</f>
        <v>9.9908664564820758E-4</v>
      </c>
    </row>
    <row r="32" spans="1:4">
      <c r="A32" s="55" t="s">
        <v>131</v>
      </c>
      <c r="B32" s="29" t="s">
        <v>70</v>
      </c>
      <c r="C32" s="114" t="s" vm="26">
        <v>535</v>
      </c>
      <c r="D32" s="115" t="s" vm="27">
        <v>535</v>
      </c>
    </row>
    <row r="33" spans="1:4">
      <c r="A33" s="55" t="s">
        <v>131</v>
      </c>
      <c r="B33" s="28" t="s">
        <v>189</v>
      </c>
      <c r="C33" s="114" t="s" vm="28">
        <v>535</v>
      </c>
      <c r="D33" s="115" t="s" vm="29">
        <v>535</v>
      </c>
    </row>
    <row r="34" spans="1:4">
      <c r="A34" s="55" t="s">
        <v>131</v>
      </c>
      <c r="B34" s="28" t="s">
        <v>190</v>
      </c>
      <c r="C34" s="114" t="s" vm="30">
        <v>535</v>
      </c>
      <c r="D34" s="115" t="s" vm="31">
        <v>535</v>
      </c>
    </row>
    <row r="35" spans="1:4">
      <c r="A35" s="55" t="s">
        <v>131</v>
      </c>
      <c r="B35" s="28" t="s">
        <v>191</v>
      </c>
      <c r="C35" s="114" t="s" vm="32">
        <v>535</v>
      </c>
      <c r="D35" s="115" t="s" vm="33">
        <v>535</v>
      </c>
    </row>
    <row r="36" spans="1:4">
      <c r="A36" s="55" t="s">
        <v>131</v>
      </c>
      <c r="B36" s="56" t="s">
        <v>192</v>
      </c>
      <c r="C36" s="114" t="s" vm="34">
        <v>535</v>
      </c>
      <c r="D36" s="115" t="s" vm="35">
        <v>535</v>
      </c>
    </row>
    <row r="37" spans="1:4">
      <c r="A37" s="55" t="s">
        <v>131</v>
      </c>
      <c r="B37" s="28" t="s">
        <v>193</v>
      </c>
      <c r="C37" s="114"/>
      <c r="D37" s="115"/>
    </row>
    <row r="38" spans="1:4">
      <c r="A38" s="55"/>
      <c r="B38" s="69" t="s">
        <v>195</v>
      </c>
      <c r="C38" s="114">
        <v>0</v>
      </c>
      <c r="D38" s="115">
        <f>C38/$C$42</f>
        <v>0</v>
      </c>
    </row>
    <row r="39" spans="1:4">
      <c r="A39" s="55" t="s">
        <v>131</v>
      </c>
      <c r="B39" s="70" t="s">
        <v>196</v>
      </c>
      <c r="C39" s="114" t="s" vm="36">
        <v>535</v>
      </c>
      <c r="D39" s="115" t="s" vm="37">
        <v>535</v>
      </c>
    </row>
    <row r="40" spans="1:4">
      <c r="A40" s="55" t="s">
        <v>131</v>
      </c>
      <c r="B40" s="70" t="s">
        <v>223</v>
      </c>
      <c r="C40" s="114" t="s" vm="38">
        <v>535</v>
      </c>
      <c r="D40" s="115" t="s" vm="39">
        <v>535</v>
      </c>
    </row>
    <row r="41" spans="1:4">
      <c r="A41" s="55" t="s">
        <v>131</v>
      </c>
      <c r="B41" s="70" t="s">
        <v>197</v>
      </c>
      <c r="C41" s="114" t="s" vm="40">
        <v>535</v>
      </c>
      <c r="D41" s="115" t="s" vm="41">
        <v>535</v>
      </c>
    </row>
    <row r="42" spans="1:4">
      <c r="B42" s="70" t="s">
        <v>71</v>
      </c>
      <c r="C42" s="114">
        <f>C10+C38</f>
        <v>12052.167899999995</v>
      </c>
      <c r="D42" s="115">
        <f>C42/$C$42</f>
        <v>1</v>
      </c>
    </row>
    <row r="43" spans="1:4">
      <c r="A43" s="55" t="s">
        <v>131</v>
      </c>
      <c r="B43" s="70" t="s">
        <v>194</v>
      </c>
      <c r="C43" s="132">
        <f>'יתרת התחייבות להשקעה'!C10</f>
        <v>44.603870669678798</v>
      </c>
      <c r="D43" s="115"/>
    </row>
    <row r="44" spans="1:4">
      <c r="B44" s="6" t="s">
        <v>97</v>
      </c>
    </row>
    <row r="45" spans="1:4">
      <c r="C45" s="76" t="s">
        <v>176</v>
      </c>
      <c r="D45" s="35" t="s">
        <v>91</v>
      </c>
    </row>
    <row r="46" spans="1:4">
      <c r="C46" s="77" t="s">
        <v>1</v>
      </c>
      <c r="D46" s="24" t="s">
        <v>2</v>
      </c>
    </row>
    <row r="47" spans="1:4">
      <c r="C47" s="116" t="s">
        <v>157</v>
      </c>
      <c r="D47" s="117" vm="42">
        <v>2.6831999999999998</v>
      </c>
    </row>
    <row r="48" spans="1:4">
      <c r="C48" s="116" t="s">
        <v>166</v>
      </c>
      <c r="D48" s="117">
        <v>1.056065732237796</v>
      </c>
    </row>
    <row r="49" spans="2:4">
      <c r="C49" s="116" t="s">
        <v>162</v>
      </c>
      <c r="D49" s="117" vm="43">
        <v>2.6907999999999999</v>
      </c>
    </row>
    <row r="50" spans="2:4">
      <c r="B50" s="12"/>
      <c r="C50" s="116" t="s">
        <v>536</v>
      </c>
      <c r="D50" s="117" vm="44">
        <v>3.6467999999999998</v>
      </c>
    </row>
    <row r="51" spans="2:4">
      <c r="C51" s="116" t="s">
        <v>155</v>
      </c>
      <c r="D51" s="117" vm="45">
        <v>3.9859</v>
      </c>
    </row>
    <row r="52" spans="2:4">
      <c r="C52" s="116" t="s">
        <v>156</v>
      </c>
      <c r="D52" s="117" vm="46">
        <v>4.5420999999999996</v>
      </c>
    </row>
    <row r="53" spans="2:4">
      <c r="C53" s="116" t="s">
        <v>158</v>
      </c>
      <c r="D53" s="117">
        <v>0.44789504701873062</v>
      </c>
    </row>
    <row r="54" spans="2:4">
      <c r="C54" s="116" t="s">
        <v>163</v>
      </c>
      <c r="D54" s="117" vm="47">
        <v>3.1240000000000001</v>
      </c>
    </row>
    <row r="55" spans="2:4">
      <c r="C55" s="116" t="s">
        <v>164</v>
      </c>
      <c r="D55" s="117">
        <v>0.19270626626096926</v>
      </c>
    </row>
    <row r="56" spans="2:4">
      <c r="C56" s="116" t="s">
        <v>161</v>
      </c>
      <c r="D56" s="117" vm="48">
        <v>0.53600000000000003</v>
      </c>
    </row>
    <row r="57" spans="2:4">
      <c r="C57" s="116" t="s">
        <v>537</v>
      </c>
      <c r="D57" s="133">
        <v>2.5608</v>
      </c>
    </row>
    <row r="58" spans="2:4">
      <c r="C58" s="116" t="s">
        <v>160</v>
      </c>
      <c r="D58" s="117" vm="49">
        <v>0.41299999999999998</v>
      </c>
    </row>
    <row r="59" spans="2:4">
      <c r="C59" s="116" t="s">
        <v>153</v>
      </c>
      <c r="D59" s="117" vm="50">
        <v>3.496</v>
      </c>
    </row>
    <row r="60" spans="2:4">
      <c r="C60" s="116" t="s">
        <v>167</v>
      </c>
      <c r="D60" s="117" vm="51">
        <v>0.2671</v>
      </c>
    </row>
    <row r="61" spans="2:4">
      <c r="C61" s="116" t="s">
        <v>538</v>
      </c>
      <c r="D61" s="117" vm="52">
        <v>0.41749999999999998</v>
      </c>
    </row>
    <row r="62" spans="2:4">
      <c r="C62" s="116" t="s">
        <v>154</v>
      </c>
      <c r="D62" s="11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password="CC0F"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70" pageOrder="overThenDown" orientation="portrait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236</v>
      </c>
    </row>
    <row r="2" spans="2:60">
      <c r="B2" s="57" t="s">
        <v>168</v>
      </c>
      <c r="C2" s="78" t="s">
        <v>237</v>
      </c>
    </row>
    <row r="3" spans="2:60">
      <c r="B3" s="57" t="s">
        <v>170</v>
      </c>
      <c r="C3" s="78" t="s">
        <v>238</v>
      </c>
    </row>
    <row r="4" spans="2:60">
      <c r="B4" s="57" t="s">
        <v>171</v>
      </c>
      <c r="C4" s="78">
        <v>9455</v>
      </c>
    </row>
    <row r="6" spans="2:60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60" ht="26.25" customHeight="1">
      <c r="B7" s="188" t="s">
        <v>80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  <c r="BH7" s="3"/>
    </row>
    <row r="8" spans="2:60" s="3" customFormat="1" ht="78.75">
      <c r="B8" s="22" t="s">
        <v>105</v>
      </c>
      <c r="C8" s="30" t="s">
        <v>34</v>
      </c>
      <c r="D8" s="30" t="s">
        <v>109</v>
      </c>
      <c r="E8" s="30" t="s">
        <v>49</v>
      </c>
      <c r="F8" s="30" t="s">
        <v>89</v>
      </c>
      <c r="G8" s="30" t="s">
        <v>222</v>
      </c>
      <c r="H8" s="30" t="s">
        <v>221</v>
      </c>
      <c r="I8" s="30" t="s">
        <v>48</v>
      </c>
      <c r="J8" s="30" t="s">
        <v>45</v>
      </c>
      <c r="K8" s="30" t="s">
        <v>172</v>
      </c>
      <c r="L8" s="30" t="s">
        <v>174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Normal="100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236</v>
      </c>
    </row>
    <row r="2" spans="2:61">
      <c r="B2" s="57" t="s">
        <v>168</v>
      </c>
      <c r="C2" s="78" t="s">
        <v>237</v>
      </c>
    </row>
    <row r="3" spans="2:61">
      <c r="B3" s="57" t="s">
        <v>170</v>
      </c>
      <c r="C3" s="78" t="s">
        <v>238</v>
      </c>
    </row>
    <row r="4" spans="2:61">
      <c r="B4" s="57" t="s">
        <v>171</v>
      </c>
      <c r="C4" s="78">
        <v>9455</v>
      </c>
    </row>
    <row r="6" spans="2:61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61" ht="26.25" customHeight="1">
      <c r="B7" s="188" t="s">
        <v>81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  <c r="BI7" s="3"/>
    </row>
    <row r="8" spans="2:61" s="3" customFormat="1" ht="78.75">
      <c r="B8" s="22" t="s">
        <v>105</v>
      </c>
      <c r="C8" s="30" t="s">
        <v>34</v>
      </c>
      <c r="D8" s="30" t="s">
        <v>109</v>
      </c>
      <c r="E8" s="30" t="s">
        <v>49</v>
      </c>
      <c r="F8" s="30" t="s">
        <v>89</v>
      </c>
      <c r="G8" s="30" t="s">
        <v>222</v>
      </c>
      <c r="H8" s="30" t="s">
        <v>221</v>
      </c>
      <c r="I8" s="30" t="s">
        <v>48</v>
      </c>
      <c r="J8" s="30" t="s">
        <v>45</v>
      </c>
      <c r="K8" s="30" t="s">
        <v>172</v>
      </c>
      <c r="L8" s="31" t="s">
        <v>174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C4" sqref="C4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169</v>
      </c>
      <c r="C1" s="78" t="s" vm="1">
        <v>236</v>
      </c>
    </row>
    <row r="2" spans="1:60">
      <c r="B2" s="57" t="s">
        <v>168</v>
      </c>
      <c r="C2" s="78" t="s">
        <v>237</v>
      </c>
    </row>
    <row r="3" spans="1:60">
      <c r="B3" s="57" t="s">
        <v>170</v>
      </c>
      <c r="C3" s="78" t="s">
        <v>238</v>
      </c>
    </row>
    <row r="4" spans="1:60">
      <c r="B4" s="57" t="s">
        <v>171</v>
      </c>
      <c r="C4" s="78">
        <v>9455</v>
      </c>
    </row>
    <row r="6" spans="1:60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90"/>
      <c r="BD6" s="1" t="s">
        <v>110</v>
      </c>
      <c r="BF6" s="1" t="s">
        <v>177</v>
      </c>
      <c r="BH6" s="3" t="s">
        <v>154</v>
      </c>
    </row>
    <row r="7" spans="1:60" ht="26.25" customHeight="1">
      <c r="B7" s="188" t="s">
        <v>82</v>
      </c>
      <c r="C7" s="189"/>
      <c r="D7" s="189"/>
      <c r="E7" s="189"/>
      <c r="F7" s="189"/>
      <c r="G7" s="189"/>
      <c r="H7" s="189"/>
      <c r="I7" s="189"/>
      <c r="J7" s="189"/>
      <c r="K7" s="190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2" t="s">
        <v>105</v>
      </c>
      <c r="C8" s="30" t="s">
        <v>34</v>
      </c>
      <c r="D8" s="30" t="s">
        <v>109</v>
      </c>
      <c r="E8" s="30" t="s">
        <v>49</v>
      </c>
      <c r="F8" s="30" t="s">
        <v>89</v>
      </c>
      <c r="G8" s="30" t="s">
        <v>222</v>
      </c>
      <c r="H8" s="30" t="s">
        <v>221</v>
      </c>
      <c r="I8" s="30" t="s">
        <v>48</v>
      </c>
      <c r="J8" s="30" t="s">
        <v>172</v>
      </c>
      <c r="K8" s="30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32" t="s">
        <v>20</v>
      </c>
      <c r="K9" s="58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157</v>
      </c>
    </row>
    <row r="12" spans="1:60" ht="20.25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115</v>
      </c>
      <c r="BD12" s="4"/>
      <c r="BE12" s="1" t="s">
        <v>136</v>
      </c>
      <c r="BG12" s="1" t="s">
        <v>158</v>
      </c>
    </row>
    <row r="13" spans="1:60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119</v>
      </c>
      <c r="BE13" s="1" t="s">
        <v>137</v>
      </c>
      <c r="BG13" s="1" t="s">
        <v>159</v>
      </c>
    </row>
    <row r="14" spans="1:60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116</v>
      </c>
      <c r="BE14" s="1" t="s">
        <v>138</v>
      </c>
      <c r="BG14" s="1" t="s">
        <v>161</v>
      </c>
    </row>
    <row r="15" spans="1:60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123</v>
      </c>
      <c r="BE17" s="1" t="s">
        <v>140</v>
      </c>
      <c r="BG17" s="1" t="s">
        <v>165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111</v>
      </c>
      <c r="BF18" s="1" t="s">
        <v>141</v>
      </c>
      <c r="BH18" s="1" t="s">
        <v>27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124</v>
      </c>
      <c r="BF19" s="1" t="s">
        <v>142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129</v>
      </c>
      <c r="BF20" s="1" t="s">
        <v>143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114</v>
      </c>
      <c r="BE21" s="1" t="s">
        <v>130</v>
      </c>
      <c r="BF21" s="1" t="s">
        <v>144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120</v>
      </c>
      <c r="BF22" s="1" t="s">
        <v>145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121</v>
      </c>
      <c r="BF23" s="1" t="s">
        <v>180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183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146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147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182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148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149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181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1181102362204722" bottom="0.51181102362204722" header="0" footer="0.23622047244094491"/>
  <pageSetup paperSize="9" scale="28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Normal="100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169</v>
      </c>
      <c r="C1" s="78" t="s" vm="1">
        <v>236</v>
      </c>
    </row>
    <row r="2" spans="2:81">
      <c r="B2" s="57" t="s">
        <v>168</v>
      </c>
      <c r="C2" s="78" t="s">
        <v>237</v>
      </c>
    </row>
    <row r="3" spans="2:81">
      <c r="B3" s="57" t="s">
        <v>170</v>
      </c>
      <c r="C3" s="78" t="s">
        <v>238</v>
      </c>
      <c r="E3" s="2"/>
    </row>
    <row r="4" spans="2:81">
      <c r="B4" s="57" t="s">
        <v>171</v>
      </c>
      <c r="C4" s="78">
        <v>9455</v>
      </c>
    </row>
    <row r="6" spans="2:81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81" ht="26.25" customHeight="1">
      <c r="B7" s="188" t="s">
        <v>83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</row>
    <row r="8" spans="2:81" s="3" customFormat="1" ht="47.25">
      <c r="B8" s="22" t="s">
        <v>105</v>
      </c>
      <c r="C8" s="30" t="s">
        <v>34</v>
      </c>
      <c r="D8" s="13" t="s">
        <v>37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48</v>
      </c>
      <c r="O8" s="30" t="s">
        <v>45</v>
      </c>
      <c r="P8" s="30" t="s">
        <v>172</v>
      </c>
      <c r="Q8" s="31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password="CC0F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>
      <selection activeCell="C4" sqref="C4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169</v>
      </c>
      <c r="C1" s="78" t="s" vm="1">
        <v>236</v>
      </c>
    </row>
    <row r="2" spans="2:72">
      <c r="B2" s="57" t="s">
        <v>168</v>
      </c>
      <c r="C2" s="78" t="s">
        <v>237</v>
      </c>
    </row>
    <row r="3" spans="2:72">
      <c r="B3" s="57" t="s">
        <v>170</v>
      </c>
      <c r="C3" s="78" t="s">
        <v>238</v>
      </c>
    </row>
    <row r="4" spans="2:72">
      <c r="B4" s="57" t="s">
        <v>171</v>
      </c>
      <c r="C4" s="78">
        <v>9455</v>
      </c>
    </row>
    <row r="6" spans="2:72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72" ht="26.25" customHeight="1">
      <c r="B7" s="188" t="s">
        <v>74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</row>
    <row r="8" spans="2:72" s="3" customFormat="1" ht="78.75">
      <c r="B8" s="22" t="s">
        <v>105</v>
      </c>
      <c r="C8" s="30" t="s">
        <v>34</v>
      </c>
      <c r="D8" s="30" t="s">
        <v>15</v>
      </c>
      <c r="E8" s="30" t="s">
        <v>50</v>
      </c>
      <c r="F8" s="30" t="s">
        <v>90</v>
      </c>
      <c r="G8" s="30" t="s">
        <v>18</v>
      </c>
      <c r="H8" s="30" t="s">
        <v>89</v>
      </c>
      <c r="I8" s="30" t="s">
        <v>17</v>
      </c>
      <c r="J8" s="30" t="s">
        <v>19</v>
      </c>
      <c r="K8" s="30" t="s">
        <v>222</v>
      </c>
      <c r="L8" s="30" t="s">
        <v>221</v>
      </c>
      <c r="M8" s="30" t="s">
        <v>98</v>
      </c>
      <c r="N8" s="30" t="s">
        <v>45</v>
      </c>
      <c r="O8" s="30" t="s">
        <v>172</v>
      </c>
      <c r="P8" s="31" t="s">
        <v>174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231</v>
      </c>
      <c r="L9" s="32"/>
      <c r="M9" s="32" t="s">
        <v>225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password="CC0F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H25:XFD27 D1:XFD24 D28:XFD1048576 D25:AF27 A1:B1048576"/>
  </dataValidations>
  <pageMargins left="0" right="0" top="0.51181102362204722" bottom="0.51181102362204722" header="0" footer="0.23622047244094491"/>
  <pageSetup paperSize="9" scale="92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169</v>
      </c>
      <c r="C1" s="78" t="s" vm="1">
        <v>236</v>
      </c>
    </row>
    <row r="2" spans="2:65">
      <c r="B2" s="57" t="s">
        <v>168</v>
      </c>
      <c r="C2" s="78" t="s">
        <v>237</v>
      </c>
    </row>
    <row r="3" spans="2:65">
      <c r="B3" s="57" t="s">
        <v>170</v>
      </c>
      <c r="C3" s="78" t="s">
        <v>238</v>
      </c>
    </row>
    <row r="4" spans="2:65">
      <c r="B4" s="57" t="s">
        <v>171</v>
      </c>
      <c r="C4" s="78">
        <v>9455</v>
      </c>
    </row>
    <row r="6" spans="2:65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90"/>
    </row>
    <row r="7" spans="2:65" ht="26.25" customHeight="1">
      <c r="B7" s="188" t="s">
        <v>75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90"/>
    </row>
    <row r="8" spans="2:65" s="3" customFormat="1" ht="78.75">
      <c r="B8" s="22" t="s">
        <v>105</v>
      </c>
      <c r="C8" s="30" t="s">
        <v>34</v>
      </c>
      <c r="D8" s="30" t="s">
        <v>107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30" t="s">
        <v>222</v>
      </c>
      <c r="O8" s="30" t="s">
        <v>221</v>
      </c>
      <c r="P8" s="30" t="s">
        <v>98</v>
      </c>
      <c r="Q8" s="30" t="s">
        <v>45</v>
      </c>
      <c r="R8" s="30" t="s">
        <v>172</v>
      </c>
      <c r="S8" s="31" t="s">
        <v>174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175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F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4" zoomScale="85" zoomScaleNormal="85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32.7109375" style="2" customWidth="1"/>
    <col min="4" max="4" width="9.28515625" style="2" bestFit="1" customWidth="1"/>
    <col min="5" max="5" width="11.28515625" style="2" bestFit="1" customWidth="1"/>
    <col min="6" max="6" width="9.7109375" style="1" bestFit="1" customWidth="1"/>
    <col min="7" max="7" width="4.85546875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9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169</v>
      </c>
      <c r="C1" s="78" t="s" vm="1">
        <v>236</v>
      </c>
    </row>
    <row r="2" spans="2:81">
      <c r="B2" s="57" t="s">
        <v>168</v>
      </c>
      <c r="C2" s="78" t="s">
        <v>237</v>
      </c>
    </row>
    <row r="3" spans="2:81">
      <c r="B3" s="57" t="s">
        <v>170</v>
      </c>
      <c r="C3" s="78" t="s">
        <v>238</v>
      </c>
    </row>
    <row r="4" spans="2:81">
      <c r="B4" s="57" t="s">
        <v>171</v>
      </c>
      <c r="C4" s="78">
        <v>9455</v>
      </c>
    </row>
    <row r="6" spans="2:81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90"/>
    </row>
    <row r="7" spans="2:81" ht="26.25" customHeight="1">
      <c r="B7" s="188" t="s">
        <v>76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90"/>
    </row>
    <row r="8" spans="2:81" s="3" customFormat="1" ht="78.75">
      <c r="B8" s="22" t="s">
        <v>105</v>
      </c>
      <c r="C8" s="30" t="s">
        <v>34</v>
      </c>
      <c r="D8" s="30" t="s">
        <v>107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72" t="s">
        <v>222</v>
      </c>
      <c r="O8" s="30" t="s">
        <v>221</v>
      </c>
      <c r="P8" s="30" t="s">
        <v>98</v>
      </c>
      <c r="Q8" s="30" t="s">
        <v>45</v>
      </c>
      <c r="R8" s="30" t="s">
        <v>172</v>
      </c>
      <c r="S8" s="31" t="s">
        <v>174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175</v>
      </c>
      <c r="T10" s="5"/>
      <c r="BZ10" s="1"/>
    </row>
    <row r="11" spans="2:81" s="134" customFormat="1" ht="18" customHeight="1">
      <c r="B11" s="125" t="s">
        <v>38</v>
      </c>
      <c r="C11" s="82"/>
      <c r="D11" s="82"/>
      <c r="E11" s="82"/>
      <c r="F11" s="82"/>
      <c r="G11" s="82"/>
      <c r="H11" s="82"/>
      <c r="I11" s="82"/>
      <c r="J11" s="91">
        <v>8.5471078059984968</v>
      </c>
      <c r="K11" s="82"/>
      <c r="L11" s="82"/>
      <c r="M11" s="90">
        <v>2.7782090390687665E-2</v>
      </c>
      <c r="N11" s="89"/>
      <c r="O11" s="91"/>
      <c r="P11" s="89">
        <v>27.467209999999998</v>
      </c>
      <c r="Q11" s="82"/>
      <c r="R11" s="90">
        <v>1</v>
      </c>
      <c r="S11" s="90">
        <f>P11/'סכום נכסי הקרן'!$C$42</f>
        <v>2.2790264977971316E-3</v>
      </c>
      <c r="T11" s="137"/>
      <c r="BZ11" s="135"/>
      <c r="CC11" s="135"/>
    </row>
    <row r="12" spans="2:81" s="135" customFormat="1" ht="17.25" customHeight="1">
      <c r="B12" s="126" t="s">
        <v>219</v>
      </c>
      <c r="C12" s="82"/>
      <c r="D12" s="82"/>
      <c r="E12" s="82"/>
      <c r="F12" s="82"/>
      <c r="G12" s="82"/>
      <c r="H12" s="82"/>
      <c r="I12" s="82"/>
      <c r="J12" s="91">
        <v>8.5471078059984968</v>
      </c>
      <c r="K12" s="82"/>
      <c r="L12" s="82"/>
      <c r="M12" s="90">
        <v>2.7782090390687655E-2</v>
      </c>
      <c r="N12" s="89"/>
      <c r="O12" s="91"/>
      <c r="P12" s="89">
        <v>27.467209999999998</v>
      </c>
      <c r="Q12" s="82"/>
      <c r="R12" s="90">
        <v>1</v>
      </c>
      <c r="S12" s="90">
        <f>P12/'סכום נכסי הקרן'!$C$42</f>
        <v>2.2790264977971316E-3</v>
      </c>
      <c r="T12" s="140"/>
    </row>
    <row r="13" spans="2:81" s="135" customFormat="1">
      <c r="B13" s="104" t="s">
        <v>46</v>
      </c>
      <c r="C13" s="82"/>
      <c r="D13" s="82"/>
      <c r="E13" s="82"/>
      <c r="F13" s="82"/>
      <c r="G13" s="82"/>
      <c r="H13" s="82"/>
      <c r="I13" s="82"/>
      <c r="J13" s="91">
        <v>9.2161727080036293</v>
      </c>
      <c r="K13" s="82"/>
      <c r="L13" s="82"/>
      <c r="M13" s="90">
        <v>2.0060661535853667E-2</v>
      </c>
      <c r="N13" s="89"/>
      <c r="O13" s="91"/>
      <c r="P13" s="89">
        <v>21.414409999999997</v>
      </c>
      <c r="Q13" s="82"/>
      <c r="R13" s="90">
        <v>0.77963542711473055</v>
      </c>
      <c r="S13" s="90">
        <f>P13/'סכום נכסי הקרן'!$C$42</f>
        <v>1.7768097970158551E-3</v>
      </c>
      <c r="T13" s="140"/>
    </row>
    <row r="14" spans="2:81" s="135" customFormat="1">
      <c r="B14" s="105" t="s">
        <v>508</v>
      </c>
      <c r="C14" s="80" t="s">
        <v>509</v>
      </c>
      <c r="D14" s="92" t="s">
        <v>510</v>
      </c>
      <c r="E14" s="80" t="s">
        <v>511</v>
      </c>
      <c r="F14" s="92" t="s">
        <v>306</v>
      </c>
      <c r="G14" s="80" t="s">
        <v>281</v>
      </c>
      <c r="H14" s="80" t="s">
        <v>152</v>
      </c>
      <c r="I14" s="109">
        <v>42797</v>
      </c>
      <c r="J14" s="88">
        <v>9.3000000000000007</v>
      </c>
      <c r="K14" s="92" t="s">
        <v>154</v>
      </c>
      <c r="L14" s="93">
        <v>4.9000000000000002E-2</v>
      </c>
      <c r="M14" s="87">
        <v>1.8800000000000004E-2</v>
      </c>
      <c r="N14" s="86">
        <v>4081</v>
      </c>
      <c r="O14" s="88">
        <v>159.72</v>
      </c>
      <c r="P14" s="86">
        <v>6.5181700000000005</v>
      </c>
      <c r="Q14" s="87">
        <v>2.0788592522856031E-6</v>
      </c>
      <c r="R14" s="87">
        <v>0.23730732025567944</v>
      </c>
      <c r="S14" s="87">
        <f>P14/'סכום נכסי הקרן'!$C$42</f>
        <v>5.4082967098392342E-4</v>
      </c>
    </row>
    <row r="15" spans="2:81" s="135" customFormat="1">
      <c r="B15" s="105" t="s">
        <v>512</v>
      </c>
      <c r="C15" s="80" t="s">
        <v>513</v>
      </c>
      <c r="D15" s="92" t="s">
        <v>510</v>
      </c>
      <c r="E15" s="80" t="s">
        <v>511</v>
      </c>
      <c r="F15" s="92" t="s">
        <v>306</v>
      </c>
      <c r="G15" s="80" t="s">
        <v>281</v>
      </c>
      <c r="H15" s="80" t="s">
        <v>152</v>
      </c>
      <c r="I15" s="109">
        <v>42852</v>
      </c>
      <c r="J15" s="88">
        <v>11.49</v>
      </c>
      <c r="K15" s="92" t="s">
        <v>154</v>
      </c>
      <c r="L15" s="93">
        <v>4.0999999999999995E-2</v>
      </c>
      <c r="M15" s="87">
        <v>2.58E-2</v>
      </c>
      <c r="N15" s="86">
        <v>3790</v>
      </c>
      <c r="O15" s="88">
        <v>125.95</v>
      </c>
      <c r="P15" s="86">
        <v>4.7735099999999999</v>
      </c>
      <c r="Q15" s="87">
        <v>1.0931206847074462E-6</v>
      </c>
      <c r="R15" s="87">
        <v>0.17378940198148993</v>
      </c>
      <c r="S15" s="87">
        <f>P15/'סכום נכסי הקרן'!$C$42</f>
        <v>3.9607065215213291E-4</v>
      </c>
    </row>
    <row r="16" spans="2:81" s="135" customFormat="1">
      <c r="B16" s="105" t="s">
        <v>514</v>
      </c>
      <c r="C16" s="80" t="s">
        <v>515</v>
      </c>
      <c r="D16" s="92" t="s">
        <v>510</v>
      </c>
      <c r="E16" s="80" t="s">
        <v>516</v>
      </c>
      <c r="F16" s="92" t="s">
        <v>306</v>
      </c>
      <c r="G16" s="80" t="s">
        <v>281</v>
      </c>
      <c r="H16" s="80" t="s">
        <v>150</v>
      </c>
      <c r="I16" s="109">
        <v>42796</v>
      </c>
      <c r="J16" s="88">
        <v>9.07</v>
      </c>
      <c r="K16" s="92" t="s">
        <v>154</v>
      </c>
      <c r="L16" s="93">
        <v>2.1400000000000002E-2</v>
      </c>
      <c r="M16" s="87">
        <v>1.8799999999999997E-2</v>
      </c>
      <c r="N16" s="86">
        <v>8000</v>
      </c>
      <c r="O16" s="88">
        <v>104.11</v>
      </c>
      <c r="P16" s="86">
        <v>8.3287999999999993</v>
      </c>
      <c r="Q16" s="87">
        <v>3.0811181377721978E-5</v>
      </c>
      <c r="R16" s="87">
        <v>0.30322701140741998</v>
      </c>
      <c r="S16" s="87">
        <f>P16/'סכום נכסי הקרן'!$C$42</f>
        <v>6.9106239384534316E-4</v>
      </c>
    </row>
    <row r="17" spans="2:19" s="135" customFormat="1">
      <c r="B17" s="105" t="s">
        <v>517</v>
      </c>
      <c r="C17" s="80" t="s">
        <v>518</v>
      </c>
      <c r="D17" s="92" t="s">
        <v>510</v>
      </c>
      <c r="E17" s="80" t="s">
        <v>305</v>
      </c>
      <c r="F17" s="92" t="s">
        <v>306</v>
      </c>
      <c r="G17" s="80" t="s">
        <v>302</v>
      </c>
      <c r="H17" s="80" t="s">
        <v>152</v>
      </c>
      <c r="I17" s="109">
        <v>42768</v>
      </c>
      <c r="J17" s="88">
        <v>2.4</v>
      </c>
      <c r="K17" s="92" t="s">
        <v>154</v>
      </c>
      <c r="L17" s="93">
        <v>6.8499999999999991E-2</v>
      </c>
      <c r="M17" s="87">
        <v>1.84E-2</v>
      </c>
      <c r="N17" s="86">
        <v>800</v>
      </c>
      <c r="O17" s="88">
        <v>129.22999999999999</v>
      </c>
      <c r="P17" s="86">
        <v>1.0338399999999999</v>
      </c>
      <c r="Q17" s="87">
        <v>1.5839984476815212E-6</v>
      </c>
      <c r="R17" s="87">
        <v>3.7639061266142429E-2</v>
      </c>
      <c r="S17" s="87">
        <f>P17/'סכום נכסי הקרן'!$C$42</f>
        <v>8.5780417977748247E-5</v>
      </c>
    </row>
    <row r="18" spans="2:19" s="135" customFormat="1">
      <c r="B18" s="105" t="s">
        <v>519</v>
      </c>
      <c r="C18" s="80" t="s">
        <v>520</v>
      </c>
      <c r="D18" s="92" t="s">
        <v>510</v>
      </c>
      <c r="E18" s="80" t="s">
        <v>521</v>
      </c>
      <c r="F18" s="92" t="s">
        <v>306</v>
      </c>
      <c r="G18" s="80" t="s">
        <v>302</v>
      </c>
      <c r="H18" s="80" t="s">
        <v>152</v>
      </c>
      <c r="I18" s="109">
        <v>42835</v>
      </c>
      <c r="J18" s="88">
        <v>5.09</v>
      </c>
      <c r="K18" s="92" t="s">
        <v>154</v>
      </c>
      <c r="L18" s="93">
        <v>5.5999999999999994E-2</v>
      </c>
      <c r="M18" s="87">
        <v>1.09E-2</v>
      </c>
      <c r="N18" s="86">
        <v>508.04</v>
      </c>
      <c r="O18" s="88">
        <v>149.61000000000001</v>
      </c>
      <c r="P18" s="86">
        <v>0.76009000000000004</v>
      </c>
      <c r="Q18" s="87">
        <v>5.5604860609075659E-7</v>
      </c>
      <c r="R18" s="87">
        <v>2.7672632203998879E-2</v>
      </c>
      <c r="S18" s="87">
        <f>P18/'סכום נכסי הקרן'!$C$42</f>
        <v>6.3066662056707683E-5</v>
      </c>
    </row>
    <row r="19" spans="2:19" s="135" customFormat="1">
      <c r="B19" s="106"/>
      <c r="C19" s="80"/>
      <c r="D19" s="80"/>
      <c r="E19" s="80"/>
      <c r="F19" s="80"/>
      <c r="G19" s="80"/>
      <c r="H19" s="80"/>
      <c r="I19" s="80"/>
      <c r="J19" s="88"/>
      <c r="K19" s="80"/>
      <c r="L19" s="80"/>
      <c r="M19" s="87"/>
      <c r="N19" s="86"/>
      <c r="O19" s="88"/>
      <c r="P19" s="80"/>
      <c r="Q19" s="80"/>
      <c r="R19" s="87"/>
      <c r="S19" s="80"/>
    </row>
    <row r="20" spans="2:19" s="135" customFormat="1">
      <c r="B20" s="104" t="s">
        <v>47</v>
      </c>
      <c r="C20" s="82"/>
      <c r="D20" s="82"/>
      <c r="E20" s="82"/>
      <c r="F20" s="82"/>
      <c r="G20" s="82"/>
      <c r="H20" s="82"/>
      <c r="I20" s="82"/>
      <c r="J20" s="91">
        <v>6.1799999999999988</v>
      </c>
      <c r="K20" s="82"/>
      <c r="L20" s="82"/>
      <c r="M20" s="90">
        <v>5.5099999999999996E-2</v>
      </c>
      <c r="N20" s="89"/>
      <c r="O20" s="91"/>
      <c r="P20" s="89">
        <v>6.0528000000000004</v>
      </c>
      <c r="Q20" s="82"/>
      <c r="R20" s="90">
        <v>0.22036457288526942</v>
      </c>
      <c r="S20" s="90">
        <f>P20/'סכום נכסי הקרן'!$C$42</f>
        <v>5.0221670078127631E-4</v>
      </c>
    </row>
    <row r="21" spans="2:19" s="135" customFormat="1">
      <c r="B21" s="105" t="s">
        <v>522</v>
      </c>
      <c r="C21" s="80" t="s">
        <v>523</v>
      </c>
      <c r="D21" s="92" t="s">
        <v>510</v>
      </c>
      <c r="E21" s="80" t="s">
        <v>524</v>
      </c>
      <c r="F21" s="92" t="s">
        <v>525</v>
      </c>
      <c r="G21" s="80" t="s">
        <v>378</v>
      </c>
      <c r="H21" s="80" t="s">
        <v>152</v>
      </c>
      <c r="I21" s="109">
        <v>42873</v>
      </c>
      <c r="J21" s="88">
        <v>6.1799999999999988</v>
      </c>
      <c r="K21" s="92" t="s">
        <v>154</v>
      </c>
      <c r="L21" s="93">
        <v>4.9500000000000002E-2</v>
      </c>
      <c r="M21" s="87">
        <v>5.5099999999999996E-2</v>
      </c>
      <c r="N21" s="86">
        <v>6000</v>
      </c>
      <c r="O21" s="88">
        <v>100.88</v>
      </c>
      <c r="P21" s="86">
        <v>6.0528000000000004</v>
      </c>
      <c r="Q21" s="87">
        <v>1.8749999999999998E-5</v>
      </c>
      <c r="R21" s="87">
        <v>0.22036457288526942</v>
      </c>
      <c r="S21" s="87">
        <f>P21/'סכום נכסי הקרן'!$C$42</f>
        <v>5.0221670078127631E-4</v>
      </c>
    </row>
    <row r="22" spans="2:19" s="135" customFormat="1">
      <c r="B22" s="107"/>
      <c r="C22" s="108"/>
      <c r="D22" s="108"/>
      <c r="E22" s="108"/>
      <c r="F22" s="108"/>
      <c r="G22" s="108"/>
      <c r="H22" s="108"/>
      <c r="I22" s="108"/>
      <c r="J22" s="110"/>
      <c r="K22" s="108"/>
      <c r="L22" s="108"/>
      <c r="M22" s="111"/>
      <c r="N22" s="112"/>
      <c r="O22" s="110"/>
      <c r="P22" s="108"/>
      <c r="Q22" s="108"/>
      <c r="R22" s="111"/>
      <c r="S22" s="108"/>
    </row>
    <row r="23" spans="2:19" s="135" customFormat="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94" t="s">
        <v>235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94" t="s">
        <v>101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94" t="s">
        <v>220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94" t="s">
        <v>230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password="CC0F" sheet="1" objects="1" scenarios="1"/>
  <mergeCells count="2">
    <mergeCell ref="B6:S6"/>
    <mergeCell ref="B7:S7"/>
  </mergeCells>
  <phoneticPr fontId="4" type="noConversion"/>
  <conditionalFormatting sqref="B12:B24 B29:B121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1181102362204722" bottom="0.51181102362204722" header="0" footer="0.23622047244094491"/>
  <pageSetup paperSize="9" scale="71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169</v>
      </c>
      <c r="C1" s="78" t="s" vm="1">
        <v>236</v>
      </c>
    </row>
    <row r="2" spans="2:98">
      <c r="B2" s="57" t="s">
        <v>168</v>
      </c>
      <c r="C2" s="78" t="s">
        <v>237</v>
      </c>
    </row>
    <row r="3" spans="2:98">
      <c r="B3" s="57" t="s">
        <v>170</v>
      </c>
      <c r="C3" s="78" t="s">
        <v>238</v>
      </c>
    </row>
    <row r="4" spans="2:98">
      <c r="B4" s="57" t="s">
        <v>171</v>
      </c>
      <c r="C4" s="78">
        <v>9455</v>
      </c>
    </row>
    <row r="6" spans="2:98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90"/>
    </row>
    <row r="7" spans="2:98" ht="26.25" customHeight="1">
      <c r="B7" s="188" t="s">
        <v>77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90"/>
    </row>
    <row r="8" spans="2:98" s="3" customFormat="1" ht="78.75">
      <c r="B8" s="22" t="s">
        <v>105</v>
      </c>
      <c r="C8" s="30" t="s">
        <v>34</v>
      </c>
      <c r="D8" s="30" t="s">
        <v>107</v>
      </c>
      <c r="E8" s="30" t="s">
        <v>106</v>
      </c>
      <c r="F8" s="30" t="s">
        <v>49</v>
      </c>
      <c r="G8" s="30" t="s">
        <v>89</v>
      </c>
      <c r="H8" s="30" t="s">
        <v>222</v>
      </c>
      <c r="I8" s="30" t="s">
        <v>221</v>
      </c>
      <c r="J8" s="30" t="s">
        <v>98</v>
      </c>
      <c r="K8" s="30" t="s">
        <v>45</v>
      </c>
      <c r="L8" s="30" t="s">
        <v>172</v>
      </c>
      <c r="M8" s="31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231</v>
      </c>
      <c r="I9" s="32"/>
      <c r="J9" s="32" t="s">
        <v>225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password="CC0F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B1048576"/>
  </dataValidations>
  <pageMargins left="0" right="0" top="0.51181102362204722" bottom="0.51181102362204722" header="0" footer="0.23622047244094491"/>
  <pageSetup paperSize="9" scale="97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169</v>
      </c>
      <c r="C1" s="78" t="s" vm="1">
        <v>236</v>
      </c>
    </row>
    <row r="2" spans="2:55">
      <c r="B2" s="57" t="s">
        <v>168</v>
      </c>
      <c r="C2" s="78" t="s">
        <v>237</v>
      </c>
    </row>
    <row r="3" spans="2:55">
      <c r="B3" s="57" t="s">
        <v>170</v>
      </c>
      <c r="C3" s="78" t="s">
        <v>238</v>
      </c>
    </row>
    <row r="4" spans="2:55">
      <c r="B4" s="57" t="s">
        <v>171</v>
      </c>
      <c r="C4" s="78">
        <v>9455</v>
      </c>
    </row>
    <row r="6" spans="2:55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55" ht="26.25" customHeight="1">
      <c r="B7" s="188" t="s">
        <v>84</v>
      </c>
      <c r="C7" s="189"/>
      <c r="D7" s="189"/>
      <c r="E7" s="189"/>
      <c r="F7" s="189"/>
      <c r="G7" s="189"/>
      <c r="H7" s="189"/>
      <c r="I7" s="189"/>
      <c r="J7" s="189"/>
      <c r="K7" s="190"/>
    </row>
    <row r="8" spans="2:55" s="3" customFormat="1" ht="78.75">
      <c r="B8" s="22" t="s">
        <v>105</v>
      </c>
      <c r="C8" s="30" t="s">
        <v>34</v>
      </c>
      <c r="D8" s="30" t="s">
        <v>89</v>
      </c>
      <c r="E8" s="30" t="s">
        <v>90</v>
      </c>
      <c r="F8" s="30" t="s">
        <v>222</v>
      </c>
      <c r="G8" s="30" t="s">
        <v>221</v>
      </c>
      <c r="H8" s="30" t="s">
        <v>98</v>
      </c>
      <c r="I8" s="30" t="s">
        <v>45</v>
      </c>
      <c r="J8" s="30" t="s">
        <v>172</v>
      </c>
      <c r="K8" s="31" t="s">
        <v>174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231</v>
      </c>
      <c r="G9" s="32"/>
      <c r="H9" s="32" t="s">
        <v>225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169</v>
      </c>
      <c r="C1" s="78" t="s" vm="1">
        <v>236</v>
      </c>
    </row>
    <row r="2" spans="2:59">
      <c r="B2" s="57" t="s">
        <v>168</v>
      </c>
      <c r="C2" s="78" t="s">
        <v>237</v>
      </c>
    </row>
    <row r="3" spans="2:59">
      <c r="B3" s="57" t="s">
        <v>170</v>
      </c>
      <c r="C3" s="78" t="s">
        <v>238</v>
      </c>
    </row>
    <row r="4" spans="2:59">
      <c r="B4" s="57" t="s">
        <v>171</v>
      </c>
      <c r="C4" s="78">
        <v>9455</v>
      </c>
    </row>
    <row r="6" spans="2:59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59" ht="26.25" customHeight="1">
      <c r="B7" s="188" t="s">
        <v>85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</row>
    <row r="8" spans="2:59" s="3" customFormat="1" ht="78.75">
      <c r="B8" s="22" t="s">
        <v>105</v>
      </c>
      <c r="C8" s="30" t="s">
        <v>34</v>
      </c>
      <c r="D8" s="30" t="s">
        <v>49</v>
      </c>
      <c r="E8" s="30" t="s">
        <v>89</v>
      </c>
      <c r="F8" s="30" t="s">
        <v>90</v>
      </c>
      <c r="G8" s="30" t="s">
        <v>222</v>
      </c>
      <c r="H8" s="30" t="s">
        <v>221</v>
      </c>
      <c r="I8" s="30" t="s">
        <v>98</v>
      </c>
      <c r="J8" s="30" t="s">
        <v>45</v>
      </c>
      <c r="K8" s="30" t="s">
        <v>172</v>
      </c>
      <c r="L8" s="31" t="s">
        <v>174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13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13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13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94" t="s">
        <v>235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94" t="s">
        <v>101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4" t="s">
        <v>220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4" t="s">
        <v>230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3" t="s">
        <v>34</v>
      </c>
      <c r="E6" s="13" t="s">
        <v>106</v>
      </c>
      <c r="I6" s="13" t="s">
        <v>15</v>
      </c>
      <c r="J6" s="13" t="s">
        <v>50</v>
      </c>
      <c r="M6" s="13" t="s">
        <v>89</v>
      </c>
      <c r="Q6" s="13" t="s">
        <v>17</v>
      </c>
      <c r="R6" s="13" t="s">
        <v>19</v>
      </c>
      <c r="U6" s="13" t="s">
        <v>48</v>
      </c>
      <c r="W6" s="14" t="s">
        <v>44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74</v>
      </c>
      <c r="C8" s="30" t="s">
        <v>34</v>
      </c>
      <c r="D8" s="30" t="s">
        <v>109</v>
      </c>
      <c r="I8" s="30" t="s">
        <v>15</v>
      </c>
      <c r="J8" s="30" t="s">
        <v>50</v>
      </c>
      <c r="K8" s="30" t="s">
        <v>90</v>
      </c>
      <c r="L8" s="30" t="s">
        <v>18</v>
      </c>
      <c r="M8" s="30" t="s">
        <v>89</v>
      </c>
      <c r="Q8" s="30" t="s">
        <v>17</v>
      </c>
      <c r="R8" s="30" t="s">
        <v>19</v>
      </c>
      <c r="S8" s="30" t="s">
        <v>0</v>
      </c>
      <c r="T8" s="30" t="s">
        <v>93</v>
      </c>
      <c r="U8" s="30" t="s">
        <v>48</v>
      </c>
      <c r="V8" s="30" t="s">
        <v>45</v>
      </c>
      <c r="W8" s="31" t="s">
        <v>100</v>
      </c>
    </row>
    <row r="9" spans="2:25" ht="31.5">
      <c r="B9" s="49" t="str">
        <f>'תעודות חוב מסחריות '!B7:T7</f>
        <v>2. תעודות חוב מסחריות</v>
      </c>
      <c r="C9" s="13" t="s">
        <v>34</v>
      </c>
      <c r="D9" s="13" t="s">
        <v>109</v>
      </c>
      <c r="E9" s="42" t="s">
        <v>106</v>
      </c>
      <c r="G9" s="13" t="s">
        <v>49</v>
      </c>
      <c r="I9" s="13" t="s">
        <v>15</v>
      </c>
      <c r="J9" s="13" t="s">
        <v>50</v>
      </c>
      <c r="K9" s="13" t="s">
        <v>90</v>
      </c>
      <c r="L9" s="13" t="s">
        <v>18</v>
      </c>
      <c r="M9" s="13" t="s">
        <v>89</v>
      </c>
      <c r="Q9" s="13" t="s">
        <v>17</v>
      </c>
      <c r="R9" s="13" t="s">
        <v>19</v>
      </c>
      <c r="S9" s="13" t="s">
        <v>0</v>
      </c>
      <c r="T9" s="13" t="s">
        <v>93</v>
      </c>
      <c r="U9" s="13" t="s">
        <v>48</v>
      </c>
      <c r="V9" s="13" t="s">
        <v>45</v>
      </c>
      <c r="W9" s="39" t="s">
        <v>100</v>
      </c>
    </row>
    <row r="10" spans="2:25" ht="31.5">
      <c r="B10" s="49" t="str">
        <f>'אג"ח קונצרני'!B7:U7</f>
        <v>3. אג"ח קונצרני</v>
      </c>
      <c r="C10" s="30" t="s">
        <v>34</v>
      </c>
      <c r="D10" s="13" t="s">
        <v>109</v>
      </c>
      <c r="E10" s="42" t="s">
        <v>106</v>
      </c>
      <c r="G10" s="30" t="s">
        <v>49</v>
      </c>
      <c r="I10" s="30" t="s">
        <v>15</v>
      </c>
      <c r="J10" s="30" t="s">
        <v>50</v>
      </c>
      <c r="K10" s="30" t="s">
        <v>90</v>
      </c>
      <c r="L10" s="30" t="s">
        <v>18</v>
      </c>
      <c r="M10" s="30" t="s">
        <v>89</v>
      </c>
      <c r="Q10" s="30" t="s">
        <v>17</v>
      </c>
      <c r="R10" s="30" t="s">
        <v>19</v>
      </c>
      <c r="S10" s="30" t="s">
        <v>0</v>
      </c>
      <c r="T10" s="30" t="s">
        <v>93</v>
      </c>
      <c r="U10" s="30" t="s">
        <v>48</v>
      </c>
      <c r="V10" s="13" t="s">
        <v>45</v>
      </c>
      <c r="W10" s="31" t="s">
        <v>100</v>
      </c>
    </row>
    <row r="11" spans="2:25" ht="31.5">
      <c r="B11" s="49" t="str">
        <f>מניות!B7</f>
        <v>4. מניות</v>
      </c>
      <c r="C11" s="30" t="s">
        <v>34</v>
      </c>
      <c r="D11" s="13" t="s">
        <v>109</v>
      </c>
      <c r="E11" s="42" t="s">
        <v>106</v>
      </c>
      <c r="H11" s="30" t="s">
        <v>89</v>
      </c>
      <c r="S11" s="30" t="s">
        <v>0</v>
      </c>
      <c r="T11" s="13" t="s">
        <v>93</v>
      </c>
      <c r="U11" s="13" t="s">
        <v>48</v>
      </c>
      <c r="V11" s="13" t="s">
        <v>45</v>
      </c>
      <c r="W11" s="14" t="s">
        <v>100</v>
      </c>
    </row>
    <row r="12" spans="2:25" ht="31.5">
      <c r="B12" s="49" t="str">
        <f>'תעודות סל'!B7:N7</f>
        <v>5. תעודות סל</v>
      </c>
      <c r="C12" s="30" t="s">
        <v>34</v>
      </c>
      <c r="D12" s="13" t="s">
        <v>109</v>
      </c>
      <c r="E12" s="42" t="s">
        <v>106</v>
      </c>
      <c r="H12" s="30" t="s">
        <v>89</v>
      </c>
      <c r="S12" s="30" t="s">
        <v>0</v>
      </c>
      <c r="T12" s="30" t="s">
        <v>93</v>
      </c>
      <c r="U12" s="30" t="s">
        <v>48</v>
      </c>
      <c r="V12" s="30" t="s">
        <v>45</v>
      </c>
      <c r="W12" s="31" t="s">
        <v>100</v>
      </c>
    </row>
    <row r="13" spans="2:25" ht="31.5">
      <c r="B13" s="49" t="str">
        <f>'קרנות נאמנות'!B7:O7</f>
        <v>6. קרנות נאמנות</v>
      </c>
      <c r="C13" s="30" t="s">
        <v>34</v>
      </c>
      <c r="D13" s="30" t="s">
        <v>109</v>
      </c>
      <c r="G13" s="30" t="s">
        <v>49</v>
      </c>
      <c r="H13" s="30" t="s">
        <v>89</v>
      </c>
      <c r="S13" s="30" t="s">
        <v>0</v>
      </c>
      <c r="T13" s="30" t="s">
        <v>93</v>
      </c>
      <c r="U13" s="30" t="s">
        <v>48</v>
      </c>
      <c r="V13" s="30" t="s">
        <v>45</v>
      </c>
      <c r="W13" s="31" t="s">
        <v>100</v>
      </c>
    </row>
    <row r="14" spans="2:25" ht="31.5">
      <c r="B14" s="49" t="str">
        <f>'כתבי אופציה'!B7:L7</f>
        <v>7. כתבי אופציה</v>
      </c>
      <c r="C14" s="30" t="s">
        <v>34</v>
      </c>
      <c r="D14" s="30" t="s">
        <v>109</v>
      </c>
      <c r="G14" s="30" t="s">
        <v>49</v>
      </c>
      <c r="H14" s="30" t="s">
        <v>89</v>
      </c>
      <c r="S14" s="30" t="s">
        <v>0</v>
      </c>
      <c r="T14" s="30" t="s">
        <v>93</v>
      </c>
      <c r="U14" s="30" t="s">
        <v>48</v>
      </c>
      <c r="V14" s="30" t="s">
        <v>45</v>
      </c>
      <c r="W14" s="31" t="s">
        <v>100</v>
      </c>
    </row>
    <row r="15" spans="2:25" ht="31.5">
      <c r="B15" s="49" t="str">
        <f>אופציות!B7</f>
        <v>8. אופציות</v>
      </c>
      <c r="C15" s="30" t="s">
        <v>34</v>
      </c>
      <c r="D15" s="30" t="s">
        <v>109</v>
      </c>
      <c r="G15" s="30" t="s">
        <v>49</v>
      </c>
      <c r="H15" s="30" t="s">
        <v>89</v>
      </c>
      <c r="S15" s="30" t="s">
        <v>0</v>
      </c>
      <c r="T15" s="30" t="s">
        <v>93</v>
      </c>
      <c r="U15" s="30" t="s">
        <v>48</v>
      </c>
      <c r="V15" s="30" t="s">
        <v>45</v>
      </c>
      <c r="W15" s="31" t="s">
        <v>100</v>
      </c>
    </row>
    <row r="16" spans="2:25" ht="31.5">
      <c r="B16" s="49" t="str">
        <f>'חוזים עתידיים'!B7:I7</f>
        <v>9. חוזים עתידיים</v>
      </c>
      <c r="C16" s="30" t="s">
        <v>34</v>
      </c>
      <c r="D16" s="30" t="s">
        <v>109</v>
      </c>
      <c r="G16" s="30" t="s">
        <v>49</v>
      </c>
      <c r="H16" s="30" t="s">
        <v>89</v>
      </c>
      <c r="S16" s="30" t="s">
        <v>0</v>
      </c>
      <c r="T16" s="31" t="s">
        <v>93</v>
      </c>
    </row>
    <row r="17" spans="2:25" ht="31.5">
      <c r="B17" s="49" t="str">
        <f>'מוצרים מובנים'!B7:Q7</f>
        <v>10. מוצרים מובנים</v>
      </c>
      <c r="C17" s="30" t="s">
        <v>34</v>
      </c>
      <c r="F17" s="13" t="s">
        <v>37</v>
      </c>
      <c r="I17" s="30" t="s">
        <v>15</v>
      </c>
      <c r="J17" s="30" t="s">
        <v>50</v>
      </c>
      <c r="K17" s="30" t="s">
        <v>90</v>
      </c>
      <c r="L17" s="30" t="s">
        <v>18</v>
      </c>
      <c r="M17" s="30" t="s">
        <v>89</v>
      </c>
      <c r="Q17" s="30" t="s">
        <v>17</v>
      </c>
      <c r="R17" s="30" t="s">
        <v>19</v>
      </c>
      <c r="S17" s="30" t="s">
        <v>0</v>
      </c>
      <c r="T17" s="30" t="s">
        <v>93</v>
      </c>
      <c r="U17" s="30" t="s">
        <v>48</v>
      </c>
      <c r="V17" s="30" t="s">
        <v>45</v>
      </c>
      <c r="W17" s="31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34</v>
      </c>
      <c r="I19" s="30" t="s">
        <v>15</v>
      </c>
      <c r="J19" s="30" t="s">
        <v>50</v>
      </c>
      <c r="K19" s="30" t="s">
        <v>90</v>
      </c>
      <c r="L19" s="30" t="s">
        <v>18</v>
      </c>
      <c r="M19" s="30" t="s">
        <v>89</v>
      </c>
      <c r="Q19" s="30" t="s">
        <v>17</v>
      </c>
      <c r="R19" s="30" t="s">
        <v>19</v>
      </c>
      <c r="S19" s="30" t="s">
        <v>0</v>
      </c>
      <c r="T19" s="30" t="s">
        <v>93</v>
      </c>
      <c r="U19" s="30" t="s">
        <v>98</v>
      </c>
      <c r="V19" s="30" t="s">
        <v>45</v>
      </c>
      <c r="W19" s="31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34</v>
      </c>
      <c r="D20" s="42" t="s">
        <v>107</v>
      </c>
      <c r="E20" s="42" t="s">
        <v>106</v>
      </c>
      <c r="G20" s="30" t="s">
        <v>49</v>
      </c>
      <c r="I20" s="30" t="s">
        <v>15</v>
      </c>
      <c r="J20" s="30" t="s">
        <v>50</v>
      </c>
      <c r="K20" s="30" t="s">
        <v>90</v>
      </c>
      <c r="L20" s="30" t="s">
        <v>18</v>
      </c>
      <c r="M20" s="30" t="s">
        <v>89</v>
      </c>
      <c r="Q20" s="30" t="s">
        <v>17</v>
      </c>
      <c r="R20" s="30" t="s">
        <v>19</v>
      </c>
      <c r="S20" s="30" t="s">
        <v>0</v>
      </c>
      <c r="T20" s="30" t="s">
        <v>93</v>
      </c>
      <c r="U20" s="30" t="s">
        <v>98</v>
      </c>
      <c r="V20" s="30" t="s">
        <v>45</v>
      </c>
      <c r="W20" s="31" t="s">
        <v>100</v>
      </c>
    </row>
    <row r="21" spans="2:25" ht="31.5">
      <c r="B21" s="49" t="str">
        <f>'לא סחיר - אג"ח קונצרני'!B7:S7</f>
        <v>3. אג"ח קונצרני</v>
      </c>
      <c r="C21" s="30" t="s">
        <v>34</v>
      </c>
      <c r="D21" s="42" t="s">
        <v>107</v>
      </c>
      <c r="E21" s="42" t="s">
        <v>106</v>
      </c>
      <c r="G21" s="30" t="s">
        <v>49</v>
      </c>
      <c r="I21" s="30" t="s">
        <v>15</v>
      </c>
      <c r="J21" s="30" t="s">
        <v>50</v>
      </c>
      <c r="K21" s="30" t="s">
        <v>90</v>
      </c>
      <c r="L21" s="30" t="s">
        <v>18</v>
      </c>
      <c r="M21" s="30" t="s">
        <v>89</v>
      </c>
      <c r="Q21" s="30" t="s">
        <v>17</v>
      </c>
      <c r="R21" s="30" t="s">
        <v>19</v>
      </c>
      <c r="S21" s="30" t="s">
        <v>0</v>
      </c>
      <c r="T21" s="30" t="s">
        <v>93</v>
      </c>
      <c r="U21" s="30" t="s">
        <v>98</v>
      </c>
      <c r="V21" s="30" t="s">
        <v>45</v>
      </c>
      <c r="W21" s="31" t="s">
        <v>100</v>
      </c>
    </row>
    <row r="22" spans="2:25" ht="31.5">
      <c r="B22" s="49" t="str">
        <f>'לא סחיר - מניות'!B7:M7</f>
        <v>4. מניות</v>
      </c>
      <c r="C22" s="30" t="s">
        <v>34</v>
      </c>
      <c r="D22" s="42" t="s">
        <v>107</v>
      </c>
      <c r="E22" s="42" t="s">
        <v>106</v>
      </c>
      <c r="G22" s="30" t="s">
        <v>49</v>
      </c>
      <c r="H22" s="30" t="s">
        <v>89</v>
      </c>
      <c r="S22" s="30" t="s">
        <v>0</v>
      </c>
      <c r="T22" s="30" t="s">
        <v>93</v>
      </c>
      <c r="U22" s="30" t="s">
        <v>98</v>
      </c>
      <c r="V22" s="30" t="s">
        <v>45</v>
      </c>
      <c r="W22" s="31" t="s">
        <v>100</v>
      </c>
    </row>
    <row r="23" spans="2:25" ht="31.5">
      <c r="B23" s="49" t="str">
        <f>'לא סחיר - קרנות השקעה'!B7:K7</f>
        <v>5. קרנות השקעה</v>
      </c>
      <c r="C23" s="30" t="s">
        <v>34</v>
      </c>
      <c r="G23" s="30" t="s">
        <v>49</v>
      </c>
      <c r="H23" s="30" t="s">
        <v>89</v>
      </c>
      <c r="K23" s="30" t="s">
        <v>90</v>
      </c>
      <c r="S23" s="30" t="s">
        <v>0</v>
      </c>
      <c r="T23" s="30" t="s">
        <v>93</v>
      </c>
      <c r="U23" s="30" t="s">
        <v>98</v>
      </c>
      <c r="V23" s="30" t="s">
        <v>45</v>
      </c>
      <c r="W23" s="31" t="s">
        <v>100</v>
      </c>
    </row>
    <row r="24" spans="2:25" ht="31.5">
      <c r="B24" s="49" t="str">
        <f>'לא סחיר - כתבי אופציה'!B7:L7</f>
        <v>6. כתבי אופציה</v>
      </c>
      <c r="C24" s="30" t="s">
        <v>34</v>
      </c>
      <c r="G24" s="30" t="s">
        <v>49</v>
      </c>
      <c r="H24" s="30" t="s">
        <v>89</v>
      </c>
      <c r="K24" s="30" t="s">
        <v>90</v>
      </c>
      <c r="S24" s="30" t="s">
        <v>0</v>
      </c>
      <c r="T24" s="30" t="s">
        <v>93</v>
      </c>
      <c r="U24" s="30" t="s">
        <v>98</v>
      </c>
      <c r="V24" s="30" t="s">
        <v>45</v>
      </c>
      <c r="W24" s="31" t="s">
        <v>100</v>
      </c>
    </row>
    <row r="25" spans="2:25" ht="31.5">
      <c r="B25" s="49" t="str">
        <f>'לא סחיר - אופציות'!B7:L7</f>
        <v>7. אופציות</v>
      </c>
      <c r="C25" s="30" t="s">
        <v>34</v>
      </c>
      <c r="G25" s="30" t="s">
        <v>49</v>
      </c>
      <c r="H25" s="30" t="s">
        <v>89</v>
      </c>
      <c r="K25" s="30" t="s">
        <v>90</v>
      </c>
      <c r="S25" s="30" t="s">
        <v>0</v>
      </c>
      <c r="T25" s="30" t="s">
        <v>93</v>
      </c>
      <c r="U25" s="30" t="s">
        <v>98</v>
      </c>
      <c r="V25" s="30" t="s">
        <v>45</v>
      </c>
      <c r="W25" s="31" t="s">
        <v>100</v>
      </c>
    </row>
    <row r="26" spans="2:25" ht="31.5">
      <c r="B26" s="49" t="str">
        <f>'לא סחיר - חוזים עתידיים'!B7:K7</f>
        <v>8. חוזים עתידיים</v>
      </c>
      <c r="C26" s="30" t="s">
        <v>34</v>
      </c>
      <c r="G26" s="30" t="s">
        <v>49</v>
      </c>
      <c r="H26" s="30" t="s">
        <v>89</v>
      </c>
      <c r="K26" s="30" t="s">
        <v>90</v>
      </c>
      <c r="S26" s="30" t="s">
        <v>0</v>
      </c>
      <c r="T26" s="30" t="s">
        <v>93</v>
      </c>
      <c r="U26" s="30" t="s">
        <v>98</v>
      </c>
      <c r="V26" s="31" t="s">
        <v>100</v>
      </c>
    </row>
    <row r="27" spans="2:25" ht="31.5">
      <c r="B27" s="49" t="str">
        <f>'לא סחיר - מוצרים מובנים'!B7:Q7</f>
        <v>9. מוצרים מובנים</v>
      </c>
      <c r="C27" s="30" t="s">
        <v>34</v>
      </c>
      <c r="F27" s="30" t="s">
        <v>37</v>
      </c>
      <c r="I27" s="30" t="s">
        <v>15</v>
      </c>
      <c r="J27" s="30" t="s">
        <v>50</v>
      </c>
      <c r="K27" s="30" t="s">
        <v>90</v>
      </c>
      <c r="L27" s="30" t="s">
        <v>18</v>
      </c>
      <c r="M27" s="30" t="s">
        <v>89</v>
      </c>
      <c r="Q27" s="30" t="s">
        <v>17</v>
      </c>
      <c r="R27" s="30" t="s">
        <v>19</v>
      </c>
      <c r="S27" s="30" t="s">
        <v>0</v>
      </c>
      <c r="T27" s="30" t="s">
        <v>93</v>
      </c>
      <c r="U27" s="30" t="s">
        <v>98</v>
      </c>
      <c r="V27" s="30" t="s">
        <v>45</v>
      </c>
      <c r="W27" s="31" t="s">
        <v>100</v>
      </c>
    </row>
    <row r="28" spans="2:25" ht="31.5">
      <c r="B28" s="53" t="str">
        <f>הלוואות!B6</f>
        <v>1.ד. הלוואות:</v>
      </c>
      <c r="C28" s="30" t="s">
        <v>34</v>
      </c>
      <c r="I28" s="30" t="s">
        <v>15</v>
      </c>
      <c r="J28" s="30" t="s">
        <v>50</v>
      </c>
      <c r="L28" s="30" t="s">
        <v>18</v>
      </c>
      <c r="M28" s="30" t="s">
        <v>89</v>
      </c>
      <c r="Q28" s="13" t="s">
        <v>33</v>
      </c>
      <c r="R28" s="30" t="s">
        <v>19</v>
      </c>
      <c r="S28" s="30" t="s">
        <v>0</v>
      </c>
      <c r="T28" s="30" t="s">
        <v>93</v>
      </c>
      <c r="U28" s="30" t="s">
        <v>98</v>
      </c>
      <c r="V28" s="31" t="s">
        <v>100</v>
      </c>
    </row>
    <row r="29" spans="2:25" ht="47.25">
      <c r="B29" s="53" t="str">
        <f>'פקדונות מעל 3 חודשים'!B6:O6</f>
        <v>1.ה. פקדונות מעל 3 חודשים:</v>
      </c>
      <c r="C29" s="30" t="s">
        <v>34</v>
      </c>
      <c r="E29" s="30" t="s">
        <v>106</v>
      </c>
      <c r="I29" s="30" t="s">
        <v>15</v>
      </c>
      <c r="J29" s="30" t="s">
        <v>50</v>
      </c>
      <c r="L29" s="30" t="s">
        <v>18</v>
      </c>
      <c r="M29" s="30" t="s">
        <v>89</v>
      </c>
      <c r="O29" s="50" t="s">
        <v>39</v>
      </c>
      <c r="P29" s="51"/>
      <c r="R29" s="30" t="s">
        <v>19</v>
      </c>
      <c r="S29" s="30" t="s">
        <v>0</v>
      </c>
      <c r="T29" s="30" t="s">
        <v>93</v>
      </c>
      <c r="U29" s="30" t="s">
        <v>98</v>
      </c>
      <c r="V29" s="31" t="s">
        <v>100</v>
      </c>
    </row>
    <row r="30" spans="2:25" ht="63">
      <c r="B30" s="53" t="str">
        <f>'זכויות מקרקעין'!B6</f>
        <v>1. ו. זכויות במקרקעין:</v>
      </c>
      <c r="C30" s="13" t="s">
        <v>41</v>
      </c>
      <c r="N30" s="50" t="s">
        <v>73</v>
      </c>
      <c r="P30" s="51" t="s">
        <v>42</v>
      </c>
      <c r="U30" s="30" t="s">
        <v>98</v>
      </c>
      <c r="V30" s="14" t="s">
        <v>44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43</v>
      </c>
      <c r="R31" s="13" t="s">
        <v>40</v>
      </c>
      <c r="U31" s="30" t="s">
        <v>98</v>
      </c>
      <c r="V31" s="14" t="s">
        <v>44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95</v>
      </c>
      <c r="Y32" s="14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169</v>
      </c>
      <c r="C1" s="78" t="s" vm="1">
        <v>236</v>
      </c>
    </row>
    <row r="2" spans="2:54">
      <c r="B2" s="57" t="s">
        <v>168</v>
      </c>
      <c r="C2" s="78" t="s">
        <v>237</v>
      </c>
    </row>
    <row r="3" spans="2:54">
      <c r="B3" s="57" t="s">
        <v>170</v>
      </c>
      <c r="C3" s="78" t="s">
        <v>238</v>
      </c>
    </row>
    <row r="4" spans="2:54">
      <c r="B4" s="57" t="s">
        <v>171</v>
      </c>
      <c r="C4" s="78">
        <v>9455</v>
      </c>
    </row>
    <row r="6" spans="2:54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90"/>
    </row>
    <row r="7" spans="2:54" ht="26.25" customHeight="1">
      <c r="B7" s="188" t="s">
        <v>86</v>
      </c>
      <c r="C7" s="189"/>
      <c r="D7" s="189"/>
      <c r="E7" s="189"/>
      <c r="F7" s="189"/>
      <c r="G7" s="189"/>
      <c r="H7" s="189"/>
      <c r="I7" s="189"/>
      <c r="J7" s="189"/>
      <c r="K7" s="189"/>
      <c r="L7" s="190"/>
    </row>
    <row r="8" spans="2:54" s="3" customFormat="1" ht="78.75">
      <c r="B8" s="22" t="s">
        <v>105</v>
      </c>
      <c r="C8" s="30" t="s">
        <v>34</v>
      </c>
      <c r="D8" s="30" t="s">
        <v>49</v>
      </c>
      <c r="E8" s="30" t="s">
        <v>89</v>
      </c>
      <c r="F8" s="30" t="s">
        <v>90</v>
      </c>
      <c r="G8" s="30" t="s">
        <v>222</v>
      </c>
      <c r="H8" s="30" t="s">
        <v>221</v>
      </c>
      <c r="I8" s="30" t="s">
        <v>98</v>
      </c>
      <c r="J8" s="30" t="s">
        <v>45</v>
      </c>
      <c r="K8" s="30" t="s">
        <v>172</v>
      </c>
      <c r="L8" s="31" t="s">
        <v>174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F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1181102362204722" bottom="0.51181102362204722" header="0" footer="0.23622047244094491"/>
  <pageSetup paperSize="9" scale="98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6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169</v>
      </c>
      <c r="C1" s="78" t="s" vm="1">
        <v>236</v>
      </c>
    </row>
    <row r="2" spans="2:51">
      <c r="B2" s="57" t="s">
        <v>168</v>
      </c>
      <c r="C2" s="78" t="s">
        <v>237</v>
      </c>
    </row>
    <row r="3" spans="2:51">
      <c r="B3" s="57" t="s">
        <v>170</v>
      </c>
      <c r="C3" s="78" t="s">
        <v>238</v>
      </c>
    </row>
    <row r="4" spans="2:51">
      <c r="B4" s="57" t="s">
        <v>171</v>
      </c>
      <c r="C4" s="78">
        <v>9455</v>
      </c>
    </row>
    <row r="6" spans="2:51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51" ht="26.25" customHeight="1">
      <c r="B7" s="188" t="s">
        <v>87</v>
      </c>
      <c r="C7" s="189"/>
      <c r="D7" s="189"/>
      <c r="E7" s="189"/>
      <c r="F7" s="189"/>
      <c r="G7" s="189"/>
      <c r="H7" s="189"/>
      <c r="I7" s="189"/>
      <c r="J7" s="189"/>
      <c r="K7" s="190"/>
    </row>
    <row r="8" spans="2:51" s="3" customFormat="1" ht="63">
      <c r="B8" s="22" t="s">
        <v>105</v>
      </c>
      <c r="C8" s="30" t="s">
        <v>34</v>
      </c>
      <c r="D8" s="30" t="s">
        <v>49</v>
      </c>
      <c r="E8" s="30" t="s">
        <v>89</v>
      </c>
      <c r="F8" s="30" t="s">
        <v>90</v>
      </c>
      <c r="G8" s="30" t="s">
        <v>222</v>
      </c>
      <c r="H8" s="30" t="s">
        <v>221</v>
      </c>
      <c r="I8" s="30" t="s">
        <v>98</v>
      </c>
      <c r="J8" s="30" t="s">
        <v>172</v>
      </c>
      <c r="K8" s="31" t="s">
        <v>174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4" customFormat="1" ht="18" customHeight="1">
      <c r="B11" s="119" t="s">
        <v>36</v>
      </c>
      <c r="C11" s="120"/>
      <c r="D11" s="120"/>
      <c r="E11" s="120"/>
      <c r="F11" s="120"/>
      <c r="G11" s="121"/>
      <c r="H11" s="122"/>
      <c r="I11" s="121">
        <v>12.041159999999998</v>
      </c>
      <c r="J11" s="123">
        <v>1</v>
      </c>
      <c r="K11" s="123">
        <f>I11/'סכום נכסי הקרן'!$C$42</f>
        <v>9.9908664564820758E-4</v>
      </c>
      <c r="AW11" s="135"/>
    </row>
    <row r="12" spans="2:51" s="135" customFormat="1" ht="19.5" customHeight="1">
      <c r="B12" s="124" t="s">
        <v>32</v>
      </c>
      <c r="C12" s="120"/>
      <c r="D12" s="120"/>
      <c r="E12" s="120"/>
      <c r="F12" s="120"/>
      <c r="G12" s="121"/>
      <c r="H12" s="122"/>
      <c r="I12" s="121">
        <v>12.041159999999998</v>
      </c>
      <c r="J12" s="123">
        <v>1</v>
      </c>
      <c r="K12" s="123">
        <f>I12/'סכום נכסי הקרן'!$C$42</f>
        <v>9.9908664564820758E-4</v>
      </c>
    </row>
    <row r="13" spans="2:51" s="135" customFormat="1">
      <c r="B13" s="98" t="s">
        <v>526</v>
      </c>
      <c r="C13" s="82"/>
      <c r="D13" s="82"/>
      <c r="E13" s="82"/>
      <c r="F13" s="82"/>
      <c r="G13" s="89"/>
      <c r="H13" s="91"/>
      <c r="I13" s="89">
        <v>12.882609999999996</v>
      </c>
      <c r="J13" s="90">
        <v>1.0698811410196358</v>
      </c>
      <c r="K13" s="90">
        <f>I13/'סכום נכסי הקרן'!$C$42</f>
        <v>1.068903960423585E-3</v>
      </c>
    </row>
    <row r="14" spans="2:51" s="135" customFormat="1">
      <c r="B14" s="85" t="s">
        <v>527</v>
      </c>
      <c r="C14" s="80" t="s">
        <v>528</v>
      </c>
      <c r="D14" s="92"/>
      <c r="E14" s="92" t="s">
        <v>153</v>
      </c>
      <c r="F14" s="109">
        <v>42913</v>
      </c>
      <c r="G14" s="86">
        <v>69985</v>
      </c>
      <c r="H14" s="88">
        <v>0.4859</v>
      </c>
      <c r="I14" s="86">
        <v>0.34008999999999995</v>
      </c>
      <c r="J14" s="87">
        <v>2.8243956562324559E-2</v>
      </c>
      <c r="K14" s="87">
        <f>I14/'סכום נכסי הקרן'!$C$42</f>
        <v>2.8218159821686528E-5</v>
      </c>
    </row>
    <row r="15" spans="2:51" s="135" customFormat="1">
      <c r="B15" s="85" t="s">
        <v>529</v>
      </c>
      <c r="C15" s="80" t="s">
        <v>530</v>
      </c>
      <c r="D15" s="92"/>
      <c r="E15" s="92" t="s">
        <v>153</v>
      </c>
      <c r="F15" s="109">
        <v>42887</v>
      </c>
      <c r="G15" s="86">
        <v>895869</v>
      </c>
      <c r="H15" s="88">
        <v>1.2956000000000001</v>
      </c>
      <c r="I15" s="86">
        <v>11.6068</v>
      </c>
      <c r="J15" s="87">
        <v>0.96392706350550961</v>
      </c>
      <c r="K15" s="87">
        <f>I15/'סכום נכסי הקרן'!$C$42</f>
        <v>9.6304665652724637E-4</v>
      </c>
    </row>
    <row r="16" spans="2:51" s="141" customFormat="1">
      <c r="B16" s="85" t="s">
        <v>531</v>
      </c>
      <c r="C16" s="80" t="s">
        <v>532</v>
      </c>
      <c r="D16" s="92"/>
      <c r="E16" s="92" t="s">
        <v>153</v>
      </c>
      <c r="F16" s="109">
        <v>42891</v>
      </c>
      <c r="G16" s="86">
        <v>70700</v>
      </c>
      <c r="H16" s="88">
        <v>1.3234999999999999</v>
      </c>
      <c r="I16" s="86">
        <v>0.93572</v>
      </c>
      <c r="J16" s="87">
        <v>7.7710120951802006E-2</v>
      </c>
      <c r="K16" s="87">
        <f>I16/'סכום נכסי הקרן'!$C$42</f>
        <v>7.7639144074652362E-5</v>
      </c>
      <c r="AW16" s="135"/>
      <c r="AY16" s="135"/>
    </row>
    <row r="17" spans="2:51" s="141" customFormat="1">
      <c r="B17" s="83"/>
      <c r="C17" s="80"/>
      <c r="D17" s="80"/>
      <c r="E17" s="80"/>
      <c r="F17" s="80"/>
      <c r="G17" s="86"/>
      <c r="H17" s="88"/>
      <c r="I17" s="80"/>
      <c r="J17" s="87"/>
      <c r="K17" s="80"/>
      <c r="AW17" s="135"/>
      <c r="AY17" s="135"/>
    </row>
    <row r="18" spans="2:51" s="141" customFormat="1">
      <c r="B18" s="98" t="s">
        <v>217</v>
      </c>
      <c r="C18" s="82"/>
      <c r="D18" s="82"/>
      <c r="E18" s="82"/>
      <c r="F18" s="82"/>
      <c r="G18" s="89"/>
      <c r="H18" s="91"/>
      <c r="I18" s="89">
        <v>-0.84145000000000003</v>
      </c>
      <c r="J18" s="90">
        <v>-6.9881141019635995E-2</v>
      </c>
      <c r="K18" s="90">
        <f>I18/'סכום נכסי הקרן'!$C$42</f>
        <v>-6.9817314775377502E-5</v>
      </c>
      <c r="AW18" s="135"/>
      <c r="AY18" s="135"/>
    </row>
    <row r="19" spans="2:51" s="135" customFormat="1">
      <c r="B19" s="85" t="s">
        <v>533</v>
      </c>
      <c r="C19" s="80" t="s">
        <v>534</v>
      </c>
      <c r="D19" s="92"/>
      <c r="E19" s="92" t="s">
        <v>155</v>
      </c>
      <c r="F19" s="109">
        <v>42891</v>
      </c>
      <c r="G19" s="86">
        <v>82141.490000000005</v>
      </c>
      <c r="H19" s="88">
        <v>-1.0244</v>
      </c>
      <c r="I19" s="86">
        <v>-0.84145000000000003</v>
      </c>
      <c r="J19" s="87">
        <v>-6.9881141019635995E-2</v>
      </c>
      <c r="K19" s="87">
        <f>I19/'סכום נכסי הקרן'!$C$42</f>
        <v>-6.9817314775377502E-5</v>
      </c>
    </row>
    <row r="20" spans="2:51" s="135" customFormat="1">
      <c r="B20" s="83"/>
      <c r="C20" s="80"/>
      <c r="D20" s="80"/>
      <c r="E20" s="80"/>
      <c r="F20" s="80"/>
      <c r="G20" s="86"/>
      <c r="H20" s="88"/>
      <c r="I20" s="80"/>
      <c r="J20" s="87"/>
      <c r="K20" s="80"/>
    </row>
    <row r="21" spans="2:51" s="135" customFormat="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 s="135" customFormat="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94" t="s">
        <v>235</v>
      </c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94" t="s">
        <v>101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94" t="s">
        <v>220</v>
      </c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94" t="s">
        <v>230</v>
      </c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0F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1181102362204722" bottom="0.51181102362204722" header="0" footer="0.23622047244094491"/>
  <pageSetup paperSize="9" scale="83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169</v>
      </c>
      <c r="C1" s="78" t="s" vm="1">
        <v>236</v>
      </c>
    </row>
    <row r="2" spans="2:78">
      <c r="B2" s="57" t="s">
        <v>168</v>
      </c>
      <c r="C2" s="78" t="s">
        <v>237</v>
      </c>
    </row>
    <row r="3" spans="2:78">
      <c r="B3" s="57" t="s">
        <v>170</v>
      </c>
      <c r="C3" s="78" t="s">
        <v>238</v>
      </c>
    </row>
    <row r="4" spans="2:78">
      <c r="B4" s="57" t="s">
        <v>171</v>
      </c>
      <c r="C4" s="78">
        <v>9455</v>
      </c>
    </row>
    <row r="6" spans="2:78" ht="26.25" customHeight="1">
      <c r="B6" s="188" t="s">
        <v>200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78" ht="26.25" customHeight="1">
      <c r="B7" s="188" t="s">
        <v>88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90"/>
    </row>
    <row r="8" spans="2:78" s="3" customFormat="1" ht="47.25">
      <c r="B8" s="22" t="s">
        <v>105</v>
      </c>
      <c r="C8" s="30" t="s">
        <v>34</v>
      </c>
      <c r="D8" s="30" t="s">
        <v>37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98</v>
      </c>
      <c r="O8" s="30" t="s">
        <v>45</v>
      </c>
      <c r="P8" s="30" t="s">
        <v>172</v>
      </c>
      <c r="Q8" s="31" t="s">
        <v>174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231</v>
      </c>
      <c r="M9" s="16"/>
      <c r="N9" s="16" t="s">
        <v>225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F" sheet="1" objects="1" scenarios="1"/>
  <mergeCells count="2">
    <mergeCell ref="B6:Q6"/>
    <mergeCell ref="B7:Q7"/>
  </mergeCells>
  <phoneticPr fontId="4" type="noConversion"/>
  <conditionalFormatting sqref="B16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169</v>
      </c>
      <c r="C1" s="78" t="s" vm="1">
        <v>236</v>
      </c>
    </row>
    <row r="2" spans="2:61">
      <c r="B2" s="57" t="s">
        <v>168</v>
      </c>
      <c r="C2" s="78" t="s">
        <v>237</v>
      </c>
    </row>
    <row r="3" spans="2:61">
      <c r="B3" s="57" t="s">
        <v>170</v>
      </c>
      <c r="C3" s="78" t="s">
        <v>238</v>
      </c>
    </row>
    <row r="4" spans="2:61">
      <c r="B4" s="57" t="s">
        <v>171</v>
      </c>
      <c r="C4" s="78">
        <v>9455</v>
      </c>
    </row>
    <row r="6" spans="2:61" ht="26.25" customHeight="1">
      <c r="B6" s="188" t="s">
        <v>201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90"/>
    </row>
    <row r="7" spans="2:61" s="3" customFormat="1" ht="78.75">
      <c r="B7" s="22" t="s">
        <v>105</v>
      </c>
      <c r="C7" s="30" t="s">
        <v>213</v>
      </c>
      <c r="D7" s="30" t="s">
        <v>34</v>
      </c>
      <c r="E7" s="30" t="s">
        <v>106</v>
      </c>
      <c r="F7" s="30" t="s">
        <v>15</v>
      </c>
      <c r="G7" s="30" t="s">
        <v>90</v>
      </c>
      <c r="H7" s="30" t="s">
        <v>50</v>
      </c>
      <c r="I7" s="30" t="s">
        <v>18</v>
      </c>
      <c r="J7" s="30" t="s">
        <v>89</v>
      </c>
      <c r="K7" s="13" t="s">
        <v>33</v>
      </c>
      <c r="L7" s="72" t="s">
        <v>19</v>
      </c>
      <c r="M7" s="30" t="s">
        <v>222</v>
      </c>
      <c r="N7" s="30" t="s">
        <v>221</v>
      </c>
      <c r="O7" s="30" t="s">
        <v>98</v>
      </c>
      <c r="P7" s="30" t="s">
        <v>172</v>
      </c>
      <c r="Q7" s="31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231</v>
      </c>
      <c r="N8" s="16"/>
      <c r="O8" s="16" t="s">
        <v>225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27</v>
      </c>
      <c r="BI10" s="4" t="s">
        <v>156</v>
      </c>
    </row>
    <row r="11" spans="2:61" ht="21.75" customHeight="1">
      <c r="B11" s="94" t="s">
        <v>235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162</v>
      </c>
    </row>
    <row r="12" spans="2:61">
      <c r="B12" s="94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157</v>
      </c>
    </row>
    <row r="13" spans="2:61">
      <c r="B13" s="94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158</v>
      </c>
    </row>
    <row r="14" spans="2:61">
      <c r="B14" s="94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159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161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160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163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164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165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166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167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27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password="CC0F" sheet="1" objects="1" scenarios="1"/>
  <mergeCells count="1">
    <mergeCell ref="B6:Q6"/>
  </mergeCells>
  <phoneticPr fontId="4" type="noConversion"/>
  <conditionalFormatting sqref="B58:B109">
    <cfRule type="cellIs" dxfId="7" priority="3" operator="equal">
      <formula>2958465</formula>
    </cfRule>
    <cfRule type="cellIs" dxfId="6" priority="4" operator="equal">
      <formula>"NR3"</formula>
    </cfRule>
    <cfRule type="cellIs" dxfId="5" priority="5" operator="equal">
      <formula>"דירוג פנימי"</formula>
    </cfRule>
  </conditionalFormatting>
  <conditionalFormatting sqref="B58:B109">
    <cfRule type="cellIs" dxfId="4" priority="2" operator="equal">
      <formula>2958465</formula>
    </cfRule>
  </conditionalFormatting>
  <conditionalFormatting sqref="B15:B43">
    <cfRule type="cellIs" dxfId="3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3:B14"/>
  </dataValidations>
  <pageMargins left="0" right="0" top="0.51181102362204722" bottom="0.51181102362204722" header="0" footer="0.23622047244094491"/>
  <pageSetup paperSize="9" scale="28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169</v>
      </c>
      <c r="C1" s="78" t="s" vm="1">
        <v>236</v>
      </c>
    </row>
    <row r="2" spans="2:64">
      <c r="B2" s="57" t="s">
        <v>168</v>
      </c>
      <c r="C2" s="78" t="s">
        <v>237</v>
      </c>
    </row>
    <row r="3" spans="2:64">
      <c r="B3" s="57" t="s">
        <v>170</v>
      </c>
      <c r="C3" s="78" t="s">
        <v>238</v>
      </c>
    </row>
    <row r="4" spans="2:64">
      <c r="B4" s="57" t="s">
        <v>171</v>
      </c>
      <c r="C4" s="78">
        <v>9455</v>
      </c>
    </row>
    <row r="6" spans="2:64" ht="26.25" customHeight="1">
      <c r="B6" s="188" t="s">
        <v>202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64" s="3" customFormat="1" ht="78.75">
      <c r="B7" s="60" t="s">
        <v>105</v>
      </c>
      <c r="C7" s="61" t="s">
        <v>34</v>
      </c>
      <c r="D7" s="61" t="s">
        <v>106</v>
      </c>
      <c r="E7" s="61" t="s">
        <v>15</v>
      </c>
      <c r="F7" s="61" t="s">
        <v>50</v>
      </c>
      <c r="G7" s="61" t="s">
        <v>18</v>
      </c>
      <c r="H7" s="61" t="s">
        <v>89</v>
      </c>
      <c r="I7" s="61" t="s">
        <v>39</v>
      </c>
      <c r="J7" s="61" t="s">
        <v>19</v>
      </c>
      <c r="K7" s="61" t="s">
        <v>222</v>
      </c>
      <c r="L7" s="61" t="s">
        <v>221</v>
      </c>
      <c r="M7" s="61" t="s">
        <v>98</v>
      </c>
      <c r="N7" s="61" t="s">
        <v>172</v>
      </c>
      <c r="O7" s="63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231</v>
      </c>
      <c r="L8" s="32"/>
      <c r="M8" s="32" t="s">
        <v>225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235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4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4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4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password="CC0F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1181102362204722" bottom="0.51181102362204722" header="0" footer="0.23622047244094491"/>
  <pageSetup paperSize="9" scale="88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169</v>
      </c>
      <c r="C1" s="78" t="s" vm="1">
        <v>236</v>
      </c>
    </row>
    <row r="2" spans="2:56">
      <c r="B2" s="57" t="s">
        <v>168</v>
      </c>
      <c r="C2" s="78" t="s">
        <v>237</v>
      </c>
    </row>
    <row r="3" spans="2:56">
      <c r="B3" s="57" t="s">
        <v>170</v>
      </c>
      <c r="C3" s="78" t="s">
        <v>238</v>
      </c>
    </row>
    <row r="4" spans="2:56">
      <c r="B4" s="57" t="s">
        <v>171</v>
      </c>
      <c r="C4" s="78">
        <v>9455</v>
      </c>
    </row>
    <row r="6" spans="2:56" ht="26.25" customHeight="1">
      <c r="B6" s="188" t="s">
        <v>203</v>
      </c>
      <c r="C6" s="189"/>
      <c r="D6" s="189"/>
      <c r="E6" s="189"/>
      <c r="F6" s="189"/>
      <c r="G6" s="189"/>
      <c r="H6" s="189"/>
      <c r="I6" s="189"/>
      <c r="J6" s="190"/>
    </row>
    <row r="7" spans="2:56" s="3" customFormat="1" ht="78.75">
      <c r="B7" s="60" t="s">
        <v>105</v>
      </c>
      <c r="C7" s="62" t="s">
        <v>41</v>
      </c>
      <c r="D7" s="62" t="s">
        <v>73</v>
      </c>
      <c r="E7" s="62" t="s">
        <v>42</v>
      </c>
      <c r="F7" s="62" t="s">
        <v>89</v>
      </c>
      <c r="G7" s="62" t="s">
        <v>214</v>
      </c>
      <c r="H7" s="62" t="s">
        <v>172</v>
      </c>
      <c r="I7" s="64" t="s">
        <v>173</v>
      </c>
      <c r="J7" s="64" t="s">
        <v>234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3"/>
      <c r="C11" s="79"/>
      <c r="D11" s="79"/>
      <c r="E11" s="79"/>
      <c r="F11" s="79"/>
      <c r="G11" s="79"/>
      <c r="H11" s="79"/>
      <c r="I11" s="79"/>
      <c r="J11" s="79"/>
    </row>
    <row r="12" spans="2:56">
      <c r="B12" s="113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94" t="s">
        <v>235</v>
      </c>
      <c r="C14" s="79"/>
      <c r="D14" s="79"/>
      <c r="E14" s="79"/>
      <c r="F14" s="79"/>
      <c r="G14" s="79"/>
      <c r="H14" s="79"/>
      <c r="I14" s="79"/>
      <c r="J14" s="79"/>
    </row>
    <row r="15" spans="2:56">
      <c r="B15" s="94" t="s">
        <v>101</v>
      </c>
      <c r="C15" s="79"/>
      <c r="D15" s="79"/>
      <c r="E15" s="79"/>
      <c r="F15" s="79"/>
      <c r="G15" s="79"/>
      <c r="H15" s="79"/>
      <c r="I15" s="79"/>
      <c r="J15" s="79"/>
    </row>
    <row r="16" spans="2:56">
      <c r="B16" s="94" t="s">
        <v>220</v>
      </c>
      <c r="C16" s="79"/>
      <c r="D16" s="79"/>
      <c r="E16" s="79"/>
      <c r="F16" s="79"/>
      <c r="G16" s="79"/>
      <c r="H16" s="79"/>
      <c r="I16" s="79"/>
      <c r="J16" s="79"/>
    </row>
    <row r="17" spans="2:10">
      <c r="B17" s="94" t="s">
        <v>230</v>
      </c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password="CC0F"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 B16:B17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236</v>
      </c>
    </row>
    <row r="2" spans="2:60">
      <c r="B2" s="57" t="s">
        <v>168</v>
      </c>
      <c r="C2" s="78" t="s">
        <v>237</v>
      </c>
    </row>
    <row r="3" spans="2:60">
      <c r="B3" s="57" t="s">
        <v>170</v>
      </c>
      <c r="C3" s="78" t="s">
        <v>238</v>
      </c>
    </row>
    <row r="4" spans="2:60">
      <c r="B4" s="57" t="s">
        <v>171</v>
      </c>
      <c r="C4" s="78">
        <v>9455</v>
      </c>
    </row>
    <row r="6" spans="2:60" ht="26.25" customHeight="1">
      <c r="B6" s="188" t="s">
        <v>204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43</v>
      </c>
      <c r="G7" s="60" t="s">
        <v>89</v>
      </c>
      <c r="H7" s="60" t="s">
        <v>40</v>
      </c>
      <c r="I7" s="60" t="s">
        <v>98</v>
      </c>
      <c r="J7" s="60" t="s">
        <v>172</v>
      </c>
      <c r="K7" s="60" t="s">
        <v>173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3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4" t="s">
        <v>235</v>
      </c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4" t="s">
        <v>101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94" t="s">
        <v>220</v>
      </c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4" t="s">
        <v>230</v>
      </c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0F"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2 B15:B1048576"/>
  </dataValidations>
  <pageMargins left="0" right="0" top="0.51181102362204722" bottom="0.51181102362204722" header="0" footer="0.23622047244094491"/>
  <pageSetup paperSize="9" scale="10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236</v>
      </c>
    </row>
    <row r="2" spans="2:60">
      <c r="B2" s="57" t="s">
        <v>168</v>
      </c>
      <c r="C2" s="78" t="s">
        <v>237</v>
      </c>
    </row>
    <row r="3" spans="2:60">
      <c r="B3" s="57" t="s">
        <v>170</v>
      </c>
      <c r="C3" s="78" t="s">
        <v>238</v>
      </c>
    </row>
    <row r="4" spans="2:60">
      <c r="B4" s="57" t="s">
        <v>171</v>
      </c>
      <c r="C4" s="78">
        <v>9455</v>
      </c>
    </row>
    <row r="6" spans="2:60" ht="26.25" customHeight="1">
      <c r="B6" s="188" t="s">
        <v>205</v>
      </c>
      <c r="C6" s="189"/>
      <c r="D6" s="189"/>
      <c r="E6" s="189"/>
      <c r="F6" s="189"/>
      <c r="G6" s="189"/>
      <c r="H6" s="189"/>
      <c r="I6" s="189"/>
      <c r="J6" s="189"/>
      <c r="K6" s="190"/>
    </row>
    <row r="7" spans="2:60" s="3" customFormat="1" ht="78.75">
      <c r="B7" s="60" t="s">
        <v>105</v>
      </c>
      <c r="C7" s="62" t="s">
        <v>34</v>
      </c>
      <c r="D7" s="62" t="s">
        <v>15</v>
      </c>
      <c r="E7" s="62" t="s">
        <v>16</v>
      </c>
      <c r="F7" s="62" t="s">
        <v>43</v>
      </c>
      <c r="G7" s="62" t="s">
        <v>89</v>
      </c>
      <c r="H7" s="62" t="s">
        <v>40</v>
      </c>
      <c r="I7" s="62" t="s">
        <v>98</v>
      </c>
      <c r="J7" s="62" t="s">
        <v>172</v>
      </c>
      <c r="K7" s="64" t="s">
        <v>173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3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94" t="s">
        <v>235</v>
      </c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4" t="s">
        <v>101</v>
      </c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4" t="s">
        <v>220</v>
      </c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94" t="s">
        <v>230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0F"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1181102362204722" bottom="0.51181102362204722" header="0" footer="0.23622047244094491"/>
  <pageSetup paperSize="9" scale="10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N1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6.2851562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7" t="s">
        <v>169</v>
      </c>
      <c r="C1" s="78" t="s" vm="1">
        <v>236</v>
      </c>
    </row>
    <row r="2" spans="2:40">
      <c r="B2" s="57" t="s">
        <v>168</v>
      </c>
      <c r="C2" s="78" t="s">
        <v>237</v>
      </c>
    </row>
    <row r="3" spans="2:40">
      <c r="B3" s="57" t="s">
        <v>170</v>
      </c>
      <c r="C3" s="78" t="s">
        <v>238</v>
      </c>
    </row>
    <row r="4" spans="2:40">
      <c r="B4" s="57" t="s">
        <v>171</v>
      </c>
      <c r="C4" s="78">
        <v>9455</v>
      </c>
    </row>
    <row r="6" spans="2:40" ht="26.25" customHeight="1">
      <c r="B6" s="188" t="s">
        <v>206</v>
      </c>
      <c r="C6" s="189"/>
      <c r="D6" s="190"/>
    </row>
    <row r="7" spans="2:40" s="3" customFormat="1" ht="31.5">
      <c r="B7" s="60" t="s">
        <v>105</v>
      </c>
      <c r="C7" s="65" t="s">
        <v>95</v>
      </c>
      <c r="D7" s="66" t="s">
        <v>94</v>
      </c>
    </row>
    <row r="8" spans="2:40" s="3" customFormat="1">
      <c r="B8" s="15"/>
      <c r="C8" s="32" t="s">
        <v>225</v>
      </c>
      <c r="D8" s="17" t="s">
        <v>22</v>
      </c>
    </row>
    <row r="9" spans="2:40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</row>
    <row r="10" spans="2:40" s="134" customFormat="1" ht="18" customHeight="1">
      <c r="B10" s="142" t="s">
        <v>548</v>
      </c>
      <c r="C10" s="118">
        <f>C11</f>
        <v>44.603870669678798</v>
      </c>
      <c r="D10" s="79"/>
      <c r="E10" s="138"/>
      <c r="F10" s="138"/>
      <c r="G10" s="138"/>
      <c r="H10" s="138"/>
      <c r="I10" s="138"/>
      <c r="J10" s="138"/>
    </row>
    <row r="11" spans="2:40" s="135" customFormat="1">
      <c r="B11" s="127" t="s">
        <v>549</v>
      </c>
      <c r="C11" s="121">
        <f>SUM(C12:C13)</f>
        <v>44.603870669678798</v>
      </c>
      <c r="D11" s="109"/>
      <c r="E11" s="138"/>
      <c r="F11" s="138"/>
      <c r="G11" s="138"/>
      <c r="H11" s="138"/>
      <c r="I11" s="138"/>
      <c r="J11" s="138"/>
    </row>
    <row r="12" spans="2:40" s="135" customFormat="1">
      <c r="B12" s="143" t="s">
        <v>550</v>
      </c>
      <c r="C12" s="86">
        <v>25.735820669678802</v>
      </c>
      <c r="D12" s="109">
        <v>46142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</row>
    <row r="13" spans="2:40" s="135" customFormat="1">
      <c r="B13" s="143" t="s">
        <v>551</v>
      </c>
      <c r="C13" s="86">
        <v>18.868049999999997</v>
      </c>
      <c r="D13" s="109">
        <v>44739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</row>
    <row r="14" spans="2:40" s="135" customFormat="1">
      <c r="B14" s="79"/>
      <c r="C14" s="79"/>
      <c r="D14" s="79"/>
      <c r="E14" s="138"/>
      <c r="F14" s="138"/>
      <c r="G14" s="138"/>
      <c r="H14" s="138"/>
      <c r="I14" s="138"/>
      <c r="J14" s="138"/>
    </row>
    <row r="15" spans="2:40" s="135" customFormat="1">
      <c r="B15" s="79"/>
      <c r="C15" s="79"/>
      <c r="D15" s="79"/>
      <c r="E15" s="138"/>
      <c r="F15" s="138"/>
      <c r="G15" s="138"/>
      <c r="H15" s="138"/>
      <c r="I15" s="138"/>
      <c r="J15" s="138"/>
    </row>
    <row r="16" spans="2:40" s="135" customFormat="1">
      <c r="B16" s="136" t="s">
        <v>235</v>
      </c>
      <c r="C16" s="79"/>
      <c r="D16" s="79"/>
      <c r="E16" s="138"/>
      <c r="F16" s="138"/>
      <c r="G16" s="138"/>
      <c r="H16" s="138"/>
      <c r="I16" s="138"/>
      <c r="J16" s="138"/>
    </row>
    <row r="17" spans="2:4">
      <c r="B17" s="94" t="s">
        <v>101</v>
      </c>
      <c r="C17" s="79"/>
      <c r="D17" s="79"/>
    </row>
    <row r="18" spans="2:4">
      <c r="B18" s="94" t="s">
        <v>220</v>
      </c>
      <c r="C18" s="79"/>
      <c r="D18" s="79"/>
    </row>
    <row r="19" spans="2:4">
      <c r="B19" s="94" t="s">
        <v>230</v>
      </c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</sheetData>
  <sheetProtection password="CC0F" sheet="1" objects="1" scenarios="1"/>
  <mergeCells count="1">
    <mergeCell ref="B6:D6"/>
  </mergeCells>
  <phoneticPr fontId="4" type="noConversion"/>
  <conditionalFormatting sqref="B11">
    <cfRule type="cellIs" dxfId="2" priority="5" operator="equal">
      <formula>"NR3"</formula>
    </cfRule>
  </conditionalFormatting>
  <conditionalFormatting sqref="B12">
    <cfRule type="cellIs" dxfId="1" priority="4" operator="equal">
      <formula>"NR3"</formula>
    </cfRule>
  </conditionalFormatting>
  <conditionalFormatting sqref="B13">
    <cfRule type="cellIs" dxfId="0" priority="2" operator="equal">
      <formula>"NR3"</formula>
    </cfRule>
  </conditionalFormatting>
  <dataValidations count="1">
    <dataValidation allowBlank="1" showInputMessage="1" showErrorMessage="1" sqref="AA25:XFD26 B18:B1048576 B1:B15 A1:A1048576 C5:C1048576 D1:XFD24 D25:Y26 D27:XFD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9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236</v>
      </c>
    </row>
    <row r="2" spans="2:18">
      <c r="B2" s="57" t="s">
        <v>168</v>
      </c>
      <c r="C2" s="78" t="s">
        <v>237</v>
      </c>
    </row>
    <row r="3" spans="2:18">
      <c r="B3" s="57" t="s">
        <v>170</v>
      </c>
      <c r="C3" s="78" t="s">
        <v>238</v>
      </c>
    </row>
    <row r="4" spans="2:18">
      <c r="B4" s="57" t="s">
        <v>171</v>
      </c>
      <c r="C4" s="78">
        <v>9455</v>
      </c>
    </row>
    <row r="6" spans="2:18" ht="26.25" customHeight="1">
      <c r="B6" s="188" t="s">
        <v>209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2" t="s">
        <v>105</v>
      </c>
      <c r="C7" s="30" t="s">
        <v>34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227</v>
      </c>
      <c r="M7" s="30" t="s">
        <v>208</v>
      </c>
      <c r="N7" s="30" t="s">
        <v>45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235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" right="0" top="0.51181102362204722" bottom="0.51181102362204722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0.7109375" style="2" customWidth="1"/>
    <col min="3" max="3" width="31.85546875" style="2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12.28515625" style="1" bestFit="1" customWidth="1"/>
    <col min="8" max="8" width="6.7109375" style="1" bestFit="1" customWidth="1"/>
    <col min="9" max="9" width="7.5703125" style="1" bestFit="1" customWidth="1"/>
    <col min="10" max="10" width="7.71093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55" t="s">
        <v>169</v>
      </c>
      <c r="C1" s="156" t="s" vm="1">
        <v>236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2:13">
      <c r="B2" s="155" t="s">
        <v>168</v>
      </c>
      <c r="C2" s="156" t="s">
        <v>237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2:13">
      <c r="B3" s="155" t="s">
        <v>170</v>
      </c>
      <c r="C3" s="156" t="s">
        <v>238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2:13">
      <c r="B4" s="155" t="s">
        <v>171</v>
      </c>
      <c r="C4" s="156">
        <v>9455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6" spans="2:13" ht="26.25" customHeight="1">
      <c r="B6" s="177" t="s">
        <v>198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44"/>
    </row>
    <row r="7" spans="2:13" s="3" customFormat="1" ht="63">
      <c r="B7" s="149" t="s">
        <v>104</v>
      </c>
      <c r="C7" s="150" t="s">
        <v>34</v>
      </c>
      <c r="D7" s="150" t="s">
        <v>106</v>
      </c>
      <c r="E7" s="150" t="s">
        <v>15</v>
      </c>
      <c r="F7" s="150" t="s">
        <v>50</v>
      </c>
      <c r="G7" s="150" t="s">
        <v>89</v>
      </c>
      <c r="H7" s="150" t="s">
        <v>17</v>
      </c>
      <c r="I7" s="150" t="s">
        <v>19</v>
      </c>
      <c r="J7" s="150" t="s">
        <v>48</v>
      </c>
      <c r="K7" s="150" t="s">
        <v>172</v>
      </c>
      <c r="L7" s="150" t="s">
        <v>173</v>
      </c>
      <c r="M7" s="145"/>
    </row>
    <row r="8" spans="2:13" s="3" customFormat="1" ht="28.5" customHeight="1">
      <c r="B8" s="151"/>
      <c r="C8" s="152"/>
      <c r="D8" s="152"/>
      <c r="E8" s="152"/>
      <c r="F8" s="152"/>
      <c r="G8" s="152"/>
      <c r="H8" s="152" t="s">
        <v>20</v>
      </c>
      <c r="I8" s="152" t="s">
        <v>20</v>
      </c>
      <c r="J8" s="152" t="s">
        <v>225</v>
      </c>
      <c r="K8" s="152" t="s">
        <v>20</v>
      </c>
      <c r="L8" s="152" t="s">
        <v>20</v>
      </c>
      <c r="M8" s="147"/>
    </row>
    <row r="9" spans="2:13" s="4" customFormat="1" ht="18" customHeight="1">
      <c r="B9" s="153"/>
      <c r="C9" s="154" t="s">
        <v>1</v>
      </c>
      <c r="D9" s="154" t="s">
        <v>2</v>
      </c>
      <c r="E9" s="154" t="s">
        <v>3</v>
      </c>
      <c r="F9" s="154" t="s">
        <v>4</v>
      </c>
      <c r="G9" s="154" t="s">
        <v>5</v>
      </c>
      <c r="H9" s="154" t="s">
        <v>6</v>
      </c>
      <c r="I9" s="154" t="s">
        <v>7</v>
      </c>
      <c r="J9" s="154" t="s">
        <v>8</v>
      </c>
      <c r="K9" s="154" t="s">
        <v>9</v>
      </c>
      <c r="L9" s="154" t="s">
        <v>10</v>
      </c>
      <c r="M9" s="148"/>
    </row>
    <row r="10" spans="2:13" s="134" customFormat="1" ht="18" customHeight="1">
      <c r="B10" s="166" t="s">
        <v>539</v>
      </c>
      <c r="C10" s="167"/>
      <c r="D10" s="167"/>
      <c r="E10" s="167"/>
      <c r="F10" s="167"/>
      <c r="G10" s="167"/>
      <c r="H10" s="167"/>
      <c r="I10" s="167"/>
      <c r="J10" s="169">
        <v>437.73</v>
      </c>
      <c r="K10" s="173">
        <v>1</v>
      </c>
      <c r="L10" s="173">
        <v>3.6319606865085258E-2</v>
      </c>
      <c r="M10" s="148"/>
    </row>
    <row r="11" spans="2:13" s="135" customFormat="1">
      <c r="B11" s="159" t="s">
        <v>219</v>
      </c>
      <c r="C11" s="160"/>
      <c r="D11" s="160"/>
      <c r="E11" s="160"/>
      <c r="F11" s="160"/>
      <c r="G11" s="160"/>
      <c r="H11" s="160"/>
      <c r="I11" s="160"/>
      <c r="J11" s="163">
        <v>437.73</v>
      </c>
      <c r="K11" s="173">
        <v>1</v>
      </c>
      <c r="L11" s="173">
        <v>3.6319606865085258E-2</v>
      </c>
      <c r="M11" s="144"/>
    </row>
    <row r="12" spans="2:13" s="135" customFormat="1">
      <c r="B12" s="168" t="s">
        <v>540</v>
      </c>
      <c r="C12" s="160"/>
      <c r="D12" s="160"/>
      <c r="E12" s="160"/>
      <c r="F12" s="160"/>
      <c r="G12" s="160"/>
      <c r="H12" s="160"/>
      <c r="I12" s="160"/>
      <c r="J12" s="163">
        <v>419.72</v>
      </c>
      <c r="K12" s="173">
        <v>0.95885591574715012</v>
      </c>
      <c r="L12" s="173">
        <v>3.4825269900197804E-2</v>
      </c>
      <c r="M12" s="144"/>
    </row>
    <row r="13" spans="2:13" s="135" customFormat="1">
      <c r="B13" s="161" t="s">
        <v>541</v>
      </c>
      <c r="C13" s="158" t="s">
        <v>542</v>
      </c>
      <c r="D13" s="158">
        <v>10</v>
      </c>
      <c r="E13" s="158" t="s">
        <v>281</v>
      </c>
      <c r="F13" s="158" t="s">
        <v>152</v>
      </c>
      <c r="G13" s="164" t="s">
        <v>154</v>
      </c>
      <c r="H13" s="165">
        <v>0</v>
      </c>
      <c r="I13" s="165">
        <v>0</v>
      </c>
      <c r="J13" s="162">
        <v>419.72</v>
      </c>
      <c r="K13" s="172">
        <v>0.95885591574715012</v>
      </c>
      <c r="L13" s="172">
        <v>3.4825269900197804E-2</v>
      </c>
      <c r="M13" s="144"/>
    </row>
    <row r="14" spans="2:13" s="135" customFormat="1">
      <c r="B14" s="157"/>
      <c r="C14" s="157"/>
      <c r="D14" s="157"/>
      <c r="E14" s="157"/>
      <c r="F14" s="157"/>
      <c r="G14" s="157"/>
      <c r="H14" s="157"/>
      <c r="I14" s="157"/>
      <c r="J14" s="157"/>
      <c r="K14" s="172"/>
      <c r="L14" s="172"/>
      <c r="M14" s="144"/>
    </row>
    <row r="15" spans="2:13" s="135" customFormat="1">
      <c r="B15" s="168" t="s">
        <v>543</v>
      </c>
      <c r="C15" s="157"/>
      <c r="D15" s="157"/>
      <c r="E15" s="157"/>
      <c r="F15" s="157"/>
      <c r="G15" s="157"/>
      <c r="H15" s="157"/>
      <c r="I15" s="157"/>
      <c r="J15" s="170">
        <v>18.009999999999998</v>
      </c>
      <c r="K15" s="173">
        <v>4.1144084252849926E-2</v>
      </c>
      <c r="L15" s="173">
        <v>1.4943369648874544E-3</v>
      </c>
      <c r="M15" s="144"/>
    </row>
    <row r="16" spans="2:13" s="135" customFormat="1">
      <c r="B16" s="161" t="s">
        <v>541</v>
      </c>
      <c r="C16" s="158" t="s">
        <v>544</v>
      </c>
      <c r="D16" s="158">
        <v>10</v>
      </c>
      <c r="E16" s="158" t="s">
        <v>281</v>
      </c>
      <c r="F16" s="158" t="s">
        <v>152</v>
      </c>
      <c r="G16" s="164" t="s">
        <v>156</v>
      </c>
      <c r="H16" s="165">
        <v>0</v>
      </c>
      <c r="I16" s="165">
        <v>0</v>
      </c>
      <c r="J16" s="157">
        <v>0.08</v>
      </c>
      <c r="K16" s="172">
        <v>1.8276106275557993E-4</v>
      </c>
      <c r="L16" s="172">
        <v>6.6378099495278385E-6</v>
      </c>
      <c r="M16" s="144"/>
    </row>
    <row r="17" spans="2:12" s="135" customFormat="1">
      <c r="B17" s="161" t="s">
        <v>541</v>
      </c>
      <c r="C17" s="158" t="s">
        <v>545</v>
      </c>
      <c r="D17" s="158">
        <v>10</v>
      </c>
      <c r="E17" s="158" t="s">
        <v>281</v>
      </c>
      <c r="F17" s="158" t="s">
        <v>152</v>
      </c>
      <c r="G17" s="164" t="s">
        <v>163</v>
      </c>
      <c r="H17" s="165">
        <v>0</v>
      </c>
      <c r="I17" s="165">
        <v>0</v>
      </c>
      <c r="J17" s="157">
        <v>0.06</v>
      </c>
      <c r="K17" s="172">
        <v>1.3707079706668494E-4</v>
      </c>
      <c r="L17" s="172">
        <v>4.9783574621458783E-6</v>
      </c>
    </row>
    <row r="18" spans="2:12" s="135" customFormat="1">
      <c r="B18" s="161" t="s">
        <v>541</v>
      </c>
      <c r="C18" s="158" t="s">
        <v>546</v>
      </c>
      <c r="D18" s="158">
        <v>10</v>
      </c>
      <c r="E18" s="158" t="s">
        <v>281</v>
      </c>
      <c r="F18" s="158" t="s">
        <v>152</v>
      </c>
      <c r="G18" s="164" t="s">
        <v>155</v>
      </c>
      <c r="H18" s="165">
        <v>0</v>
      </c>
      <c r="I18" s="165">
        <v>0</v>
      </c>
      <c r="J18" s="157">
        <v>0.63</v>
      </c>
      <c r="K18" s="172">
        <v>1.4392433692001919E-3</v>
      </c>
      <c r="L18" s="172">
        <v>5.2272753352531728E-5</v>
      </c>
    </row>
    <row r="19" spans="2:12" s="135" customFormat="1">
      <c r="B19" s="161" t="s">
        <v>541</v>
      </c>
      <c r="C19" s="158" t="s">
        <v>547</v>
      </c>
      <c r="D19" s="158">
        <v>10</v>
      </c>
      <c r="E19" s="158" t="s">
        <v>281</v>
      </c>
      <c r="F19" s="158" t="s">
        <v>152</v>
      </c>
      <c r="G19" s="164" t="s">
        <v>153</v>
      </c>
      <c r="H19" s="165">
        <v>0</v>
      </c>
      <c r="I19" s="165">
        <v>0</v>
      </c>
      <c r="J19" s="157">
        <v>17.239999999999998</v>
      </c>
      <c r="K19" s="172">
        <v>3.9385009023827466E-2</v>
      </c>
      <c r="L19" s="172">
        <v>1.4304480441232491E-3</v>
      </c>
    </row>
    <row r="20" spans="2:12" s="135" customFormat="1"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</row>
    <row r="21" spans="2:12" s="135" customFormat="1"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</row>
    <row r="22" spans="2:12" s="135" customFormat="1"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</row>
    <row r="23" spans="2:12" s="135" customFormat="1"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</row>
    <row r="24" spans="2:12" s="135" customFormat="1">
      <c r="B24" s="171" t="s">
        <v>235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</row>
    <row r="25" spans="2:12" s="135" customFormat="1">
      <c r="B25" s="171" t="s">
        <v>101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</row>
    <row r="26" spans="2:12" s="135" customFormat="1">
      <c r="B26" s="171" t="s">
        <v>220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7" spans="2:12" s="135" customFormat="1">
      <c r="B27" s="171" t="s">
        <v>230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</row>
    <row r="28" spans="2:12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</row>
    <row r="29" spans="2:12"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</row>
    <row r="30" spans="2:12"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</row>
    <row r="31" spans="2:12"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</row>
    <row r="32" spans="2:12"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</row>
    <row r="33" spans="2:12"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</row>
    <row r="34" spans="2:12"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</row>
    <row r="35" spans="2:12"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</row>
    <row r="36" spans="2:12"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</row>
    <row r="37" spans="2:12"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</row>
    <row r="38" spans="2:12"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</row>
    <row r="39" spans="2:12"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</row>
    <row r="40" spans="2:12"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</row>
    <row r="41" spans="2:12"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</row>
    <row r="42" spans="2:12"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</row>
    <row r="43" spans="2:12"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</row>
    <row r="44" spans="2:12"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  <row r="45" spans="2:12"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</row>
    <row r="46" spans="2:12"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</row>
    <row r="47" spans="2:12"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</row>
    <row r="48" spans="2:12"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</row>
    <row r="49" spans="2:12"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</row>
    <row r="50" spans="2:12"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</row>
    <row r="51" spans="2:12"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</row>
    <row r="52" spans="2:12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</row>
    <row r="53" spans="2:12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</row>
    <row r="54" spans="2:12"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</row>
    <row r="55" spans="2:12"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</row>
    <row r="56" spans="2:12"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</row>
    <row r="57" spans="2:12"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</row>
    <row r="58" spans="2:12"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</row>
    <row r="59" spans="2:12"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</row>
    <row r="60" spans="2:12"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</row>
    <row r="61" spans="2:12"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</row>
    <row r="62" spans="2:12"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</row>
    <row r="63" spans="2:12"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</row>
    <row r="64" spans="2:12"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</row>
    <row r="65" spans="2:12"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</row>
    <row r="66" spans="2:12"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</row>
    <row r="67" spans="2:12"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</row>
    <row r="68" spans="2:12"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</row>
    <row r="69" spans="2:12"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</row>
    <row r="70" spans="2:12"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</row>
    <row r="71" spans="2:12"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</row>
    <row r="72" spans="2:12"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</row>
    <row r="73" spans="2:12"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</row>
    <row r="74" spans="2:12"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</row>
    <row r="75" spans="2:12"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</row>
    <row r="76" spans="2:12"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</row>
    <row r="77" spans="2:12"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</row>
    <row r="78" spans="2:12"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</row>
    <row r="79" spans="2:12"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</row>
    <row r="80" spans="2:12"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</row>
    <row r="81" spans="2:12"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</row>
    <row r="82" spans="2:12"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</row>
    <row r="83" spans="2:12"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</row>
    <row r="84" spans="2:12"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</row>
    <row r="85" spans="2:12"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</row>
    <row r="86" spans="2:12"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</row>
    <row r="87" spans="2:12"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</row>
    <row r="88" spans="2:12"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</row>
    <row r="89" spans="2:12"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</row>
    <row r="90" spans="2:12"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</row>
    <row r="91" spans="2:12"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</row>
    <row r="92" spans="2:12"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</row>
    <row r="93" spans="2:12"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</row>
    <row r="94" spans="2:12"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</row>
    <row r="95" spans="2:12"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</row>
    <row r="96" spans="2:12"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</row>
    <row r="97" spans="2:12"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</row>
    <row r="98" spans="2:12"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</row>
    <row r="99" spans="2:12"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</row>
    <row r="100" spans="2:12"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</row>
    <row r="101" spans="2:12"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</row>
    <row r="102" spans="2:12"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</row>
    <row r="103" spans="2:12"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</row>
    <row r="104" spans="2:12"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</row>
    <row r="105" spans="2:12"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</row>
    <row r="106" spans="2:12"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</row>
    <row r="107" spans="2:12"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</row>
    <row r="108" spans="2:12"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</row>
    <row r="109" spans="2:12"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</row>
    <row r="110" spans="2:12">
      <c r="B110" s="144"/>
      <c r="C110" s="144"/>
      <c r="D110" s="145"/>
      <c r="E110" s="144"/>
      <c r="F110" s="144"/>
      <c r="G110" s="144"/>
      <c r="H110" s="144"/>
      <c r="I110" s="144"/>
      <c r="J110" s="144"/>
      <c r="K110" s="144"/>
      <c r="L110" s="144"/>
    </row>
    <row r="111" spans="2:12">
      <c r="B111" s="144"/>
      <c r="C111" s="144"/>
      <c r="D111" s="145"/>
      <c r="E111" s="144"/>
      <c r="F111" s="144"/>
      <c r="G111" s="144"/>
      <c r="H111" s="144"/>
      <c r="I111" s="144"/>
      <c r="J111" s="144"/>
      <c r="K111" s="144"/>
      <c r="L111" s="144"/>
    </row>
    <row r="112" spans="2:12">
      <c r="B112" s="144"/>
      <c r="C112" s="144"/>
      <c r="D112" s="145"/>
      <c r="E112" s="144"/>
      <c r="F112" s="144"/>
      <c r="G112" s="144"/>
      <c r="H112" s="144"/>
      <c r="I112" s="144"/>
      <c r="J112" s="144"/>
      <c r="K112" s="144"/>
      <c r="L112" s="144"/>
    </row>
    <row r="113" spans="4:4">
      <c r="D113" s="145"/>
    </row>
    <row r="114" spans="4:4">
      <c r="D114" s="145"/>
    </row>
    <row r="115" spans="4:4">
      <c r="D115" s="145"/>
    </row>
    <row r="116" spans="4:4">
      <c r="D116" s="145"/>
    </row>
    <row r="117" spans="4:4">
      <c r="D117" s="145"/>
    </row>
    <row r="118" spans="4:4">
      <c r="D118" s="145"/>
    </row>
    <row r="119" spans="4:4">
      <c r="D119" s="145"/>
    </row>
    <row r="120" spans="4:4">
      <c r="D120" s="145"/>
    </row>
    <row r="121" spans="4:4">
      <c r="D121" s="145"/>
    </row>
    <row r="122" spans="4:4">
      <c r="D122" s="145"/>
    </row>
    <row r="123" spans="4:4">
      <c r="D123" s="145"/>
    </row>
    <row r="124" spans="4:4">
      <c r="D124" s="145"/>
    </row>
    <row r="125" spans="4:4">
      <c r="D125" s="145"/>
    </row>
    <row r="126" spans="4:4">
      <c r="D126" s="145"/>
    </row>
    <row r="127" spans="4:4">
      <c r="D127" s="145"/>
    </row>
    <row r="128" spans="4:4">
      <c r="D128" s="145"/>
    </row>
    <row r="129" spans="4:4">
      <c r="D129" s="145"/>
    </row>
    <row r="130" spans="4:4">
      <c r="D130" s="145"/>
    </row>
    <row r="131" spans="4:4">
      <c r="D131" s="145"/>
    </row>
    <row r="132" spans="4:4">
      <c r="D132" s="145"/>
    </row>
    <row r="133" spans="4:4">
      <c r="D133" s="145"/>
    </row>
    <row r="134" spans="4:4">
      <c r="D134" s="145"/>
    </row>
    <row r="135" spans="4:4">
      <c r="D135" s="145"/>
    </row>
    <row r="136" spans="4:4">
      <c r="D136" s="145"/>
    </row>
    <row r="137" spans="4:4">
      <c r="D137" s="145"/>
    </row>
    <row r="138" spans="4:4">
      <c r="D138" s="145"/>
    </row>
    <row r="139" spans="4:4">
      <c r="D139" s="145"/>
    </row>
    <row r="140" spans="4:4">
      <c r="D140" s="145"/>
    </row>
    <row r="141" spans="4:4">
      <c r="D141" s="145"/>
    </row>
    <row r="142" spans="4:4">
      <c r="D142" s="145"/>
    </row>
    <row r="143" spans="4:4">
      <c r="D143" s="145"/>
    </row>
    <row r="144" spans="4:4">
      <c r="D144" s="145"/>
    </row>
    <row r="145" spans="4:4">
      <c r="D145" s="145"/>
    </row>
    <row r="146" spans="4:4">
      <c r="D146" s="145"/>
    </row>
    <row r="147" spans="4:4">
      <c r="D147" s="145"/>
    </row>
    <row r="148" spans="4:4">
      <c r="D148" s="145"/>
    </row>
    <row r="149" spans="4:4">
      <c r="D149" s="145"/>
    </row>
    <row r="150" spans="4:4">
      <c r="D150" s="145"/>
    </row>
    <row r="151" spans="4:4">
      <c r="D151" s="145"/>
    </row>
    <row r="152" spans="4:4">
      <c r="D152" s="145"/>
    </row>
    <row r="153" spans="4:4">
      <c r="D153" s="145"/>
    </row>
    <row r="154" spans="4:4">
      <c r="D154" s="145"/>
    </row>
    <row r="155" spans="4:4">
      <c r="D155" s="145"/>
    </row>
    <row r="156" spans="4:4">
      <c r="D156" s="145"/>
    </row>
    <row r="157" spans="4:4">
      <c r="D157" s="145"/>
    </row>
    <row r="158" spans="4:4">
      <c r="D158" s="145"/>
    </row>
    <row r="159" spans="4:4">
      <c r="D159" s="145"/>
    </row>
    <row r="160" spans="4:4">
      <c r="D160" s="145"/>
    </row>
    <row r="161" spans="4:4">
      <c r="D161" s="145"/>
    </row>
    <row r="162" spans="4:4">
      <c r="D162" s="145"/>
    </row>
    <row r="163" spans="4:4">
      <c r="D163" s="145"/>
    </row>
    <row r="164" spans="4:4">
      <c r="D164" s="145"/>
    </row>
    <row r="165" spans="4:4">
      <c r="D165" s="145"/>
    </row>
    <row r="166" spans="4:4">
      <c r="D166" s="145"/>
    </row>
    <row r="167" spans="4:4">
      <c r="D167" s="145"/>
    </row>
    <row r="168" spans="4:4">
      <c r="D168" s="145"/>
    </row>
    <row r="169" spans="4:4">
      <c r="D169" s="145"/>
    </row>
    <row r="170" spans="4:4">
      <c r="D170" s="145"/>
    </row>
    <row r="171" spans="4:4">
      <c r="D171" s="145"/>
    </row>
    <row r="172" spans="4:4">
      <c r="D172" s="145"/>
    </row>
    <row r="173" spans="4:4">
      <c r="D173" s="145"/>
    </row>
    <row r="174" spans="4:4">
      <c r="D174" s="145"/>
    </row>
    <row r="175" spans="4:4">
      <c r="D175" s="145"/>
    </row>
    <row r="176" spans="4:4">
      <c r="D176" s="145"/>
    </row>
    <row r="177" spans="4:4">
      <c r="D177" s="145"/>
    </row>
    <row r="178" spans="4:4">
      <c r="D178" s="145"/>
    </row>
    <row r="179" spans="4:4">
      <c r="D179" s="145"/>
    </row>
    <row r="180" spans="4:4">
      <c r="D180" s="145"/>
    </row>
    <row r="181" spans="4:4">
      <c r="D181" s="145"/>
    </row>
    <row r="182" spans="4:4">
      <c r="D182" s="145"/>
    </row>
    <row r="183" spans="4:4">
      <c r="D183" s="145"/>
    </row>
    <row r="184" spans="4:4">
      <c r="D184" s="145"/>
    </row>
    <row r="185" spans="4:4">
      <c r="D185" s="145"/>
    </row>
    <row r="186" spans="4:4">
      <c r="D186" s="145"/>
    </row>
    <row r="187" spans="4:4">
      <c r="D187" s="145"/>
    </row>
    <row r="188" spans="4:4">
      <c r="D188" s="145"/>
    </row>
    <row r="189" spans="4:4">
      <c r="D189" s="145"/>
    </row>
    <row r="190" spans="4:4">
      <c r="D190" s="145"/>
    </row>
    <row r="191" spans="4:4">
      <c r="D191" s="145"/>
    </row>
    <row r="192" spans="4:4">
      <c r="D192" s="145"/>
    </row>
    <row r="193" spans="4:4">
      <c r="D193" s="145"/>
    </row>
    <row r="194" spans="4:4">
      <c r="D194" s="145"/>
    </row>
    <row r="195" spans="4:4">
      <c r="D195" s="145"/>
    </row>
    <row r="196" spans="4:4">
      <c r="D196" s="145"/>
    </row>
    <row r="197" spans="4:4">
      <c r="D197" s="145"/>
    </row>
    <row r="198" spans="4:4">
      <c r="D198" s="145"/>
    </row>
    <row r="199" spans="4:4">
      <c r="D199" s="145"/>
    </row>
    <row r="200" spans="4:4">
      <c r="D200" s="145"/>
    </row>
    <row r="201" spans="4:4">
      <c r="D201" s="145"/>
    </row>
    <row r="202" spans="4:4">
      <c r="D202" s="145"/>
    </row>
    <row r="203" spans="4:4">
      <c r="D203" s="145"/>
    </row>
    <row r="204" spans="4:4">
      <c r="D204" s="145"/>
    </row>
    <row r="205" spans="4:4">
      <c r="D205" s="145"/>
    </row>
    <row r="206" spans="4:4">
      <c r="D206" s="145"/>
    </row>
    <row r="207" spans="4:4">
      <c r="D207" s="145"/>
    </row>
    <row r="208" spans="4:4">
      <c r="D208" s="145"/>
    </row>
    <row r="209" spans="4:4">
      <c r="D209" s="145"/>
    </row>
    <row r="210" spans="4:4">
      <c r="D210" s="145"/>
    </row>
    <row r="211" spans="4:4">
      <c r="D211" s="145"/>
    </row>
    <row r="212" spans="4:4">
      <c r="D212" s="145"/>
    </row>
    <row r="213" spans="4:4">
      <c r="D213" s="145"/>
    </row>
    <row r="214" spans="4:4">
      <c r="D214" s="145"/>
    </row>
    <row r="215" spans="4:4">
      <c r="D215" s="145"/>
    </row>
    <row r="216" spans="4:4">
      <c r="D216" s="145"/>
    </row>
    <row r="217" spans="4:4">
      <c r="D217" s="145"/>
    </row>
    <row r="218" spans="4:4">
      <c r="D218" s="145"/>
    </row>
    <row r="219" spans="4:4">
      <c r="D219" s="145"/>
    </row>
    <row r="220" spans="4:4">
      <c r="D220" s="145"/>
    </row>
    <row r="221" spans="4:4">
      <c r="D221" s="145"/>
    </row>
    <row r="222" spans="4:4">
      <c r="D222" s="145"/>
    </row>
    <row r="223" spans="4:4">
      <c r="D223" s="145"/>
    </row>
    <row r="224" spans="4:4">
      <c r="D224" s="145"/>
    </row>
    <row r="225" spans="4:4">
      <c r="D225" s="145"/>
    </row>
    <row r="226" spans="4:4">
      <c r="D226" s="145"/>
    </row>
    <row r="227" spans="4:4">
      <c r="D227" s="145"/>
    </row>
    <row r="228" spans="4:4">
      <c r="D228" s="145"/>
    </row>
    <row r="229" spans="4:4">
      <c r="D229" s="145"/>
    </row>
    <row r="230" spans="4:4">
      <c r="D230" s="145"/>
    </row>
    <row r="231" spans="4:4">
      <c r="D231" s="145"/>
    </row>
    <row r="232" spans="4:4">
      <c r="D232" s="145"/>
    </row>
    <row r="233" spans="4:4">
      <c r="D233" s="145"/>
    </row>
    <row r="234" spans="4:4">
      <c r="D234" s="145"/>
    </row>
    <row r="235" spans="4:4">
      <c r="D235" s="145"/>
    </row>
    <row r="236" spans="4:4">
      <c r="D236" s="145"/>
    </row>
    <row r="237" spans="4:4">
      <c r="D237" s="145"/>
    </row>
    <row r="238" spans="4:4">
      <c r="D238" s="145"/>
    </row>
    <row r="239" spans="4:4">
      <c r="D239" s="145"/>
    </row>
    <row r="240" spans="4:4">
      <c r="D240" s="145"/>
    </row>
    <row r="241" spans="4:4">
      <c r="D241" s="145"/>
    </row>
    <row r="242" spans="4:4">
      <c r="D242" s="145"/>
    </row>
    <row r="243" spans="4:4">
      <c r="D243" s="145"/>
    </row>
    <row r="244" spans="4:4">
      <c r="D244" s="145"/>
    </row>
    <row r="245" spans="4:4">
      <c r="D245" s="145"/>
    </row>
    <row r="246" spans="4:4">
      <c r="D246" s="145"/>
    </row>
    <row r="247" spans="4:4">
      <c r="D247" s="145"/>
    </row>
    <row r="248" spans="4:4">
      <c r="D248" s="145"/>
    </row>
    <row r="249" spans="4:4">
      <c r="D249" s="145"/>
    </row>
    <row r="250" spans="4:4">
      <c r="D250" s="145"/>
    </row>
    <row r="251" spans="4:4">
      <c r="D251" s="145"/>
    </row>
    <row r="252" spans="4:4">
      <c r="D252" s="145"/>
    </row>
    <row r="253" spans="4:4">
      <c r="D253" s="145"/>
    </row>
    <row r="254" spans="4:4">
      <c r="D254" s="145"/>
    </row>
    <row r="255" spans="4:4">
      <c r="D255" s="145"/>
    </row>
    <row r="256" spans="4:4">
      <c r="D256" s="145"/>
    </row>
    <row r="257" spans="4:4">
      <c r="D257" s="145"/>
    </row>
    <row r="258" spans="4:4">
      <c r="D258" s="145"/>
    </row>
    <row r="259" spans="4:4">
      <c r="D259" s="145"/>
    </row>
    <row r="260" spans="4:4">
      <c r="D260" s="145"/>
    </row>
    <row r="261" spans="4:4">
      <c r="D261" s="145"/>
    </row>
    <row r="262" spans="4:4">
      <c r="D262" s="145"/>
    </row>
    <row r="263" spans="4:4">
      <c r="D263" s="145"/>
    </row>
    <row r="264" spans="4:4">
      <c r="D264" s="145"/>
    </row>
    <row r="265" spans="4:4">
      <c r="D265" s="145"/>
    </row>
    <row r="266" spans="4:4">
      <c r="D266" s="145"/>
    </row>
    <row r="267" spans="4:4">
      <c r="D267" s="145"/>
    </row>
    <row r="268" spans="4:4">
      <c r="D268" s="145"/>
    </row>
    <row r="269" spans="4:4">
      <c r="D269" s="145"/>
    </row>
    <row r="270" spans="4:4">
      <c r="D270" s="145"/>
    </row>
    <row r="271" spans="4:4">
      <c r="D271" s="145"/>
    </row>
    <row r="272" spans="4:4">
      <c r="D272" s="145"/>
    </row>
    <row r="273" spans="4:4">
      <c r="D273" s="145"/>
    </row>
    <row r="274" spans="4:4">
      <c r="D274" s="145"/>
    </row>
    <row r="275" spans="4:4">
      <c r="D275" s="145"/>
    </row>
    <row r="276" spans="4:4">
      <c r="D276" s="145"/>
    </row>
    <row r="277" spans="4:4">
      <c r="D277" s="145"/>
    </row>
    <row r="278" spans="4:4">
      <c r="D278" s="145"/>
    </row>
    <row r="279" spans="4:4">
      <c r="D279" s="145"/>
    </row>
    <row r="280" spans="4:4">
      <c r="D280" s="145"/>
    </row>
    <row r="281" spans="4:4">
      <c r="D281" s="145"/>
    </row>
    <row r="282" spans="4:4">
      <c r="D282" s="145"/>
    </row>
    <row r="283" spans="4:4">
      <c r="D283" s="145"/>
    </row>
    <row r="284" spans="4:4">
      <c r="D284" s="145"/>
    </row>
    <row r="285" spans="4:4">
      <c r="D285" s="145"/>
    </row>
    <row r="286" spans="4:4">
      <c r="D286" s="145"/>
    </row>
    <row r="287" spans="4:4">
      <c r="D287" s="145"/>
    </row>
    <row r="288" spans="4:4">
      <c r="D288" s="145"/>
    </row>
    <row r="289" spans="4:4">
      <c r="D289" s="145"/>
    </row>
    <row r="290" spans="4:4">
      <c r="D290" s="145"/>
    </row>
    <row r="291" spans="4:4">
      <c r="D291" s="145"/>
    </row>
    <row r="292" spans="4:4">
      <c r="D292" s="145"/>
    </row>
    <row r="293" spans="4:4">
      <c r="D293" s="145"/>
    </row>
    <row r="294" spans="4:4">
      <c r="D294" s="145"/>
    </row>
    <row r="295" spans="4:4">
      <c r="D295" s="145"/>
    </row>
    <row r="296" spans="4:4">
      <c r="D296" s="145"/>
    </row>
    <row r="297" spans="4:4">
      <c r="D297" s="145"/>
    </row>
    <row r="298" spans="4:4">
      <c r="D298" s="145"/>
    </row>
    <row r="299" spans="4:4">
      <c r="D299" s="145"/>
    </row>
    <row r="300" spans="4:4">
      <c r="D300" s="145"/>
    </row>
    <row r="301" spans="4:4">
      <c r="D301" s="145"/>
    </row>
    <row r="302" spans="4:4">
      <c r="D302" s="145"/>
    </row>
    <row r="303" spans="4:4">
      <c r="D303" s="145"/>
    </row>
    <row r="304" spans="4:4">
      <c r="D304" s="145"/>
    </row>
    <row r="305" spans="4:4">
      <c r="D305" s="145"/>
    </row>
    <row r="306" spans="4:4">
      <c r="D306" s="145"/>
    </row>
    <row r="307" spans="4:4">
      <c r="D307" s="145"/>
    </row>
    <row r="308" spans="4:4">
      <c r="D308" s="145"/>
    </row>
    <row r="309" spans="4:4">
      <c r="D309" s="145"/>
    </row>
    <row r="310" spans="4:4">
      <c r="D310" s="145"/>
    </row>
    <row r="311" spans="4:4">
      <c r="D311" s="145"/>
    </row>
    <row r="312" spans="4:4">
      <c r="D312" s="145"/>
    </row>
    <row r="313" spans="4:4">
      <c r="D313" s="145"/>
    </row>
    <row r="314" spans="4:4">
      <c r="D314" s="145"/>
    </row>
    <row r="315" spans="4:4">
      <c r="D315" s="145"/>
    </row>
    <row r="316" spans="4:4">
      <c r="D316" s="145"/>
    </row>
    <row r="317" spans="4:4">
      <c r="D317" s="145"/>
    </row>
    <row r="318" spans="4:4">
      <c r="D318" s="145"/>
    </row>
    <row r="319" spans="4:4">
      <c r="D319" s="145"/>
    </row>
    <row r="320" spans="4:4">
      <c r="D320" s="145"/>
    </row>
    <row r="321" spans="4:4">
      <c r="D321" s="145"/>
    </row>
    <row r="322" spans="4:4">
      <c r="D322" s="145"/>
    </row>
    <row r="323" spans="4:4">
      <c r="D323" s="145"/>
    </row>
    <row r="324" spans="4:4">
      <c r="D324" s="145"/>
    </row>
    <row r="325" spans="4:4">
      <c r="D325" s="145"/>
    </row>
    <row r="326" spans="4:4">
      <c r="D326" s="145"/>
    </row>
    <row r="327" spans="4:4">
      <c r="D327" s="145"/>
    </row>
    <row r="328" spans="4:4">
      <c r="D328" s="145"/>
    </row>
    <row r="329" spans="4:4">
      <c r="D329" s="145"/>
    </row>
    <row r="330" spans="4:4">
      <c r="D330" s="145"/>
    </row>
    <row r="331" spans="4:4">
      <c r="D331" s="145"/>
    </row>
    <row r="332" spans="4:4">
      <c r="D332" s="145"/>
    </row>
    <row r="333" spans="4:4">
      <c r="D333" s="145"/>
    </row>
    <row r="334" spans="4:4">
      <c r="D334" s="145"/>
    </row>
    <row r="335" spans="4:4">
      <c r="D335" s="145"/>
    </row>
    <row r="336" spans="4:4">
      <c r="D336" s="145"/>
    </row>
    <row r="337" spans="4:4">
      <c r="D337" s="145"/>
    </row>
    <row r="338" spans="4:4">
      <c r="D338" s="145"/>
    </row>
    <row r="339" spans="4:4">
      <c r="D339" s="145"/>
    </row>
    <row r="340" spans="4:4">
      <c r="D340" s="145"/>
    </row>
    <row r="341" spans="4:4">
      <c r="D341" s="145"/>
    </row>
    <row r="342" spans="4:4">
      <c r="D342" s="145"/>
    </row>
    <row r="343" spans="4:4">
      <c r="D343" s="145"/>
    </row>
    <row r="344" spans="4:4">
      <c r="D344" s="145"/>
    </row>
    <row r="345" spans="4:4">
      <c r="D345" s="145"/>
    </row>
    <row r="346" spans="4:4">
      <c r="D346" s="145"/>
    </row>
    <row r="347" spans="4:4">
      <c r="D347" s="145"/>
    </row>
    <row r="348" spans="4:4">
      <c r="D348" s="145"/>
    </row>
    <row r="349" spans="4:4">
      <c r="D349" s="145"/>
    </row>
    <row r="350" spans="4:4">
      <c r="D350" s="145"/>
    </row>
    <row r="351" spans="4:4">
      <c r="D351" s="145"/>
    </row>
    <row r="352" spans="4:4">
      <c r="D352" s="145"/>
    </row>
    <row r="353" spans="4:4">
      <c r="D353" s="145"/>
    </row>
    <row r="354" spans="4:4">
      <c r="D354" s="145"/>
    </row>
    <row r="355" spans="4:4">
      <c r="D355" s="145"/>
    </row>
    <row r="356" spans="4:4">
      <c r="D356" s="145"/>
    </row>
    <row r="357" spans="4:4">
      <c r="D357" s="145"/>
    </row>
    <row r="358" spans="4:4">
      <c r="D358" s="145"/>
    </row>
    <row r="359" spans="4:4">
      <c r="D359" s="145"/>
    </row>
    <row r="360" spans="4:4">
      <c r="D360" s="145"/>
    </row>
    <row r="361" spans="4:4">
      <c r="D361" s="145"/>
    </row>
    <row r="362" spans="4:4">
      <c r="D362" s="145"/>
    </row>
    <row r="363" spans="4:4">
      <c r="D363" s="145"/>
    </row>
    <row r="364" spans="4:4">
      <c r="D364" s="145"/>
    </row>
    <row r="365" spans="4:4">
      <c r="D365" s="145"/>
    </row>
    <row r="366" spans="4:4">
      <c r="D366" s="145"/>
    </row>
    <row r="367" spans="4:4">
      <c r="D367" s="145"/>
    </row>
    <row r="368" spans="4:4">
      <c r="D368" s="145"/>
    </row>
    <row r="369" spans="4:4">
      <c r="D369" s="145"/>
    </row>
    <row r="370" spans="4:4">
      <c r="D370" s="145"/>
    </row>
    <row r="371" spans="4:4">
      <c r="D371" s="145"/>
    </row>
    <row r="372" spans="4:4">
      <c r="D372" s="145"/>
    </row>
    <row r="373" spans="4:4">
      <c r="D373" s="145"/>
    </row>
    <row r="374" spans="4:4">
      <c r="D374" s="145"/>
    </row>
    <row r="375" spans="4:4">
      <c r="D375" s="145"/>
    </row>
    <row r="376" spans="4:4">
      <c r="D376" s="145"/>
    </row>
    <row r="377" spans="4:4">
      <c r="D377" s="145"/>
    </row>
    <row r="378" spans="4:4">
      <c r="D378" s="145"/>
    </row>
    <row r="379" spans="4:4">
      <c r="D379" s="145"/>
    </row>
    <row r="380" spans="4:4">
      <c r="D380" s="145"/>
    </row>
    <row r="381" spans="4:4">
      <c r="D381" s="145"/>
    </row>
    <row r="382" spans="4:4">
      <c r="D382" s="145"/>
    </row>
    <row r="383" spans="4:4">
      <c r="D383" s="145"/>
    </row>
    <row r="384" spans="4:4">
      <c r="D384" s="145"/>
    </row>
    <row r="385" spans="4:4">
      <c r="D385" s="145"/>
    </row>
    <row r="386" spans="4:4">
      <c r="D386" s="145"/>
    </row>
    <row r="387" spans="4:4">
      <c r="D387" s="145"/>
    </row>
    <row r="388" spans="4:4">
      <c r="D388" s="145"/>
    </row>
    <row r="389" spans="4:4">
      <c r="D389" s="145"/>
    </row>
    <row r="390" spans="4:4">
      <c r="D390" s="145"/>
    </row>
    <row r="391" spans="4:4">
      <c r="D391" s="145"/>
    </row>
    <row r="392" spans="4:4">
      <c r="D392" s="145"/>
    </row>
    <row r="393" spans="4:4">
      <c r="D393" s="145"/>
    </row>
    <row r="394" spans="4:4">
      <c r="D394" s="145"/>
    </row>
    <row r="395" spans="4:4">
      <c r="D395" s="145"/>
    </row>
    <row r="396" spans="4:4">
      <c r="D396" s="145"/>
    </row>
    <row r="397" spans="4:4">
      <c r="D397" s="145"/>
    </row>
    <row r="398" spans="4:4">
      <c r="D398" s="145"/>
    </row>
    <row r="399" spans="4:4">
      <c r="D399" s="145"/>
    </row>
    <row r="400" spans="4:4">
      <c r="D400" s="145"/>
    </row>
    <row r="401" spans="4:4">
      <c r="D401" s="145"/>
    </row>
    <row r="402" spans="4:4">
      <c r="D402" s="145"/>
    </row>
    <row r="403" spans="4:4">
      <c r="D403" s="145"/>
    </row>
    <row r="404" spans="4:4">
      <c r="D404" s="145"/>
    </row>
    <row r="405" spans="4:4">
      <c r="D405" s="145"/>
    </row>
    <row r="406" spans="4:4">
      <c r="D406" s="145"/>
    </row>
    <row r="407" spans="4:4">
      <c r="D407" s="145"/>
    </row>
    <row r="408" spans="4:4">
      <c r="D408" s="145"/>
    </row>
    <row r="409" spans="4:4">
      <c r="D409" s="145"/>
    </row>
    <row r="410" spans="4:4">
      <c r="D410" s="145"/>
    </row>
    <row r="411" spans="4:4">
      <c r="D411" s="145"/>
    </row>
    <row r="412" spans="4:4">
      <c r="D412" s="145"/>
    </row>
    <row r="413" spans="4:4">
      <c r="D413" s="145"/>
    </row>
    <row r="414" spans="4:4">
      <c r="D414" s="145"/>
    </row>
    <row r="415" spans="4:4">
      <c r="D415" s="145"/>
    </row>
    <row r="416" spans="4:4">
      <c r="D416" s="145"/>
    </row>
    <row r="417" spans="4:4">
      <c r="D417" s="145"/>
    </row>
    <row r="418" spans="4:4">
      <c r="D418" s="145"/>
    </row>
    <row r="419" spans="4:4">
      <c r="D419" s="145"/>
    </row>
    <row r="420" spans="4:4">
      <c r="D420" s="145"/>
    </row>
    <row r="421" spans="4:4">
      <c r="D421" s="145"/>
    </row>
    <row r="422" spans="4:4">
      <c r="D422" s="145"/>
    </row>
    <row r="423" spans="4:4">
      <c r="D423" s="145"/>
    </row>
    <row r="424" spans="4:4">
      <c r="D424" s="145"/>
    </row>
    <row r="425" spans="4:4">
      <c r="D425" s="145"/>
    </row>
    <row r="426" spans="4:4">
      <c r="D426" s="145"/>
    </row>
    <row r="427" spans="4:4">
      <c r="D427" s="145"/>
    </row>
    <row r="428" spans="4:4">
      <c r="D428" s="145"/>
    </row>
    <row r="429" spans="4:4">
      <c r="D429" s="145"/>
    </row>
    <row r="430" spans="4:4">
      <c r="D430" s="145"/>
    </row>
    <row r="431" spans="4:4">
      <c r="D431" s="145"/>
    </row>
    <row r="432" spans="4:4">
      <c r="D432" s="145"/>
    </row>
    <row r="433" spans="4:4">
      <c r="D433" s="145"/>
    </row>
    <row r="434" spans="4:4">
      <c r="D434" s="145"/>
    </row>
    <row r="435" spans="4:4">
      <c r="D435" s="145"/>
    </row>
    <row r="436" spans="4:4">
      <c r="D436" s="145"/>
    </row>
    <row r="437" spans="4:4">
      <c r="D437" s="145"/>
    </row>
    <row r="438" spans="4:4">
      <c r="D438" s="145"/>
    </row>
    <row r="439" spans="4:4">
      <c r="D439" s="145"/>
    </row>
    <row r="440" spans="4:4">
      <c r="D440" s="145"/>
    </row>
    <row r="441" spans="4:4">
      <c r="D441" s="145"/>
    </row>
    <row r="442" spans="4:4">
      <c r="D442" s="145"/>
    </row>
    <row r="443" spans="4:4">
      <c r="D443" s="145"/>
    </row>
    <row r="444" spans="4:4">
      <c r="D444" s="145"/>
    </row>
    <row r="445" spans="4:4">
      <c r="D445" s="145"/>
    </row>
    <row r="446" spans="4:4">
      <c r="D446" s="145"/>
    </row>
    <row r="447" spans="4:4">
      <c r="D447" s="145"/>
    </row>
    <row r="448" spans="4:4">
      <c r="D448" s="145"/>
    </row>
    <row r="449" spans="4:4">
      <c r="D449" s="145"/>
    </row>
    <row r="450" spans="4:4">
      <c r="D450" s="145"/>
    </row>
    <row r="451" spans="4:4">
      <c r="D451" s="145"/>
    </row>
    <row r="452" spans="4:4">
      <c r="D452" s="145"/>
    </row>
    <row r="453" spans="4:4">
      <c r="D453" s="145"/>
    </row>
    <row r="454" spans="4:4">
      <c r="D454" s="145"/>
    </row>
    <row r="455" spans="4:4">
      <c r="D455" s="145"/>
    </row>
    <row r="456" spans="4:4">
      <c r="D456" s="145"/>
    </row>
    <row r="457" spans="4:4">
      <c r="D457" s="145"/>
    </row>
    <row r="458" spans="4:4">
      <c r="D458" s="145"/>
    </row>
    <row r="459" spans="4:4">
      <c r="D459" s="145"/>
    </row>
    <row r="460" spans="4:4">
      <c r="D460" s="145"/>
    </row>
    <row r="461" spans="4:4">
      <c r="D461" s="145"/>
    </row>
    <row r="462" spans="4:4">
      <c r="D462" s="145"/>
    </row>
    <row r="463" spans="4:4">
      <c r="D463" s="145"/>
    </row>
    <row r="464" spans="4:4">
      <c r="D464" s="145"/>
    </row>
    <row r="465" spans="4:4">
      <c r="D465" s="145"/>
    </row>
    <row r="466" spans="4:4">
      <c r="D466" s="145"/>
    </row>
    <row r="467" spans="4:4">
      <c r="D467" s="145"/>
    </row>
    <row r="468" spans="4:4">
      <c r="D468" s="145"/>
    </row>
    <row r="469" spans="4:4">
      <c r="D469" s="145"/>
    </row>
    <row r="470" spans="4:4">
      <c r="D470" s="145"/>
    </row>
    <row r="471" spans="4:4">
      <c r="D471" s="145"/>
    </row>
    <row r="472" spans="4:4">
      <c r="D472" s="145"/>
    </row>
    <row r="473" spans="4:4">
      <c r="D473" s="145"/>
    </row>
    <row r="474" spans="4:4">
      <c r="D474" s="145"/>
    </row>
    <row r="475" spans="4:4">
      <c r="D475" s="145"/>
    </row>
    <row r="476" spans="4:4">
      <c r="D476" s="145"/>
    </row>
    <row r="477" spans="4:4">
      <c r="D477" s="145"/>
    </row>
    <row r="478" spans="4:4">
      <c r="D478" s="145"/>
    </row>
    <row r="479" spans="4:4">
      <c r="D479" s="145"/>
    </row>
    <row r="480" spans="4:4">
      <c r="D480" s="145"/>
    </row>
    <row r="481" spans="4:4">
      <c r="D481" s="145"/>
    </row>
    <row r="482" spans="4:4">
      <c r="D482" s="145"/>
    </row>
    <row r="483" spans="4:4">
      <c r="D483" s="145"/>
    </row>
    <row r="484" spans="4:4">
      <c r="D484" s="145"/>
    </row>
    <row r="485" spans="4:4">
      <c r="D485" s="145"/>
    </row>
    <row r="486" spans="4:4">
      <c r="D486" s="145"/>
    </row>
    <row r="487" spans="4:4">
      <c r="D487" s="145"/>
    </row>
    <row r="488" spans="4:4">
      <c r="D488" s="145"/>
    </row>
    <row r="489" spans="4:4">
      <c r="D489" s="145"/>
    </row>
    <row r="490" spans="4:4">
      <c r="D490" s="145"/>
    </row>
    <row r="491" spans="4:4">
      <c r="D491" s="145"/>
    </row>
    <row r="492" spans="4:4">
      <c r="D492" s="145"/>
    </row>
    <row r="493" spans="4:4">
      <c r="D493" s="145"/>
    </row>
    <row r="494" spans="4:4">
      <c r="D494" s="145"/>
    </row>
    <row r="495" spans="4:4">
      <c r="D495" s="145"/>
    </row>
    <row r="496" spans="4:4">
      <c r="D496" s="145"/>
    </row>
    <row r="497" spans="4:4">
      <c r="D497" s="145"/>
    </row>
    <row r="498" spans="4:4">
      <c r="D498" s="145"/>
    </row>
    <row r="499" spans="4:4">
      <c r="D499" s="145"/>
    </row>
    <row r="500" spans="4:4">
      <c r="D500" s="145"/>
    </row>
    <row r="501" spans="4:4">
      <c r="D501" s="145"/>
    </row>
    <row r="502" spans="4:4">
      <c r="D502" s="145"/>
    </row>
    <row r="503" spans="4:4">
      <c r="D503" s="145"/>
    </row>
    <row r="504" spans="4:4">
      <c r="D504" s="145"/>
    </row>
    <row r="505" spans="4:4">
      <c r="D505" s="145"/>
    </row>
    <row r="506" spans="4:4">
      <c r="D506" s="145"/>
    </row>
    <row r="507" spans="4:4">
      <c r="D507" s="145"/>
    </row>
    <row r="508" spans="4:4">
      <c r="D508" s="145"/>
    </row>
    <row r="509" spans="4:4">
      <c r="D509" s="145"/>
    </row>
    <row r="510" spans="4:4">
      <c r="D510" s="145"/>
    </row>
    <row r="511" spans="4:4">
      <c r="D511" s="145"/>
    </row>
    <row r="512" spans="4:4">
      <c r="D512" s="145"/>
    </row>
    <row r="513" spans="4:5">
      <c r="D513" s="145"/>
      <c r="E513" s="144"/>
    </row>
    <row r="514" spans="4:5">
      <c r="D514" s="145"/>
      <c r="E514" s="144"/>
    </row>
    <row r="515" spans="4:5">
      <c r="D515" s="145"/>
      <c r="E515" s="144"/>
    </row>
    <row r="516" spans="4:5">
      <c r="D516" s="145"/>
      <c r="E516" s="144"/>
    </row>
    <row r="517" spans="4:5">
      <c r="D517" s="144"/>
      <c r="E517" s="146"/>
    </row>
  </sheetData>
  <sheetProtection password="CC0F" sheet="1" objects="1" scenarios="1"/>
  <mergeCells count="1">
    <mergeCell ref="B6:L6"/>
  </mergeCells>
  <phoneticPr fontId="4" type="noConversion"/>
  <dataValidations count="1">
    <dataValidation allowBlank="1" showInputMessage="1" showErrorMessage="1" sqref="E10 B26:B27"/>
  </dataValidations>
  <pageMargins left="0" right="0" top="0.51181102362204722" bottom="0.51181102362204722" header="0" footer="0.23622047244094491"/>
  <pageSetup paperSize="9" scale="96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9"/>
  <sheetViews>
    <sheetView rightToLeft="1" workbookViewId="0">
      <selection activeCell="C9" sqref="C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236</v>
      </c>
    </row>
    <row r="2" spans="2:18">
      <c r="B2" s="57" t="s">
        <v>168</v>
      </c>
      <c r="C2" s="78" t="s">
        <v>237</v>
      </c>
    </row>
    <row r="3" spans="2:18">
      <c r="B3" s="57" t="s">
        <v>170</v>
      </c>
      <c r="C3" s="78" t="s">
        <v>238</v>
      </c>
    </row>
    <row r="4" spans="2:18">
      <c r="B4" s="57" t="s">
        <v>171</v>
      </c>
      <c r="C4" s="78">
        <v>9455</v>
      </c>
    </row>
    <row r="6" spans="2:18" ht="26.25" customHeight="1">
      <c r="B6" s="188" t="s">
        <v>210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2" t="s">
        <v>105</v>
      </c>
      <c r="C7" s="30" t="s">
        <v>34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45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235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9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236</v>
      </c>
    </row>
    <row r="2" spans="2:18">
      <c r="B2" s="57" t="s">
        <v>168</v>
      </c>
      <c r="C2" s="78" t="s">
        <v>237</v>
      </c>
    </row>
    <row r="3" spans="2:18">
      <c r="B3" s="57" t="s">
        <v>170</v>
      </c>
      <c r="C3" s="78" t="s">
        <v>238</v>
      </c>
    </row>
    <row r="4" spans="2:18">
      <c r="B4" s="57" t="s">
        <v>171</v>
      </c>
      <c r="C4" s="78">
        <v>9455</v>
      </c>
    </row>
    <row r="6" spans="2:18" ht="26.25" customHeight="1">
      <c r="B6" s="188" t="s">
        <v>212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</row>
    <row r="7" spans="2:18" s="3" customFormat="1" ht="78.75">
      <c r="B7" s="22" t="s">
        <v>105</v>
      </c>
      <c r="C7" s="30" t="s">
        <v>34</v>
      </c>
      <c r="D7" s="30" t="s">
        <v>49</v>
      </c>
      <c r="E7" s="30" t="s">
        <v>15</v>
      </c>
      <c r="F7" s="30" t="s">
        <v>50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45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4" t="s">
        <v>235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4" t="s">
        <v>101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4" t="s">
        <v>220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4" t="s">
        <v>230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password="CC0F"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" right="0" top="0.51181102362204722" bottom="0.51181102362204722" header="0" footer="0.23622047244094491"/>
  <pageSetup paperSize="9" scale="89" fitToHeight="25" pageOrder="overThenDown" orientation="landscape" r:id="rId1"/>
  <headerFooter alignWithMargins="0">
    <oddFooter>&amp;L&amp;Z&amp;F&amp;C&amp;A&amp;R&amp;D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</sheetPr>
  <dimension ref="B1:AZ878"/>
  <sheetViews>
    <sheetView rightToLeft="1" zoomScale="85" zoomScaleNormal="85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169</v>
      </c>
      <c r="C1" s="78" t="s" vm="1">
        <v>236</v>
      </c>
    </row>
    <row r="2" spans="2:52">
      <c r="B2" s="57" t="s">
        <v>168</v>
      </c>
      <c r="C2" s="78" t="s">
        <v>237</v>
      </c>
    </row>
    <row r="3" spans="2:52">
      <c r="B3" s="57" t="s">
        <v>170</v>
      </c>
      <c r="C3" s="78" t="s">
        <v>238</v>
      </c>
    </row>
    <row r="4" spans="2:52">
      <c r="B4" s="57" t="s">
        <v>171</v>
      </c>
      <c r="C4" s="78">
        <v>9455</v>
      </c>
    </row>
    <row r="6" spans="2:52" ht="21.75" customHeight="1">
      <c r="B6" s="179" t="s">
        <v>199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1"/>
    </row>
    <row r="7" spans="2:52" ht="27.75" customHeight="1">
      <c r="B7" s="182" t="s">
        <v>74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/>
      <c r="AT7" s="3"/>
      <c r="AU7" s="3"/>
    </row>
    <row r="8" spans="2:52" s="3" customFormat="1" ht="55.5" customHeight="1">
      <c r="B8" s="22" t="s">
        <v>104</v>
      </c>
      <c r="C8" s="30" t="s">
        <v>34</v>
      </c>
      <c r="D8" s="30" t="s">
        <v>109</v>
      </c>
      <c r="E8" s="30" t="s">
        <v>15</v>
      </c>
      <c r="F8" s="30" t="s">
        <v>50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48</v>
      </c>
      <c r="O8" s="30" t="s">
        <v>224</v>
      </c>
      <c r="P8" s="30" t="s">
        <v>172</v>
      </c>
      <c r="Q8" s="73" t="s">
        <v>174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4" customFormat="1" ht="18" customHeight="1">
      <c r="B11" s="127" t="s">
        <v>26</v>
      </c>
      <c r="C11" s="128"/>
      <c r="D11" s="128"/>
      <c r="E11" s="128"/>
      <c r="F11" s="128"/>
      <c r="G11" s="128"/>
      <c r="H11" s="129">
        <v>4.8807852067806667</v>
      </c>
      <c r="I11" s="128"/>
      <c r="J11" s="128"/>
      <c r="K11" s="130">
        <v>6.9346730024832694E-3</v>
      </c>
      <c r="L11" s="129"/>
      <c r="M11" s="131"/>
      <c r="N11" s="129">
        <v>3759.4080599999998</v>
      </c>
      <c r="O11" s="128"/>
      <c r="P11" s="130">
        <f>N11/$N$11</f>
        <v>1</v>
      </c>
      <c r="Q11" s="130">
        <f>N11/'סכום נכסי הקרן'!$C$42</f>
        <v>0.31192795281253932</v>
      </c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T11" s="135"/>
      <c r="AU11" s="135"/>
      <c r="AV11" s="138"/>
      <c r="AZ11" s="135"/>
    </row>
    <row r="12" spans="2:52" s="135" customFormat="1" ht="22.5" customHeight="1">
      <c r="B12" s="127" t="s">
        <v>219</v>
      </c>
      <c r="C12" s="128"/>
      <c r="D12" s="128"/>
      <c r="E12" s="128"/>
      <c r="F12" s="128"/>
      <c r="G12" s="128"/>
      <c r="H12" s="129">
        <v>4.8807852067806667</v>
      </c>
      <c r="I12" s="128"/>
      <c r="J12" s="128"/>
      <c r="K12" s="130">
        <v>6.9346730024832694E-3</v>
      </c>
      <c r="L12" s="129"/>
      <c r="M12" s="131"/>
      <c r="N12" s="129">
        <v>3759.4080599999998</v>
      </c>
      <c r="O12" s="128"/>
      <c r="P12" s="130">
        <f t="shared" ref="P12:P23" si="0">N12/$N$11</f>
        <v>1</v>
      </c>
      <c r="Q12" s="130">
        <f>N12/'סכום נכסי הקרן'!$C$42</f>
        <v>0.31192795281253932</v>
      </c>
      <c r="AV12" s="134"/>
    </row>
    <row r="13" spans="2:52" s="135" customFormat="1">
      <c r="B13" s="127" t="s">
        <v>25</v>
      </c>
      <c r="C13" s="128"/>
      <c r="D13" s="128"/>
      <c r="E13" s="128"/>
      <c r="F13" s="128"/>
      <c r="G13" s="128"/>
      <c r="H13" s="129">
        <v>4.9650575086492514</v>
      </c>
      <c r="I13" s="128"/>
      <c r="J13" s="128"/>
      <c r="K13" s="130">
        <v>4.2263794947349055E-3</v>
      </c>
      <c r="L13" s="129"/>
      <c r="M13" s="131"/>
      <c r="N13" s="129">
        <v>1903.2832700000001</v>
      </c>
      <c r="O13" s="128"/>
      <c r="P13" s="130">
        <f t="shared" si="0"/>
        <v>0.50627206188412555</v>
      </c>
      <c r="Q13" s="130">
        <f>N13/'סכום נכסי הקרן'!$C$42</f>
        <v>0.15792040782969849</v>
      </c>
    </row>
    <row r="14" spans="2:52" s="135" customFormat="1">
      <c r="B14" s="127" t="s">
        <v>24</v>
      </c>
      <c r="C14" s="128"/>
      <c r="D14" s="128"/>
      <c r="E14" s="128"/>
      <c r="F14" s="128"/>
      <c r="G14" s="128"/>
      <c r="H14" s="129">
        <v>4.9650575086492514</v>
      </c>
      <c r="I14" s="128"/>
      <c r="J14" s="128"/>
      <c r="K14" s="130">
        <v>4.2263794947349055E-3</v>
      </c>
      <c r="L14" s="129"/>
      <c r="M14" s="131"/>
      <c r="N14" s="129">
        <v>1903.2832700000001</v>
      </c>
      <c r="O14" s="128"/>
      <c r="P14" s="130">
        <f t="shared" si="0"/>
        <v>0.50627206188412555</v>
      </c>
      <c r="Q14" s="130">
        <f>N14/'סכום נכסי הקרן'!$C$42</f>
        <v>0.15792040782969849</v>
      </c>
    </row>
    <row r="15" spans="2:52" s="135" customFormat="1">
      <c r="B15" s="84" t="s">
        <v>239</v>
      </c>
      <c r="C15" s="80" t="s">
        <v>240</v>
      </c>
      <c r="D15" s="92" t="s">
        <v>110</v>
      </c>
      <c r="E15" s="80" t="s">
        <v>241</v>
      </c>
      <c r="F15" s="80"/>
      <c r="G15" s="80"/>
      <c r="H15" s="86">
        <v>3.75</v>
      </c>
      <c r="I15" s="92" t="s">
        <v>154</v>
      </c>
      <c r="J15" s="93">
        <v>0.04</v>
      </c>
      <c r="K15" s="87">
        <v>9.9999999999999964E-5</v>
      </c>
      <c r="L15" s="86">
        <v>204150</v>
      </c>
      <c r="M15" s="88">
        <v>155.85</v>
      </c>
      <c r="N15" s="86">
        <v>318.16778000000005</v>
      </c>
      <c r="O15" s="87">
        <v>1.313046913947414E-5</v>
      </c>
      <c r="P15" s="87">
        <f t="shared" si="0"/>
        <v>8.4632414178523643E-2</v>
      </c>
      <c r="Q15" s="87">
        <f>N15/'סכום נכסי הקרן'!$C$42</f>
        <v>2.6399215696289807E-2</v>
      </c>
    </row>
    <row r="16" spans="2:52" s="135" customFormat="1" ht="20.25">
      <c r="B16" s="84" t="s">
        <v>242</v>
      </c>
      <c r="C16" s="80" t="s">
        <v>243</v>
      </c>
      <c r="D16" s="92" t="s">
        <v>110</v>
      </c>
      <c r="E16" s="80" t="s">
        <v>241</v>
      </c>
      <c r="F16" s="80"/>
      <c r="G16" s="80"/>
      <c r="H16" s="86">
        <v>6.23</v>
      </c>
      <c r="I16" s="92" t="s">
        <v>154</v>
      </c>
      <c r="J16" s="93">
        <v>0.04</v>
      </c>
      <c r="K16" s="87">
        <v>3.9000000000000007E-3</v>
      </c>
      <c r="L16" s="86">
        <v>30000</v>
      </c>
      <c r="M16" s="88">
        <v>158.44999999999999</v>
      </c>
      <c r="N16" s="86">
        <v>47.534990000000001</v>
      </c>
      <c r="O16" s="87">
        <v>2.8376055376439587E-6</v>
      </c>
      <c r="P16" s="87">
        <f t="shared" si="0"/>
        <v>1.264427517346973E-2</v>
      </c>
      <c r="Q16" s="87">
        <f>N16/'סכום נכסי הקרן'!$C$42</f>
        <v>3.944102869658829E-3</v>
      </c>
      <c r="AT16" s="134"/>
    </row>
    <row r="17" spans="2:47" s="135" customFormat="1" ht="20.25">
      <c r="B17" s="84" t="s">
        <v>244</v>
      </c>
      <c r="C17" s="80" t="s">
        <v>245</v>
      </c>
      <c r="D17" s="92" t="s">
        <v>110</v>
      </c>
      <c r="E17" s="80" t="s">
        <v>241</v>
      </c>
      <c r="F17" s="80"/>
      <c r="G17" s="80"/>
      <c r="H17" s="86">
        <v>14.599999999999998</v>
      </c>
      <c r="I17" s="92" t="s">
        <v>154</v>
      </c>
      <c r="J17" s="93">
        <v>0.04</v>
      </c>
      <c r="K17" s="87">
        <v>1.2699999999999999E-2</v>
      </c>
      <c r="L17" s="86">
        <v>163476</v>
      </c>
      <c r="M17" s="88">
        <v>172.72</v>
      </c>
      <c r="N17" s="86">
        <v>282.35572999999999</v>
      </c>
      <c r="O17" s="87">
        <v>1.0077672348410943E-5</v>
      </c>
      <c r="P17" s="87">
        <f t="shared" si="0"/>
        <v>7.5106433112238427E-2</v>
      </c>
      <c r="Q17" s="87">
        <f>N17/'סכום נכסי הקרן'!$C$42</f>
        <v>2.3427795923752447E-2</v>
      </c>
      <c r="AU17" s="134"/>
    </row>
    <row r="18" spans="2:47" s="135" customFormat="1">
      <c r="B18" s="84" t="s">
        <v>246</v>
      </c>
      <c r="C18" s="80" t="s">
        <v>247</v>
      </c>
      <c r="D18" s="92" t="s">
        <v>110</v>
      </c>
      <c r="E18" s="80" t="s">
        <v>241</v>
      </c>
      <c r="F18" s="80"/>
      <c r="G18" s="80"/>
      <c r="H18" s="86">
        <v>18.37</v>
      </c>
      <c r="I18" s="92" t="s">
        <v>154</v>
      </c>
      <c r="J18" s="93">
        <v>2.75E-2</v>
      </c>
      <c r="K18" s="87">
        <v>1.54E-2</v>
      </c>
      <c r="L18" s="86">
        <v>28950</v>
      </c>
      <c r="M18" s="88">
        <v>134.88999999999999</v>
      </c>
      <c r="N18" s="86">
        <v>39.050669999999997</v>
      </c>
      <c r="O18" s="87">
        <v>1.637900439076129E-6</v>
      </c>
      <c r="P18" s="87">
        <f t="shared" si="0"/>
        <v>1.0387451794738132E-2</v>
      </c>
      <c r="Q18" s="87">
        <f>N18/'סכום נכסי הקרן'!$C$42</f>
        <v>3.2401365732716032E-3</v>
      </c>
      <c r="AT18" s="138"/>
    </row>
    <row r="19" spans="2:47" s="135" customFormat="1">
      <c r="B19" s="84" t="s">
        <v>248</v>
      </c>
      <c r="C19" s="80" t="s">
        <v>249</v>
      </c>
      <c r="D19" s="92" t="s">
        <v>110</v>
      </c>
      <c r="E19" s="80" t="s">
        <v>241</v>
      </c>
      <c r="F19" s="80"/>
      <c r="G19" s="80"/>
      <c r="H19" s="86">
        <v>2.25</v>
      </c>
      <c r="I19" s="92" t="s">
        <v>154</v>
      </c>
      <c r="J19" s="93">
        <v>0.03</v>
      </c>
      <c r="K19" s="87">
        <v>-1E-3</v>
      </c>
      <c r="L19" s="86">
        <v>147600</v>
      </c>
      <c r="M19" s="88">
        <v>119.79</v>
      </c>
      <c r="N19" s="86">
        <v>176.81003000000001</v>
      </c>
      <c r="O19" s="87">
        <v>9.6280173740052276E-6</v>
      </c>
      <c r="P19" s="87">
        <f t="shared" si="0"/>
        <v>4.7031348334131098E-2</v>
      </c>
      <c r="Q19" s="87">
        <f>N19/'סכום נכסי הקרן'!$C$42</f>
        <v>1.4670392203878946E-2</v>
      </c>
      <c r="AU19" s="138"/>
    </row>
    <row r="20" spans="2:47" s="135" customFormat="1">
      <c r="B20" s="84" t="s">
        <v>250</v>
      </c>
      <c r="C20" s="80" t="s">
        <v>251</v>
      </c>
      <c r="D20" s="92" t="s">
        <v>110</v>
      </c>
      <c r="E20" s="80" t="s">
        <v>241</v>
      </c>
      <c r="F20" s="80"/>
      <c r="G20" s="80"/>
      <c r="H20" s="86">
        <v>3.33</v>
      </c>
      <c r="I20" s="92" t="s">
        <v>154</v>
      </c>
      <c r="J20" s="93">
        <v>1E-3</v>
      </c>
      <c r="K20" s="87">
        <v>-1.9999999999999998E-4</v>
      </c>
      <c r="L20" s="86">
        <v>256719</v>
      </c>
      <c r="M20" s="88">
        <v>100.85</v>
      </c>
      <c r="N20" s="86">
        <v>258.90114</v>
      </c>
      <c r="O20" s="87">
        <v>2.0669625363191256E-5</v>
      </c>
      <c r="P20" s="87">
        <f t="shared" si="0"/>
        <v>6.8867528043763365E-2</v>
      </c>
      <c r="Q20" s="87">
        <f>N20/'סכום נכסי הקרן'!$C$42</f>
        <v>2.1481707037951249E-2</v>
      </c>
    </row>
    <row r="21" spans="2:47" s="135" customFormat="1">
      <c r="B21" s="84" t="s">
        <v>252</v>
      </c>
      <c r="C21" s="80" t="s">
        <v>253</v>
      </c>
      <c r="D21" s="92" t="s">
        <v>110</v>
      </c>
      <c r="E21" s="80" t="s">
        <v>241</v>
      </c>
      <c r="F21" s="80"/>
      <c r="G21" s="80"/>
      <c r="H21" s="86">
        <v>8.08</v>
      </c>
      <c r="I21" s="92" t="s">
        <v>154</v>
      </c>
      <c r="J21" s="93">
        <v>7.4999999999999997E-3</v>
      </c>
      <c r="K21" s="87">
        <v>5.8000000000000005E-3</v>
      </c>
      <c r="L21" s="86">
        <v>4900</v>
      </c>
      <c r="M21" s="88">
        <v>101.88</v>
      </c>
      <c r="N21" s="86">
        <v>4.9921199999999999</v>
      </c>
      <c r="O21" s="87">
        <v>3.6912221832509512E-7</v>
      </c>
      <c r="P21" s="87">
        <f t="shared" si="0"/>
        <v>1.3279005418741375E-3</v>
      </c>
      <c r="Q21" s="87">
        <f>N21/'סכום נכסי הקרן'!$C$42</f>
        <v>4.1420929756546138E-4</v>
      </c>
    </row>
    <row r="22" spans="2:47" s="135" customFormat="1">
      <c r="B22" s="84" t="s">
        <v>254</v>
      </c>
      <c r="C22" s="80" t="s">
        <v>255</v>
      </c>
      <c r="D22" s="92" t="s">
        <v>110</v>
      </c>
      <c r="E22" s="80" t="s">
        <v>241</v>
      </c>
      <c r="F22" s="80"/>
      <c r="G22" s="80"/>
      <c r="H22" s="86">
        <v>0.83</v>
      </c>
      <c r="I22" s="92" t="s">
        <v>154</v>
      </c>
      <c r="J22" s="93">
        <v>3.5000000000000003E-2</v>
      </c>
      <c r="K22" s="87">
        <v>7.3000000000000001E-3</v>
      </c>
      <c r="L22" s="86">
        <v>404202</v>
      </c>
      <c r="M22" s="88">
        <v>120.31</v>
      </c>
      <c r="N22" s="86">
        <v>486.29543000000001</v>
      </c>
      <c r="O22" s="87">
        <v>2.0543864873473646E-5</v>
      </c>
      <c r="P22" s="87">
        <f t="shared" si="0"/>
        <v>0.12935425530794867</v>
      </c>
      <c r="Q22" s="87">
        <f>N22/'סכום נכסי הקרן'!$C$42</f>
        <v>4.034920804579898E-2</v>
      </c>
    </row>
    <row r="23" spans="2:47" s="135" customFormat="1">
      <c r="B23" s="84" t="s">
        <v>256</v>
      </c>
      <c r="C23" s="80" t="s">
        <v>257</v>
      </c>
      <c r="D23" s="92" t="s">
        <v>110</v>
      </c>
      <c r="E23" s="80" t="s">
        <v>241</v>
      </c>
      <c r="F23" s="80"/>
      <c r="G23" s="80"/>
      <c r="H23" s="86">
        <v>4.8999999999999995</v>
      </c>
      <c r="I23" s="92" t="s">
        <v>154</v>
      </c>
      <c r="J23" s="93">
        <v>2.75E-2</v>
      </c>
      <c r="K23" s="87">
        <v>1E-3</v>
      </c>
      <c r="L23" s="86">
        <v>241745</v>
      </c>
      <c r="M23" s="88">
        <v>119.62</v>
      </c>
      <c r="N23" s="86">
        <v>289.17538000000002</v>
      </c>
      <c r="O23" s="87">
        <v>1.4906939309897105E-5</v>
      </c>
      <c r="P23" s="87">
        <f t="shared" si="0"/>
        <v>7.6920455397438303E-2</v>
      </c>
      <c r="Q23" s="87">
        <f>N23/'סכום נכסי הקרן'!$C$42</f>
        <v>2.3993640181531169E-2</v>
      </c>
    </row>
    <row r="24" spans="2:47" s="135" customFormat="1">
      <c r="B24" s="85"/>
      <c r="C24" s="80"/>
      <c r="D24" s="80"/>
      <c r="E24" s="80"/>
      <c r="F24" s="80"/>
      <c r="G24" s="80"/>
      <c r="H24" s="80"/>
      <c r="I24" s="80"/>
      <c r="J24" s="80"/>
      <c r="K24" s="87"/>
      <c r="L24" s="86"/>
      <c r="M24" s="88"/>
      <c r="N24" s="80"/>
      <c r="O24" s="80"/>
      <c r="P24" s="87"/>
      <c r="Q24" s="80"/>
    </row>
    <row r="25" spans="2:47" s="135" customFormat="1">
      <c r="B25" s="127" t="s">
        <v>35</v>
      </c>
      <c r="C25" s="128"/>
      <c r="D25" s="128"/>
      <c r="E25" s="128"/>
      <c r="F25" s="128"/>
      <c r="G25" s="128"/>
      <c r="H25" s="129">
        <v>4.7943718022859878</v>
      </c>
      <c r="I25" s="128"/>
      <c r="J25" s="128"/>
      <c r="K25" s="130">
        <v>9.7117760029485963E-3</v>
      </c>
      <c r="L25" s="129"/>
      <c r="M25" s="131"/>
      <c r="N25" s="129">
        <v>1856.1247899999998</v>
      </c>
      <c r="O25" s="128"/>
      <c r="P25" s="130">
        <f>N25/$N$11</f>
        <v>0.49372793811587457</v>
      </c>
      <c r="Q25" s="130">
        <f>N25/'סכום נכסי הקרן'!$C$42</f>
        <v>0.15400754498284086</v>
      </c>
    </row>
    <row r="26" spans="2:47" s="135" customFormat="1">
      <c r="B26" s="127" t="s">
        <v>23</v>
      </c>
      <c r="C26" s="128"/>
      <c r="D26" s="128"/>
      <c r="E26" s="128"/>
      <c r="F26" s="128"/>
      <c r="G26" s="128"/>
      <c r="H26" s="129">
        <v>4.7943718022859878</v>
      </c>
      <c r="I26" s="128"/>
      <c r="J26" s="128"/>
      <c r="K26" s="130">
        <v>9.7117760029485963E-3</v>
      </c>
      <c r="L26" s="129"/>
      <c r="M26" s="131"/>
      <c r="N26" s="129">
        <v>1856.1247899999998</v>
      </c>
      <c r="O26" s="128"/>
      <c r="P26" s="130">
        <f t="shared" ref="P26:P34" si="1">N26/$N$11</f>
        <v>0.49372793811587457</v>
      </c>
      <c r="Q26" s="130">
        <f>N26/'סכום נכסי הקרן'!$C$42</f>
        <v>0.15400754498284086</v>
      </c>
    </row>
    <row r="27" spans="2:47" s="135" customFormat="1">
      <c r="B27" s="84" t="s">
        <v>258</v>
      </c>
      <c r="C27" s="80" t="s">
        <v>259</v>
      </c>
      <c r="D27" s="92" t="s">
        <v>110</v>
      </c>
      <c r="E27" s="80" t="s">
        <v>241</v>
      </c>
      <c r="F27" s="80"/>
      <c r="G27" s="80"/>
      <c r="H27" s="86">
        <v>6.0999999999999988</v>
      </c>
      <c r="I27" s="92" t="s">
        <v>154</v>
      </c>
      <c r="J27" s="93">
        <v>3.7499999999999999E-2</v>
      </c>
      <c r="K27" s="87">
        <v>1.46E-2</v>
      </c>
      <c r="L27" s="86">
        <v>315</v>
      </c>
      <c r="M27" s="88">
        <v>115.55</v>
      </c>
      <c r="N27" s="86">
        <v>0.36398000000000003</v>
      </c>
      <c r="O27" s="87">
        <v>2.0639791604938402E-8</v>
      </c>
      <c r="P27" s="87">
        <f t="shared" si="1"/>
        <v>9.6818433697777419E-5</v>
      </c>
      <c r="Q27" s="87">
        <f>N27/'סכום נכסי הקרן'!$C$42</f>
        <v>3.0200375817864285E-5</v>
      </c>
    </row>
    <row r="28" spans="2:47" s="135" customFormat="1">
      <c r="B28" s="84" t="s">
        <v>260</v>
      </c>
      <c r="C28" s="80" t="s">
        <v>261</v>
      </c>
      <c r="D28" s="92" t="s">
        <v>110</v>
      </c>
      <c r="E28" s="80" t="s">
        <v>241</v>
      </c>
      <c r="F28" s="80"/>
      <c r="G28" s="80"/>
      <c r="H28" s="86">
        <v>18.61</v>
      </c>
      <c r="I28" s="92" t="s">
        <v>154</v>
      </c>
      <c r="J28" s="93">
        <v>3.7499999999999999E-2</v>
      </c>
      <c r="K28" s="87">
        <v>3.4200000000000001E-2</v>
      </c>
      <c r="L28" s="86">
        <v>25000</v>
      </c>
      <c r="M28" s="88">
        <v>107</v>
      </c>
      <c r="N28" s="86">
        <v>26.75</v>
      </c>
      <c r="O28" s="87">
        <v>1.7662227560139885E-5</v>
      </c>
      <c r="P28" s="87">
        <f t="shared" si="1"/>
        <v>7.1154818984986703E-3</v>
      </c>
      <c r="Q28" s="87">
        <f>N28/'סכום נכסי הקרן'!$C$42</f>
        <v>2.2195177018733709E-3</v>
      </c>
    </row>
    <row r="29" spans="2:47" s="135" customFormat="1">
      <c r="B29" s="84" t="s">
        <v>262</v>
      </c>
      <c r="C29" s="80" t="s">
        <v>263</v>
      </c>
      <c r="D29" s="92" t="s">
        <v>110</v>
      </c>
      <c r="E29" s="80" t="s">
        <v>241</v>
      </c>
      <c r="F29" s="80"/>
      <c r="G29" s="80"/>
      <c r="H29" s="86">
        <v>1.9000000000000001</v>
      </c>
      <c r="I29" s="92" t="s">
        <v>154</v>
      </c>
      <c r="J29" s="93">
        <v>2.2499999999999999E-2</v>
      </c>
      <c r="K29" s="87">
        <v>2.5999999999999999E-3</v>
      </c>
      <c r="L29" s="86">
        <v>83264</v>
      </c>
      <c r="M29" s="88">
        <v>103.99</v>
      </c>
      <c r="N29" s="86">
        <v>86.58623</v>
      </c>
      <c r="O29" s="87">
        <v>4.7816931169955639E-6</v>
      </c>
      <c r="P29" s="87">
        <f t="shared" si="1"/>
        <v>2.3031878587822151E-2</v>
      </c>
      <c r="Q29" s="87">
        <f>N29/'סכום נכסי הקרן'!$C$42</f>
        <v>7.1842867373263222E-3</v>
      </c>
    </row>
    <row r="30" spans="2:47" s="135" customFormat="1">
      <c r="B30" s="84" t="s">
        <v>264</v>
      </c>
      <c r="C30" s="80" t="s">
        <v>265</v>
      </c>
      <c r="D30" s="92" t="s">
        <v>110</v>
      </c>
      <c r="E30" s="80" t="s">
        <v>241</v>
      </c>
      <c r="F30" s="80"/>
      <c r="G30" s="80"/>
      <c r="H30" s="86">
        <v>1.33</v>
      </c>
      <c r="I30" s="92" t="s">
        <v>154</v>
      </c>
      <c r="J30" s="93">
        <v>5.0000000000000001E-3</v>
      </c>
      <c r="K30" s="87">
        <v>1.6000000000000001E-3</v>
      </c>
      <c r="L30" s="86">
        <v>292900</v>
      </c>
      <c r="M30" s="88">
        <v>100.79</v>
      </c>
      <c r="N30" s="86">
        <v>295.21390000000002</v>
      </c>
      <c r="O30" s="87">
        <v>1.9187432853811284E-5</v>
      </c>
      <c r="P30" s="87">
        <f t="shared" si="1"/>
        <v>7.8526697631222303E-2</v>
      </c>
      <c r="Q30" s="87">
        <f>N30/'סכום נכסי הקרן'!$C$42</f>
        <v>2.4494672033236457E-2</v>
      </c>
    </row>
    <row r="31" spans="2:47" s="135" customFormat="1">
      <c r="B31" s="84" t="s">
        <v>266</v>
      </c>
      <c r="C31" s="80" t="s">
        <v>267</v>
      </c>
      <c r="D31" s="92" t="s">
        <v>110</v>
      </c>
      <c r="E31" s="80" t="s">
        <v>241</v>
      </c>
      <c r="F31" s="80"/>
      <c r="G31" s="80"/>
      <c r="H31" s="86">
        <v>0.59000000000000008</v>
      </c>
      <c r="I31" s="92" t="s">
        <v>154</v>
      </c>
      <c r="J31" s="93">
        <v>0.04</v>
      </c>
      <c r="K31" s="87">
        <v>1E-3</v>
      </c>
      <c r="L31" s="86">
        <v>296832</v>
      </c>
      <c r="M31" s="88">
        <v>103.94</v>
      </c>
      <c r="N31" s="86">
        <v>308.52716999999996</v>
      </c>
      <c r="O31" s="87">
        <v>1.7700016350475969E-5</v>
      </c>
      <c r="P31" s="87">
        <f t="shared" si="1"/>
        <v>8.2068018442243804E-2</v>
      </c>
      <c r="Q31" s="87">
        <f>N31/'סכום נכסי הקרן'!$C$42</f>
        <v>2.5599308984070833E-2</v>
      </c>
    </row>
    <row r="32" spans="2:47" s="135" customFormat="1">
      <c r="B32" s="84" t="s">
        <v>268</v>
      </c>
      <c r="C32" s="80" t="s">
        <v>269</v>
      </c>
      <c r="D32" s="92" t="s">
        <v>110</v>
      </c>
      <c r="E32" s="80" t="s">
        <v>241</v>
      </c>
      <c r="F32" s="80"/>
      <c r="G32" s="80"/>
      <c r="H32" s="86">
        <v>4.1500000000000004</v>
      </c>
      <c r="I32" s="92" t="s">
        <v>154</v>
      </c>
      <c r="J32" s="93">
        <v>5.5E-2</v>
      </c>
      <c r="K32" s="87">
        <v>8.7999999999999988E-3</v>
      </c>
      <c r="L32" s="86">
        <v>45000</v>
      </c>
      <c r="M32" s="88">
        <v>122.95</v>
      </c>
      <c r="N32" s="86">
        <v>55.327500000000001</v>
      </c>
      <c r="O32" s="87">
        <v>2.5059440995433361E-6</v>
      </c>
      <c r="P32" s="87">
        <f t="shared" si="1"/>
        <v>1.4717077560343371E-2</v>
      </c>
      <c r="Q32" s="87">
        <f>N32/'סכום נכסי הקרן'!$C$42</f>
        <v>4.5906678747812688E-3</v>
      </c>
    </row>
    <row r="33" spans="2:17" s="135" customFormat="1">
      <c r="B33" s="84" t="s">
        <v>270</v>
      </c>
      <c r="C33" s="80" t="s">
        <v>271</v>
      </c>
      <c r="D33" s="92" t="s">
        <v>110</v>
      </c>
      <c r="E33" s="80" t="s">
        <v>241</v>
      </c>
      <c r="F33" s="80"/>
      <c r="G33" s="80"/>
      <c r="H33" s="86">
        <v>15.440000000000001</v>
      </c>
      <c r="I33" s="92" t="s">
        <v>154</v>
      </c>
      <c r="J33" s="93">
        <v>5.5E-2</v>
      </c>
      <c r="K33" s="87">
        <v>3.1800000000000002E-2</v>
      </c>
      <c r="L33" s="86">
        <v>159221</v>
      </c>
      <c r="M33" s="88">
        <v>141.47</v>
      </c>
      <c r="N33" s="86">
        <v>225.24995999999999</v>
      </c>
      <c r="O33" s="87">
        <v>9.1550381775689058E-6</v>
      </c>
      <c r="P33" s="87">
        <f t="shared" si="1"/>
        <v>5.9916336935235494E-2</v>
      </c>
      <c r="Q33" s="87">
        <f>N33/'סכום נכסי הקרן'!$C$42</f>
        <v>1.8689580320234343E-2</v>
      </c>
    </row>
    <row r="34" spans="2:17" s="135" customFormat="1">
      <c r="B34" s="84" t="s">
        <v>272</v>
      </c>
      <c r="C34" s="80" t="s">
        <v>273</v>
      </c>
      <c r="D34" s="92" t="s">
        <v>110</v>
      </c>
      <c r="E34" s="80" t="s">
        <v>241</v>
      </c>
      <c r="F34" s="80"/>
      <c r="G34" s="80"/>
      <c r="H34" s="86">
        <v>5.23</v>
      </c>
      <c r="I34" s="92" t="s">
        <v>154</v>
      </c>
      <c r="J34" s="93">
        <v>4.2500000000000003E-2</v>
      </c>
      <c r="K34" s="87">
        <v>1.2000000000000002E-2</v>
      </c>
      <c r="L34" s="86">
        <v>414475</v>
      </c>
      <c r="M34" s="88">
        <v>117.91</v>
      </c>
      <c r="N34" s="86">
        <v>488.70747999999998</v>
      </c>
      <c r="O34" s="87">
        <v>2.2464114597767508E-5</v>
      </c>
      <c r="P34" s="87">
        <f t="shared" si="1"/>
        <v>0.1299958589757346</v>
      </c>
      <c r="Q34" s="87">
        <f>N34/'סכום נכסי הקרן'!$C$42</f>
        <v>4.0549342164408461E-2</v>
      </c>
    </row>
    <row r="35" spans="2:17" s="135" customFormat="1">
      <c r="B35" s="84" t="s">
        <v>274</v>
      </c>
      <c r="C35" s="80" t="s">
        <v>275</v>
      </c>
      <c r="D35" s="92" t="s">
        <v>110</v>
      </c>
      <c r="E35" s="80" t="s">
        <v>241</v>
      </c>
      <c r="F35" s="80"/>
      <c r="G35" s="80"/>
      <c r="H35" s="86">
        <v>3.7800000000000002</v>
      </c>
      <c r="I35" s="92" t="s">
        <v>154</v>
      </c>
      <c r="J35" s="93">
        <v>0.01</v>
      </c>
      <c r="K35" s="87">
        <v>7.000000000000001E-3</v>
      </c>
      <c r="L35" s="86">
        <v>364694</v>
      </c>
      <c r="M35" s="88">
        <v>101.29</v>
      </c>
      <c r="N35" s="86">
        <v>369.39857000000001</v>
      </c>
      <c r="O35" s="87">
        <v>2.7686403467150876E-5</v>
      </c>
      <c r="P35" s="87">
        <f>N35/$N$11</f>
        <v>9.8259769651076412E-2</v>
      </c>
      <c r="Q35" s="87">
        <f>N35/'סכום נכסי הקרן'!$C$42</f>
        <v>3.0649968791091945E-2</v>
      </c>
    </row>
    <row r="36" spans="2:17" s="135" customFormat="1">
      <c r="B36" s="85"/>
      <c r="C36" s="80"/>
      <c r="D36" s="80"/>
      <c r="E36" s="80"/>
      <c r="F36" s="80"/>
      <c r="G36" s="80"/>
      <c r="H36" s="80"/>
      <c r="I36" s="80"/>
      <c r="J36" s="80"/>
      <c r="K36" s="87"/>
      <c r="L36" s="86"/>
      <c r="M36" s="88"/>
      <c r="N36" s="80"/>
      <c r="O36" s="80"/>
      <c r="P36" s="87"/>
      <c r="Q36" s="80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94"/>
      <c r="C39" s="95"/>
      <c r="D39" s="95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94"/>
      <c r="C40" s="95"/>
      <c r="D40" s="95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185"/>
      <c r="C41" s="185"/>
      <c r="D41" s="185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94" t="s">
        <v>235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94" t="s">
        <v>101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94" t="s">
        <v>220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94" t="s">
        <v>230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2:17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 spans="2:17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2:17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 spans="2:17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 spans="2:17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 spans="2:17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 spans="2:17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 spans="2:17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 spans="2:17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 spans="2:17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 spans="2:17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2:17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 spans="2:17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 spans="2:17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 spans="2:17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 spans="2:17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 spans="2:17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2:17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 spans="2:17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 spans="2:17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 spans="2:17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</row>
    <row r="135" spans="2:17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0F" sheet="1" objects="1" scenarios="1"/>
  <mergeCells count="3">
    <mergeCell ref="B6:Q6"/>
    <mergeCell ref="B7:Q7"/>
    <mergeCell ref="B41:D41"/>
  </mergeCells>
  <phoneticPr fontId="4" type="noConversion"/>
  <dataValidations count="1">
    <dataValidation allowBlank="1" showInputMessage="1" showErrorMessage="1" sqref="A1:A1048576 C5:C29 B1:B30 D1:D29 E1:AF1048576 AJ1:XFD1048576 AG1:AI27 AG31:AI1048576 C39:D40 B31:D38 C42:D1048576 B39:B42 B45:B1048576"/>
  </dataValidations>
  <pageMargins left="0" right="0" top="0.51181102362204722" bottom="0.51181102362204722" header="0" footer="0.23622047244094491"/>
  <pageSetup paperSize="9" scale="60" fitToHeight="2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zoomScaleNormal="100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169</v>
      </c>
      <c r="C1" s="78" t="s" vm="1">
        <v>236</v>
      </c>
    </row>
    <row r="2" spans="2:67">
      <c r="B2" s="57" t="s">
        <v>168</v>
      </c>
      <c r="C2" s="78" t="s">
        <v>237</v>
      </c>
    </row>
    <row r="3" spans="2:67">
      <c r="B3" s="57" t="s">
        <v>170</v>
      </c>
      <c r="C3" s="78" t="s">
        <v>238</v>
      </c>
    </row>
    <row r="4" spans="2:67">
      <c r="B4" s="57" t="s">
        <v>171</v>
      </c>
      <c r="C4" s="78">
        <v>9455</v>
      </c>
    </row>
    <row r="6" spans="2:67" ht="26.25" customHeight="1">
      <c r="B6" s="182" t="s">
        <v>199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7"/>
      <c r="BO6" s="3"/>
    </row>
    <row r="7" spans="2:67" ht="26.25" customHeight="1">
      <c r="B7" s="182" t="s">
        <v>75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7"/>
      <c r="AZ7" s="44"/>
      <c r="BJ7" s="3"/>
      <c r="BO7" s="3"/>
    </row>
    <row r="8" spans="2:67" s="3" customFormat="1" ht="78.75">
      <c r="B8" s="38" t="s">
        <v>104</v>
      </c>
      <c r="C8" s="13" t="s">
        <v>34</v>
      </c>
      <c r="D8" s="13" t="s">
        <v>109</v>
      </c>
      <c r="E8" s="13" t="s">
        <v>215</v>
      </c>
      <c r="F8" s="13" t="s">
        <v>106</v>
      </c>
      <c r="G8" s="13" t="s">
        <v>49</v>
      </c>
      <c r="H8" s="13" t="s">
        <v>15</v>
      </c>
      <c r="I8" s="13" t="s">
        <v>50</v>
      </c>
      <c r="J8" s="13" t="s">
        <v>90</v>
      </c>
      <c r="K8" s="13" t="s">
        <v>18</v>
      </c>
      <c r="L8" s="13" t="s">
        <v>89</v>
      </c>
      <c r="M8" s="13" t="s">
        <v>17</v>
      </c>
      <c r="N8" s="13" t="s">
        <v>19</v>
      </c>
      <c r="O8" s="13" t="s">
        <v>222</v>
      </c>
      <c r="P8" s="13" t="s">
        <v>221</v>
      </c>
      <c r="Q8" s="13" t="s">
        <v>48</v>
      </c>
      <c r="R8" s="13" t="s">
        <v>45</v>
      </c>
      <c r="S8" s="13" t="s">
        <v>172</v>
      </c>
      <c r="T8" s="39" t="s">
        <v>174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231</v>
      </c>
      <c r="P9" s="16"/>
      <c r="Q9" s="16" t="s">
        <v>225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6" t="s">
        <v>175</v>
      </c>
      <c r="T10" s="74" t="s">
        <v>216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F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1181102362204722" bottom="0.51181102362204722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3.14062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169</v>
      </c>
      <c r="C1" s="78" t="s" vm="1">
        <v>236</v>
      </c>
    </row>
    <row r="2" spans="2:66">
      <c r="B2" s="57" t="s">
        <v>168</v>
      </c>
      <c r="C2" s="78" t="s">
        <v>237</v>
      </c>
    </row>
    <row r="3" spans="2:66">
      <c r="B3" s="57" t="s">
        <v>170</v>
      </c>
      <c r="C3" s="78" t="s">
        <v>238</v>
      </c>
    </row>
    <row r="4" spans="2:66">
      <c r="B4" s="57" t="s">
        <v>171</v>
      </c>
      <c r="C4" s="78">
        <v>9455</v>
      </c>
    </row>
    <row r="6" spans="2:66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90"/>
    </row>
    <row r="7" spans="2:66" ht="26.25" customHeight="1">
      <c r="B7" s="188" t="s">
        <v>76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90"/>
      <c r="BN7" s="3"/>
    </row>
    <row r="8" spans="2:66" s="3" customFormat="1" ht="78.75">
      <c r="B8" s="22" t="s">
        <v>104</v>
      </c>
      <c r="C8" s="30" t="s">
        <v>34</v>
      </c>
      <c r="D8" s="30" t="s">
        <v>109</v>
      </c>
      <c r="E8" s="30" t="s">
        <v>215</v>
      </c>
      <c r="F8" s="30" t="s">
        <v>106</v>
      </c>
      <c r="G8" s="30" t="s">
        <v>49</v>
      </c>
      <c r="H8" s="30" t="s">
        <v>15</v>
      </c>
      <c r="I8" s="30" t="s">
        <v>50</v>
      </c>
      <c r="J8" s="30" t="s">
        <v>90</v>
      </c>
      <c r="K8" s="30" t="s">
        <v>18</v>
      </c>
      <c r="L8" s="30" t="s">
        <v>89</v>
      </c>
      <c r="M8" s="30" t="s">
        <v>17</v>
      </c>
      <c r="N8" s="30" t="s">
        <v>19</v>
      </c>
      <c r="O8" s="13" t="s">
        <v>222</v>
      </c>
      <c r="P8" s="30" t="s">
        <v>221</v>
      </c>
      <c r="Q8" s="30" t="s">
        <v>229</v>
      </c>
      <c r="R8" s="30" t="s">
        <v>48</v>
      </c>
      <c r="S8" s="13" t="s">
        <v>45</v>
      </c>
      <c r="T8" s="30" t="s">
        <v>172</v>
      </c>
      <c r="U8" s="30" t="s">
        <v>174</v>
      </c>
      <c r="V8" s="1"/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231</v>
      </c>
      <c r="P9" s="32"/>
      <c r="Q9" s="16" t="s">
        <v>225</v>
      </c>
      <c r="R9" s="32" t="s">
        <v>225</v>
      </c>
      <c r="S9" s="16" t="s">
        <v>20</v>
      </c>
      <c r="T9" s="32" t="s">
        <v>225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102</v>
      </c>
      <c r="R10" s="19" t="s">
        <v>103</v>
      </c>
      <c r="S10" s="19" t="s">
        <v>175</v>
      </c>
      <c r="T10" s="20" t="s">
        <v>216</v>
      </c>
      <c r="U10" s="20" t="s">
        <v>233</v>
      </c>
      <c r="V10" s="5"/>
      <c r="BI10" s="1"/>
      <c r="BJ10" s="3"/>
      <c r="BK10" s="1"/>
    </row>
    <row r="11" spans="2:66" s="134" customFormat="1" ht="18" customHeight="1">
      <c r="B11" s="96" t="s">
        <v>31</v>
      </c>
      <c r="C11" s="97"/>
      <c r="D11" s="97"/>
      <c r="E11" s="97"/>
      <c r="F11" s="97"/>
      <c r="G11" s="97"/>
      <c r="H11" s="97"/>
      <c r="I11" s="97"/>
      <c r="J11" s="97"/>
      <c r="K11" s="99">
        <v>5.5085660446185827</v>
      </c>
      <c r="L11" s="97"/>
      <c r="M11" s="97"/>
      <c r="N11" s="100">
        <v>1.5477323312050463E-2</v>
      </c>
      <c r="O11" s="99"/>
      <c r="P11" s="101"/>
      <c r="Q11" s="99">
        <v>5.7492099999999997</v>
      </c>
      <c r="R11" s="99">
        <v>1172.36221</v>
      </c>
      <c r="S11" s="97"/>
      <c r="T11" s="102">
        <v>1</v>
      </c>
      <c r="U11" s="102">
        <f>R11/'סכום נכסי הקרן'!$C$42</f>
        <v>9.7273969274855557E-2</v>
      </c>
      <c r="V11" s="137"/>
      <c r="BI11" s="135"/>
      <c r="BJ11" s="138"/>
      <c r="BK11" s="135"/>
      <c r="BN11" s="135"/>
    </row>
    <row r="12" spans="2:66" s="135" customFormat="1">
      <c r="B12" s="81" t="s">
        <v>219</v>
      </c>
      <c r="C12" s="82"/>
      <c r="D12" s="82"/>
      <c r="E12" s="82"/>
      <c r="F12" s="82"/>
      <c r="G12" s="82"/>
      <c r="H12" s="82"/>
      <c r="I12" s="82"/>
      <c r="J12" s="82"/>
      <c r="K12" s="89">
        <v>5.5085660446185827</v>
      </c>
      <c r="L12" s="82"/>
      <c r="M12" s="82"/>
      <c r="N12" s="103">
        <v>1.5477323312050463E-2</v>
      </c>
      <c r="O12" s="89"/>
      <c r="P12" s="91"/>
      <c r="Q12" s="89">
        <v>5.7492099999999997</v>
      </c>
      <c r="R12" s="89">
        <v>1172.36221</v>
      </c>
      <c r="S12" s="82"/>
      <c r="T12" s="90">
        <v>1</v>
      </c>
      <c r="U12" s="90">
        <f>R12/'סכום נכסי הקרן'!$C$42</f>
        <v>9.7273969274855557E-2</v>
      </c>
      <c r="BJ12" s="138"/>
    </row>
    <row r="13" spans="2:66" s="135" customFormat="1" ht="20.25">
      <c r="B13" s="98" t="s">
        <v>30</v>
      </c>
      <c r="C13" s="82"/>
      <c r="D13" s="82"/>
      <c r="E13" s="82"/>
      <c r="F13" s="82"/>
      <c r="G13" s="82"/>
      <c r="H13" s="82"/>
      <c r="I13" s="82"/>
      <c r="J13" s="82"/>
      <c r="K13" s="89">
        <v>5.5188225906790063</v>
      </c>
      <c r="L13" s="82"/>
      <c r="M13" s="82"/>
      <c r="N13" s="103">
        <v>1.4471865365716135E-2</v>
      </c>
      <c r="O13" s="89"/>
      <c r="P13" s="91"/>
      <c r="Q13" s="89">
        <v>5.7492099999999997</v>
      </c>
      <c r="R13" s="89">
        <v>1061.7129300000001</v>
      </c>
      <c r="S13" s="82"/>
      <c r="T13" s="90">
        <v>0.90561852040590773</v>
      </c>
      <c r="U13" s="90">
        <f>R13/'סכום נכסי הקרן'!$C$42</f>
        <v>8.8093108128704425E-2</v>
      </c>
      <c r="BJ13" s="134"/>
    </row>
    <row r="14" spans="2:66" s="135" customFormat="1">
      <c r="B14" s="85" t="s">
        <v>276</v>
      </c>
      <c r="C14" s="80" t="s">
        <v>277</v>
      </c>
      <c r="D14" s="92" t="s">
        <v>110</v>
      </c>
      <c r="E14" s="92" t="s">
        <v>278</v>
      </c>
      <c r="F14" s="80" t="s">
        <v>279</v>
      </c>
      <c r="G14" s="92" t="s">
        <v>280</v>
      </c>
      <c r="H14" s="80" t="s">
        <v>281</v>
      </c>
      <c r="I14" s="80" t="s">
        <v>150</v>
      </c>
      <c r="J14" s="80"/>
      <c r="K14" s="86">
        <v>2.98</v>
      </c>
      <c r="L14" s="92" t="s">
        <v>154</v>
      </c>
      <c r="M14" s="93">
        <v>5.8999999999999999E-3</v>
      </c>
      <c r="N14" s="93">
        <v>5.5000000000000005E-3</v>
      </c>
      <c r="O14" s="86">
        <v>31842</v>
      </c>
      <c r="P14" s="88">
        <v>99.8</v>
      </c>
      <c r="Q14" s="80"/>
      <c r="R14" s="86">
        <v>31.778320000000001</v>
      </c>
      <c r="S14" s="87">
        <v>5.9649867529037679E-6</v>
      </c>
      <c r="T14" s="87">
        <v>2.7106230249438014E-2</v>
      </c>
      <c r="U14" s="87">
        <f>R14/'סכום נכסי הקרן'!$C$42</f>
        <v>2.6367306084409937E-3</v>
      </c>
    </row>
    <row r="15" spans="2:66" s="135" customFormat="1">
      <c r="B15" s="85" t="s">
        <v>282</v>
      </c>
      <c r="C15" s="80" t="s">
        <v>283</v>
      </c>
      <c r="D15" s="92" t="s">
        <v>110</v>
      </c>
      <c r="E15" s="92" t="s">
        <v>278</v>
      </c>
      <c r="F15" s="80" t="s">
        <v>284</v>
      </c>
      <c r="G15" s="92" t="s">
        <v>280</v>
      </c>
      <c r="H15" s="80" t="s">
        <v>281</v>
      </c>
      <c r="I15" s="80" t="s">
        <v>152</v>
      </c>
      <c r="J15" s="80"/>
      <c r="K15" s="86">
        <v>12.299999999999999</v>
      </c>
      <c r="L15" s="92" t="s">
        <v>154</v>
      </c>
      <c r="M15" s="93">
        <v>1.1699999999999999E-2</v>
      </c>
      <c r="N15" s="93">
        <v>9.7999999999999979E-3</v>
      </c>
      <c r="O15" s="86">
        <v>18242</v>
      </c>
      <c r="P15" s="88">
        <v>100.51</v>
      </c>
      <c r="Q15" s="80"/>
      <c r="R15" s="86">
        <v>18.335039999999999</v>
      </c>
      <c r="S15" s="87">
        <v>3.833077682755143E-5</v>
      </c>
      <c r="T15" s="87">
        <v>1.5639398680378822E-2</v>
      </c>
      <c r="U15" s="87">
        <f>R15/'סכום נכסי הקרן'!$C$42</f>
        <v>1.5213063867123861E-3</v>
      </c>
    </row>
    <row r="16" spans="2:66" s="135" customFormat="1">
      <c r="B16" s="85" t="s">
        <v>285</v>
      </c>
      <c r="C16" s="80" t="s">
        <v>286</v>
      </c>
      <c r="D16" s="92" t="s">
        <v>110</v>
      </c>
      <c r="E16" s="92" t="s">
        <v>278</v>
      </c>
      <c r="F16" s="80" t="s">
        <v>284</v>
      </c>
      <c r="G16" s="92" t="s">
        <v>280</v>
      </c>
      <c r="H16" s="80" t="s">
        <v>281</v>
      </c>
      <c r="I16" s="80" t="s">
        <v>152</v>
      </c>
      <c r="J16" s="80"/>
      <c r="K16" s="86">
        <v>2.58</v>
      </c>
      <c r="L16" s="92" t="s">
        <v>154</v>
      </c>
      <c r="M16" s="93">
        <v>6.4000000000000003E-3</v>
      </c>
      <c r="N16" s="93">
        <v>4.8999999999999998E-3</v>
      </c>
      <c r="O16" s="86">
        <v>50000</v>
      </c>
      <c r="P16" s="88">
        <v>100.14</v>
      </c>
      <c r="Q16" s="80"/>
      <c r="R16" s="86">
        <v>50.07</v>
      </c>
      <c r="S16" s="87">
        <v>1.5872537177450203E-5</v>
      </c>
      <c r="T16" s="87">
        <v>4.2708643773156078E-2</v>
      </c>
      <c r="U16" s="87">
        <f>R16/'סכום נכסי הקרן'!$C$42</f>
        <v>4.1544393021607359E-3</v>
      </c>
    </row>
    <row r="17" spans="2:61" s="135" customFormat="1" ht="20.25">
      <c r="B17" s="85" t="s">
        <v>287</v>
      </c>
      <c r="C17" s="80" t="s">
        <v>288</v>
      </c>
      <c r="D17" s="92" t="s">
        <v>110</v>
      </c>
      <c r="E17" s="92" t="s">
        <v>278</v>
      </c>
      <c r="F17" s="80" t="s">
        <v>279</v>
      </c>
      <c r="G17" s="92" t="s">
        <v>280</v>
      </c>
      <c r="H17" s="80" t="s">
        <v>289</v>
      </c>
      <c r="I17" s="80" t="s">
        <v>150</v>
      </c>
      <c r="J17" s="80"/>
      <c r="K17" s="86">
        <v>3.1899999999999995</v>
      </c>
      <c r="L17" s="92" t="s">
        <v>154</v>
      </c>
      <c r="M17" s="93">
        <v>3.4000000000000002E-2</v>
      </c>
      <c r="N17" s="93">
        <v>5.8999999999999999E-3</v>
      </c>
      <c r="O17" s="86">
        <v>65449</v>
      </c>
      <c r="P17" s="88">
        <v>114.56</v>
      </c>
      <c r="Q17" s="80"/>
      <c r="R17" s="86">
        <v>74.978380000000001</v>
      </c>
      <c r="S17" s="87">
        <v>3.4985527156293347E-5</v>
      </c>
      <c r="T17" s="87">
        <v>6.3954961496072105E-2</v>
      </c>
      <c r="U17" s="87">
        <f>R17/'סכום נכסי הקרן'!$C$42</f>
        <v>6.2211529595434887E-3</v>
      </c>
      <c r="BI17" s="134"/>
    </row>
    <row r="18" spans="2:61" s="135" customFormat="1">
      <c r="B18" s="85" t="s">
        <v>290</v>
      </c>
      <c r="C18" s="80" t="s">
        <v>291</v>
      </c>
      <c r="D18" s="92" t="s">
        <v>110</v>
      </c>
      <c r="E18" s="92" t="s">
        <v>278</v>
      </c>
      <c r="F18" s="80" t="s">
        <v>292</v>
      </c>
      <c r="G18" s="92" t="s">
        <v>293</v>
      </c>
      <c r="H18" s="80" t="s">
        <v>289</v>
      </c>
      <c r="I18" s="80" t="s">
        <v>152</v>
      </c>
      <c r="J18" s="80"/>
      <c r="K18" s="86">
        <v>4.17</v>
      </c>
      <c r="L18" s="92" t="s">
        <v>154</v>
      </c>
      <c r="M18" s="93">
        <v>6.5000000000000006E-3</v>
      </c>
      <c r="N18" s="93">
        <v>7.9000000000000008E-3</v>
      </c>
      <c r="O18" s="86">
        <v>38261</v>
      </c>
      <c r="P18" s="88">
        <v>99.07</v>
      </c>
      <c r="Q18" s="80"/>
      <c r="R18" s="86">
        <v>37.905169999999998</v>
      </c>
      <c r="S18" s="87">
        <v>3.1680639677167316E-5</v>
      </c>
      <c r="T18" s="87">
        <v>3.2332302829856649E-2</v>
      </c>
      <c r="U18" s="87">
        <f>R18/'סכום נכסי הקרן'!$C$42</f>
        <v>3.1450914320568014E-3</v>
      </c>
    </row>
    <row r="19" spans="2:61" s="135" customFormat="1">
      <c r="B19" s="85" t="s">
        <v>294</v>
      </c>
      <c r="C19" s="80" t="s">
        <v>295</v>
      </c>
      <c r="D19" s="92" t="s">
        <v>110</v>
      </c>
      <c r="E19" s="92" t="s">
        <v>278</v>
      </c>
      <c r="F19" s="80" t="s">
        <v>292</v>
      </c>
      <c r="G19" s="92" t="s">
        <v>293</v>
      </c>
      <c r="H19" s="80" t="s">
        <v>289</v>
      </c>
      <c r="I19" s="80" t="s">
        <v>150</v>
      </c>
      <c r="J19" s="80"/>
      <c r="K19" s="86">
        <v>6.61</v>
      </c>
      <c r="L19" s="92" t="s">
        <v>154</v>
      </c>
      <c r="M19" s="93">
        <v>1.34E-2</v>
      </c>
      <c r="N19" s="93">
        <v>1.61E-2</v>
      </c>
      <c r="O19" s="86">
        <v>177783</v>
      </c>
      <c r="P19" s="88">
        <v>99.05</v>
      </c>
      <c r="Q19" s="86">
        <v>1.2007000000000001</v>
      </c>
      <c r="R19" s="86">
        <v>177.29477</v>
      </c>
      <c r="S19" s="87">
        <v>5.5946417214514607E-5</v>
      </c>
      <c r="T19" s="87">
        <v>0.15122866336675933</v>
      </c>
      <c r="U19" s="87">
        <f>R19/'סכום נכסי הקרן'!$C$42</f>
        <v>1.4710612353815621E-2</v>
      </c>
      <c r="BI19" s="138"/>
    </row>
    <row r="20" spans="2:61" s="135" customFormat="1">
      <c r="B20" s="85" t="s">
        <v>296</v>
      </c>
      <c r="C20" s="80" t="s">
        <v>297</v>
      </c>
      <c r="D20" s="92" t="s">
        <v>110</v>
      </c>
      <c r="E20" s="92" t="s">
        <v>278</v>
      </c>
      <c r="F20" s="80" t="s">
        <v>298</v>
      </c>
      <c r="G20" s="92" t="s">
        <v>280</v>
      </c>
      <c r="H20" s="80" t="s">
        <v>289</v>
      </c>
      <c r="I20" s="80" t="s">
        <v>150</v>
      </c>
      <c r="J20" s="80"/>
      <c r="K20" s="86">
        <v>3.71</v>
      </c>
      <c r="L20" s="92" t="s">
        <v>154</v>
      </c>
      <c r="M20" s="93">
        <v>0.04</v>
      </c>
      <c r="N20" s="93">
        <v>7.0999999999999995E-3</v>
      </c>
      <c r="O20" s="86">
        <v>70000</v>
      </c>
      <c r="P20" s="88">
        <v>119.19</v>
      </c>
      <c r="Q20" s="80"/>
      <c r="R20" s="86">
        <v>83.433000000000007</v>
      </c>
      <c r="S20" s="87">
        <v>2.409916461967215E-5</v>
      </c>
      <c r="T20" s="87">
        <v>7.1166572317270457E-2</v>
      </c>
      <c r="U20" s="87">
        <f>R20/'סכום נכסי הקרן'!$C$42</f>
        <v>6.9226549689869526E-3</v>
      </c>
    </row>
    <row r="21" spans="2:61" s="135" customFormat="1">
      <c r="B21" s="85" t="s">
        <v>299</v>
      </c>
      <c r="C21" s="80" t="s">
        <v>300</v>
      </c>
      <c r="D21" s="92" t="s">
        <v>110</v>
      </c>
      <c r="E21" s="92" t="s">
        <v>278</v>
      </c>
      <c r="F21" s="80" t="s">
        <v>301</v>
      </c>
      <c r="G21" s="92" t="s">
        <v>293</v>
      </c>
      <c r="H21" s="80" t="s">
        <v>302</v>
      </c>
      <c r="I21" s="80" t="s">
        <v>152</v>
      </c>
      <c r="J21" s="80"/>
      <c r="K21" s="86">
        <v>6.5299999999999994</v>
      </c>
      <c r="L21" s="92" t="s">
        <v>154</v>
      </c>
      <c r="M21" s="93">
        <v>2.3399999999999997E-2</v>
      </c>
      <c r="N21" s="93">
        <v>1.6899999999999998E-2</v>
      </c>
      <c r="O21" s="86">
        <v>60189.72</v>
      </c>
      <c r="P21" s="88">
        <v>104.32</v>
      </c>
      <c r="Q21" s="80"/>
      <c r="R21" s="86">
        <v>62.789910000000006</v>
      </c>
      <c r="S21" s="87">
        <v>3.5009216136136288E-5</v>
      </c>
      <c r="T21" s="87">
        <v>5.3558456136179967E-2</v>
      </c>
      <c r="U21" s="87">
        <f>R21/'סכום נכסי הקרן'!$C$42</f>
        <v>5.2098436165994699E-3</v>
      </c>
    </row>
    <row r="22" spans="2:61" s="135" customFormat="1">
      <c r="B22" s="85" t="s">
        <v>303</v>
      </c>
      <c r="C22" s="80" t="s">
        <v>304</v>
      </c>
      <c r="D22" s="92" t="s">
        <v>110</v>
      </c>
      <c r="E22" s="92" t="s">
        <v>278</v>
      </c>
      <c r="F22" s="80" t="s">
        <v>305</v>
      </c>
      <c r="G22" s="92" t="s">
        <v>306</v>
      </c>
      <c r="H22" s="80" t="s">
        <v>302</v>
      </c>
      <c r="I22" s="80" t="s">
        <v>150</v>
      </c>
      <c r="J22" s="80"/>
      <c r="K22" s="86">
        <v>8.75</v>
      </c>
      <c r="L22" s="92" t="s">
        <v>154</v>
      </c>
      <c r="M22" s="93">
        <v>3.85E-2</v>
      </c>
      <c r="N22" s="93">
        <v>2.1499999999999998E-2</v>
      </c>
      <c r="O22" s="86">
        <v>6241.95</v>
      </c>
      <c r="P22" s="88">
        <v>116.86</v>
      </c>
      <c r="Q22" s="80"/>
      <c r="R22" s="86">
        <v>7.2943500000000006</v>
      </c>
      <c r="S22" s="87">
        <v>2.2704169176848733E-6</v>
      </c>
      <c r="T22" s="87">
        <v>6.2219252188280621E-3</v>
      </c>
      <c r="U22" s="87">
        <f>R22/'סכום נכסי הקרן'!$C$42</f>
        <v>6.0523136256672991E-4</v>
      </c>
    </row>
    <row r="23" spans="2:61" s="135" customFormat="1">
      <c r="B23" s="85" t="s">
        <v>307</v>
      </c>
      <c r="C23" s="80" t="s">
        <v>308</v>
      </c>
      <c r="D23" s="92" t="s">
        <v>110</v>
      </c>
      <c r="E23" s="92" t="s">
        <v>278</v>
      </c>
      <c r="F23" s="80" t="s">
        <v>305</v>
      </c>
      <c r="G23" s="92" t="s">
        <v>306</v>
      </c>
      <c r="H23" s="80" t="s">
        <v>302</v>
      </c>
      <c r="I23" s="80" t="s">
        <v>150</v>
      </c>
      <c r="J23" s="80"/>
      <c r="K23" s="86">
        <v>7</v>
      </c>
      <c r="L23" s="92" t="s">
        <v>154</v>
      </c>
      <c r="M23" s="93">
        <v>4.4999999999999998E-2</v>
      </c>
      <c r="N23" s="93">
        <v>1.78E-2</v>
      </c>
      <c r="O23" s="86">
        <v>20000</v>
      </c>
      <c r="P23" s="88">
        <v>122.88</v>
      </c>
      <c r="Q23" s="80"/>
      <c r="R23" s="86">
        <v>24.576000000000001</v>
      </c>
      <c r="S23" s="87">
        <v>2.189374309662913E-5</v>
      </c>
      <c r="T23" s="87">
        <v>2.0962804660856479E-2</v>
      </c>
      <c r="U23" s="87">
        <f>R23/'סכום נכסי הקרן'!$C$42</f>
        <v>2.0391352164949518E-3</v>
      </c>
    </row>
    <row r="24" spans="2:61" s="135" customFormat="1">
      <c r="B24" s="85" t="s">
        <v>309</v>
      </c>
      <c r="C24" s="80" t="s">
        <v>310</v>
      </c>
      <c r="D24" s="92" t="s">
        <v>110</v>
      </c>
      <c r="E24" s="92" t="s">
        <v>278</v>
      </c>
      <c r="F24" s="80" t="s">
        <v>298</v>
      </c>
      <c r="G24" s="92" t="s">
        <v>280</v>
      </c>
      <c r="H24" s="80" t="s">
        <v>302</v>
      </c>
      <c r="I24" s="80" t="s">
        <v>152</v>
      </c>
      <c r="J24" s="80"/>
      <c r="K24" s="86">
        <v>2.7800000000000002</v>
      </c>
      <c r="L24" s="92" t="s">
        <v>154</v>
      </c>
      <c r="M24" s="93">
        <v>6.5000000000000002E-2</v>
      </c>
      <c r="N24" s="93">
        <v>7.8000000000000005E-3</v>
      </c>
      <c r="O24" s="86">
        <v>18000</v>
      </c>
      <c r="P24" s="88">
        <v>129.38</v>
      </c>
      <c r="Q24" s="86">
        <v>0.32356000000000001</v>
      </c>
      <c r="R24" s="86">
        <v>23.61196</v>
      </c>
      <c r="S24" s="87">
        <v>1.1428571428571429E-5</v>
      </c>
      <c r="T24" s="87">
        <v>2.0140499069822456E-2</v>
      </c>
      <c r="U24" s="87">
        <f>R24/'סכום נכסי הקרן'!$C$42</f>
        <v>1.9591462876981667E-3</v>
      </c>
    </row>
    <row r="25" spans="2:61" s="135" customFormat="1">
      <c r="B25" s="85" t="s">
        <v>311</v>
      </c>
      <c r="C25" s="80" t="s">
        <v>312</v>
      </c>
      <c r="D25" s="92" t="s">
        <v>110</v>
      </c>
      <c r="E25" s="92" t="s">
        <v>278</v>
      </c>
      <c r="F25" s="80" t="s">
        <v>313</v>
      </c>
      <c r="G25" s="92" t="s">
        <v>314</v>
      </c>
      <c r="H25" s="80" t="s">
        <v>315</v>
      </c>
      <c r="I25" s="80" t="s">
        <v>152</v>
      </c>
      <c r="J25" s="80"/>
      <c r="K25" s="86">
        <v>8.85</v>
      </c>
      <c r="L25" s="92" t="s">
        <v>154</v>
      </c>
      <c r="M25" s="93">
        <v>5.1500000000000004E-2</v>
      </c>
      <c r="N25" s="93">
        <v>3.4099999999999998E-2</v>
      </c>
      <c r="O25" s="86">
        <v>49755</v>
      </c>
      <c r="P25" s="88">
        <v>139.80000000000001</v>
      </c>
      <c r="Q25" s="80"/>
      <c r="R25" s="86">
        <v>69.557479999999998</v>
      </c>
      <c r="S25" s="87">
        <v>1.4011459236242411E-5</v>
      </c>
      <c r="T25" s="87">
        <v>5.9331049232642867E-2</v>
      </c>
      <c r="U25" s="87">
        <f>R25/'סכום נכסי הקרן'!$C$42</f>
        <v>5.771366660101045E-3</v>
      </c>
    </row>
    <row r="26" spans="2:61" s="135" customFormat="1">
      <c r="B26" s="85" t="s">
        <v>316</v>
      </c>
      <c r="C26" s="80" t="s">
        <v>317</v>
      </c>
      <c r="D26" s="92" t="s">
        <v>110</v>
      </c>
      <c r="E26" s="92" t="s">
        <v>278</v>
      </c>
      <c r="F26" s="80" t="s">
        <v>318</v>
      </c>
      <c r="G26" s="92" t="s">
        <v>293</v>
      </c>
      <c r="H26" s="80" t="s">
        <v>315</v>
      </c>
      <c r="I26" s="80" t="s">
        <v>150</v>
      </c>
      <c r="J26" s="80"/>
      <c r="K26" s="86">
        <v>3.5999999999999996</v>
      </c>
      <c r="L26" s="92" t="s">
        <v>154</v>
      </c>
      <c r="M26" s="93">
        <v>4.8000000000000001E-2</v>
      </c>
      <c r="N26" s="93">
        <v>1.01E-2</v>
      </c>
      <c r="O26" s="86">
        <v>44597</v>
      </c>
      <c r="P26" s="88">
        <v>115.71</v>
      </c>
      <c r="Q26" s="86">
        <v>2.1725100000000004</v>
      </c>
      <c r="R26" s="86">
        <v>53.775690000000004</v>
      </c>
      <c r="S26" s="87">
        <v>3.2802862131917569E-5</v>
      </c>
      <c r="T26" s="87">
        <v>4.5869518431509326E-2</v>
      </c>
      <c r="U26" s="87">
        <f>R26/'סכום נכסי הקרן'!$C$42</f>
        <v>4.4619101265590587E-3</v>
      </c>
    </row>
    <row r="27" spans="2:61" s="135" customFormat="1">
      <c r="B27" s="85" t="s">
        <v>319</v>
      </c>
      <c r="C27" s="80" t="s">
        <v>320</v>
      </c>
      <c r="D27" s="92" t="s">
        <v>110</v>
      </c>
      <c r="E27" s="92" t="s">
        <v>278</v>
      </c>
      <c r="F27" s="80" t="s">
        <v>318</v>
      </c>
      <c r="G27" s="92" t="s">
        <v>293</v>
      </c>
      <c r="H27" s="80" t="s">
        <v>315</v>
      </c>
      <c r="I27" s="80" t="s">
        <v>150</v>
      </c>
      <c r="J27" s="80"/>
      <c r="K27" s="86">
        <v>7.47</v>
      </c>
      <c r="L27" s="92" t="s">
        <v>154</v>
      </c>
      <c r="M27" s="93">
        <v>3.2000000000000001E-2</v>
      </c>
      <c r="N27" s="93">
        <v>1.89E-2</v>
      </c>
      <c r="O27" s="86">
        <v>60851</v>
      </c>
      <c r="P27" s="88">
        <v>109.18</v>
      </c>
      <c r="Q27" s="86">
        <v>1.94723</v>
      </c>
      <c r="R27" s="86">
        <v>68.384360000000001</v>
      </c>
      <c r="S27" s="87">
        <v>1.3410866038999965E-4</v>
      </c>
      <c r="T27" s="87">
        <v>5.83304028539098E-2</v>
      </c>
      <c r="U27" s="87">
        <f>R27/'סכום נכסי הקרן'!$C$42</f>
        <v>5.6740298150011696E-3</v>
      </c>
    </row>
    <row r="28" spans="2:61" s="135" customFormat="1">
      <c r="B28" s="85" t="s">
        <v>321</v>
      </c>
      <c r="C28" s="80" t="s">
        <v>322</v>
      </c>
      <c r="D28" s="92" t="s">
        <v>110</v>
      </c>
      <c r="E28" s="92" t="s">
        <v>278</v>
      </c>
      <c r="F28" s="80" t="s">
        <v>318</v>
      </c>
      <c r="G28" s="92" t="s">
        <v>293</v>
      </c>
      <c r="H28" s="80" t="s">
        <v>315</v>
      </c>
      <c r="I28" s="80" t="s">
        <v>150</v>
      </c>
      <c r="J28" s="80"/>
      <c r="K28" s="86">
        <v>1.9400000000000002</v>
      </c>
      <c r="L28" s="92" t="s">
        <v>154</v>
      </c>
      <c r="M28" s="93">
        <v>4.9000000000000002E-2</v>
      </c>
      <c r="N28" s="93">
        <v>8.1000000000000013E-3</v>
      </c>
      <c r="O28" s="86">
        <v>10767</v>
      </c>
      <c r="P28" s="88">
        <v>119.11</v>
      </c>
      <c r="Q28" s="80"/>
      <c r="R28" s="86">
        <v>12.82457</v>
      </c>
      <c r="S28" s="87">
        <v>2.7175156764966161E-5</v>
      </c>
      <c r="T28" s="87">
        <v>1.0939085114318039E-2</v>
      </c>
      <c r="U28" s="87">
        <f>R28/'סכום נכסי הקרן'!$C$42</f>
        <v>1.0640882293052028E-3</v>
      </c>
    </row>
    <row r="29" spans="2:61" s="135" customFormat="1">
      <c r="B29" s="85" t="s">
        <v>323</v>
      </c>
      <c r="C29" s="80" t="s">
        <v>324</v>
      </c>
      <c r="D29" s="92" t="s">
        <v>110</v>
      </c>
      <c r="E29" s="92" t="s">
        <v>278</v>
      </c>
      <c r="F29" s="80" t="s">
        <v>325</v>
      </c>
      <c r="G29" s="92" t="s">
        <v>293</v>
      </c>
      <c r="H29" s="80" t="s">
        <v>315</v>
      </c>
      <c r="I29" s="80" t="s">
        <v>150</v>
      </c>
      <c r="J29" s="80"/>
      <c r="K29" s="86">
        <v>5.5300000000000011</v>
      </c>
      <c r="L29" s="92" t="s">
        <v>154</v>
      </c>
      <c r="M29" s="93">
        <v>4.7500000000000001E-2</v>
      </c>
      <c r="N29" s="93">
        <v>1.5600000000000003E-2</v>
      </c>
      <c r="O29" s="86">
        <v>30000</v>
      </c>
      <c r="P29" s="88">
        <v>144.94999999999999</v>
      </c>
      <c r="Q29" s="80"/>
      <c r="R29" s="86">
        <v>43.484989999999996</v>
      </c>
      <c r="S29" s="87">
        <v>1.5895724050230487E-5</v>
      </c>
      <c r="T29" s="87">
        <v>3.7091770469128302E-2</v>
      </c>
      <c r="U29" s="87">
        <f>R29/'סכום נכסי הקרן'!$C$42</f>
        <v>3.6080637409639815E-3</v>
      </c>
    </row>
    <row r="30" spans="2:61" s="135" customFormat="1">
      <c r="B30" s="85" t="s">
        <v>326</v>
      </c>
      <c r="C30" s="80" t="s">
        <v>327</v>
      </c>
      <c r="D30" s="92" t="s">
        <v>110</v>
      </c>
      <c r="E30" s="92" t="s">
        <v>278</v>
      </c>
      <c r="F30" s="80" t="s">
        <v>328</v>
      </c>
      <c r="G30" s="92" t="s">
        <v>293</v>
      </c>
      <c r="H30" s="80" t="s">
        <v>315</v>
      </c>
      <c r="I30" s="80" t="s">
        <v>150</v>
      </c>
      <c r="J30" s="80"/>
      <c r="K30" s="86">
        <v>0.98999999999999988</v>
      </c>
      <c r="L30" s="92" t="s">
        <v>154</v>
      </c>
      <c r="M30" s="93">
        <v>5.2999999999999999E-2</v>
      </c>
      <c r="N30" s="93">
        <v>1.06E-2</v>
      </c>
      <c r="O30" s="86">
        <v>186</v>
      </c>
      <c r="P30" s="88">
        <v>121.87</v>
      </c>
      <c r="Q30" s="80"/>
      <c r="R30" s="86">
        <v>0.22668000000000002</v>
      </c>
      <c r="S30" s="87">
        <v>3.8954605249769318E-7</v>
      </c>
      <c r="T30" s="87">
        <v>1.9335321291190374E-4</v>
      </c>
      <c r="U30" s="87">
        <f>R30/'סכום נכסי הקרן'!$C$42</f>
        <v>1.8808234491987131E-5</v>
      </c>
    </row>
    <row r="31" spans="2:61" s="135" customFormat="1">
      <c r="B31" s="85" t="s">
        <v>329</v>
      </c>
      <c r="C31" s="80" t="s">
        <v>330</v>
      </c>
      <c r="D31" s="92" t="s">
        <v>110</v>
      </c>
      <c r="E31" s="92" t="s">
        <v>278</v>
      </c>
      <c r="F31" s="80" t="s">
        <v>331</v>
      </c>
      <c r="G31" s="92" t="s">
        <v>280</v>
      </c>
      <c r="H31" s="80" t="s">
        <v>315</v>
      </c>
      <c r="I31" s="80" t="s">
        <v>152</v>
      </c>
      <c r="J31" s="80"/>
      <c r="K31" s="86">
        <v>1.88</v>
      </c>
      <c r="L31" s="92" t="s">
        <v>154</v>
      </c>
      <c r="M31" s="93">
        <v>4.6500000000000007E-2</v>
      </c>
      <c r="N31" s="93">
        <v>6.6E-3</v>
      </c>
      <c r="O31" s="86">
        <v>38908</v>
      </c>
      <c r="P31" s="88">
        <v>132.02000000000001</v>
      </c>
      <c r="Q31" s="80"/>
      <c r="R31" s="86">
        <v>51.366339999999994</v>
      </c>
      <c r="S31" s="87">
        <v>7.41604480430115E-5</v>
      </c>
      <c r="T31" s="87">
        <v>4.3814394187953222E-2</v>
      </c>
      <c r="U31" s="87">
        <f>R31/'סכום נכסי הקרן'!$C$42</f>
        <v>4.2620000340353719E-3</v>
      </c>
    </row>
    <row r="32" spans="2:61" s="135" customFormat="1">
      <c r="B32" s="85" t="s">
        <v>332</v>
      </c>
      <c r="C32" s="80" t="s">
        <v>333</v>
      </c>
      <c r="D32" s="92" t="s">
        <v>110</v>
      </c>
      <c r="E32" s="92" t="s">
        <v>278</v>
      </c>
      <c r="F32" s="80" t="s">
        <v>331</v>
      </c>
      <c r="G32" s="92" t="s">
        <v>280</v>
      </c>
      <c r="H32" s="80" t="s">
        <v>315</v>
      </c>
      <c r="I32" s="80" t="s">
        <v>152</v>
      </c>
      <c r="J32" s="80"/>
      <c r="K32" s="86">
        <v>6.25</v>
      </c>
      <c r="L32" s="92" t="s">
        <v>154</v>
      </c>
      <c r="M32" s="93">
        <v>1.4999999999999999E-2</v>
      </c>
      <c r="N32" s="93">
        <v>1.1299999999999999E-2</v>
      </c>
      <c r="O32" s="86">
        <v>1430</v>
      </c>
      <c r="P32" s="88">
        <v>102.39</v>
      </c>
      <c r="Q32" s="80"/>
      <c r="R32" s="86">
        <v>1.46418</v>
      </c>
      <c r="S32" s="87">
        <v>2.367586617336846E-6</v>
      </c>
      <c r="T32" s="87">
        <v>1.2489143606906265E-3</v>
      </c>
      <c r="U32" s="87">
        <f>R32/'סכום נכסי הקרן'!$C$42</f>
        <v>1.2148685714874588E-4</v>
      </c>
    </row>
    <row r="33" spans="2:21" s="135" customFormat="1">
      <c r="B33" s="85" t="s">
        <v>334</v>
      </c>
      <c r="C33" s="80" t="s">
        <v>335</v>
      </c>
      <c r="D33" s="92" t="s">
        <v>110</v>
      </c>
      <c r="E33" s="92" t="s">
        <v>278</v>
      </c>
      <c r="F33" s="80" t="s">
        <v>336</v>
      </c>
      <c r="G33" s="92" t="s">
        <v>293</v>
      </c>
      <c r="H33" s="80" t="s">
        <v>315</v>
      </c>
      <c r="I33" s="80" t="s">
        <v>152</v>
      </c>
      <c r="J33" s="80"/>
      <c r="K33" s="86">
        <v>7.9099999999999993</v>
      </c>
      <c r="L33" s="92" t="s">
        <v>154</v>
      </c>
      <c r="M33" s="93">
        <v>2.35E-2</v>
      </c>
      <c r="N33" s="93">
        <v>2.23E-2</v>
      </c>
      <c r="O33" s="86">
        <v>10890</v>
      </c>
      <c r="P33" s="88">
        <v>102.3</v>
      </c>
      <c r="Q33" s="80"/>
      <c r="R33" s="86">
        <v>11.14048</v>
      </c>
      <c r="S33" s="87">
        <v>4.2974625437071476E-5</v>
      </c>
      <c r="T33" s="87">
        <v>9.5025922065502273E-3</v>
      </c>
      <c r="U33" s="87">
        <f>R33/'סכום נכסי הקרן'!$C$42</f>
        <v>9.2435486233144871E-4</v>
      </c>
    </row>
    <row r="34" spans="2:21" s="135" customFormat="1">
      <c r="B34" s="85" t="s">
        <v>337</v>
      </c>
      <c r="C34" s="80" t="s">
        <v>338</v>
      </c>
      <c r="D34" s="92" t="s">
        <v>110</v>
      </c>
      <c r="E34" s="92" t="s">
        <v>278</v>
      </c>
      <c r="F34" s="80" t="s">
        <v>336</v>
      </c>
      <c r="G34" s="92" t="s">
        <v>293</v>
      </c>
      <c r="H34" s="80" t="s">
        <v>315</v>
      </c>
      <c r="I34" s="80" t="s">
        <v>152</v>
      </c>
      <c r="J34" s="80"/>
      <c r="K34" s="86">
        <v>6.83</v>
      </c>
      <c r="L34" s="92" t="s">
        <v>154</v>
      </c>
      <c r="M34" s="93">
        <v>2.3E-2</v>
      </c>
      <c r="N34" s="93">
        <v>2.3E-2</v>
      </c>
      <c r="O34" s="86">
        <v>8.16</v>
      </c>
      <c r="P34" s="88">
        <v>101.15</v>
      </c>
      <c r="Q34" s="86">
        <v>1.6999999999999999E-4</v>
      </c>
      <c r="R34" s="86">
        <v>8.43E-3</v>
      </c>
      <c r="S34" s="87">
        <v>5.7207164422547863E-9</v>
      </c>
      <c r="T34" s="87">
        <v>7.1906104854744512E-6</v>
      </c>
      <c r="U34" s="87">
        <f>R34/'סכום נכסי הקרן'!$C$42</f>
        <v>6.9945922343149598E-7</v>
      </c>
    </row>
    <row r="35" spans="2:21" s="135" customFormat="1">
      <c r="B35" s="85" t="s">
        <v>339</v>
      </c>
      <c r="C35" s="80" t="s">
        <v>340</v>
      </c>
      <c r="D35" s="92" t="s">
        <v>110</v>
      </c>
      <c r="E35" s="92" t="s">
        <v>278</v>
      </c>
      <c r="F35" s="80" t="s">
        <v>336</v>
      </c>
      <c r="G35" s="92" t="s">
        <v>293</v>
      </c>
      <c r="H35" s="80" t="s">
        <v>315</v>
      </c>
      <c r="I35" s="80" t="s">
        <v>152</v>
      </c>
      <c r="J35" s="80"/>
      <c r="K35" s="86">
        <v>7.3800000000000008</v>
      </c>
      <c r="L35" s="92" t="s">
        <v>154</v>
      </c>
      <c r="M35" s="93">
        <v>2.1499999999999998E-2</v>
      </c>
      <c r="N35" s="93">
        <v>2.0899999999999998E-2</v>
      </c>
      <c r="O35" s="86">
        <v>16978</v>
      </c>
      <c r="P35" s="88">
        <v>102.2</v>
      </c>
      <c r="Q35" s="80"/>
      <c r="R35" s="86">
        <v>17.351509999999998</v>
      </c>
      <c r="S35" s="87">
        <v>3.1811344077440853E-5</v>
      </c>
      <c r="T35" s="87">
        <v>1.4800468534378976E-2</v>
      </c>
      <c r="U35" s="87">
        <f>R35/'סכום נכסי הקרן'!$C$42</f>
        <v>1.4397003214666471E-3</v>
      </c>
    </row>
    <row r="36" spans="2:21" s="135" customFormat="1">
      <c r="B36" s="85" t="s">
        <v>341</v>
      </c>
      <c r="C36" s="80" t="s">
        <v>342</v>
      </c>
      <c r="D36" s="92" t="s">
        <v>110</v>
      </c>
      <c r="E36" s="92" t="s">
        <v>278</v>
      </c>
      <c r="F36" s="80" t="s">
        <v>343</v>
      </c>
      <c r="G36" s="92" t="s">
        <v>344</v>
      </c>
      <c r="H36" s="80" t="s">
        <v>315</v>
      </c>
      <c r="I36" s="80" t="s">
        <v>152</v>
      </c>
      <c r="J36" s="80"/>
      <c r="K36" s="86">
        <v>5.5900000000000007</v>
      </c>
      <c r="L36" s="92" t="s">
        <v>154</v>
      </c>
      <c r="M36" s="93">
        <v>1.9400000000000001E-2</v>
      </c>
      <c r="N36" s="93">
        <v>1.3299999999999999E-2</v>
      </c>
      <c r="O36" s="86">
        <v>12872</v>
      </c>
      <c r="P36" s="88">
        <v>103.89</v>
      </c>
      <c r="Q36" s="80"/>
      <c r="R36" s="86">
        <v>13.372729999999999</v>
      </c>
      <c r="S36" s="87">
        <v>1.7813352818417833E-5</v>
      </c>
      <c r="T36" s="87">
        <v>1.1406653921401987E-2</v>
      </c>
      <c r="U36" s="87">
        <f>R36/'סכום נכסי הקרן'!$C$42</f>
        <v>1.1095705030793675E-3</v>
      </c>
    </row>
    <row r="37" spans="2:21" s="135" customFormat="1">
      <c r="B37" s="85" t="s">
        <v>345</v>
      </c>
      <c r="C37" s="80" t="s">
        <v>346</v>
      </c>
      <c r="D37" s="92" t="s">
        <v>110</v>
      </c>
      <c r="E37" s="92" t="s">
        <v>278</v>
      </c>
      <c r="F37" s="80" t="s">
        <v>347</v>
      </c>
      <c r="G37" s="92" t="s">
        <v>348</v>
      </c>
      <c r="H37" s="80" t="s">
        <v>315</v>
      </c>
      <c r="I37" s="80" t="s">
        <v>150</v>
      </c>
      <c r="J37" s="80"/>
      <c r="K37" s="86">
        <v>2.1700000000000004</v>
      </c>
      <c r="L37" s="92" t="s">
        <v>154</v>
      </c>
      <c r="M37" s="93">
        <v>3.6000000000000004E-2</v>
      </c>
      <c r="N37" s="93">
        <v>7.6E-3</v>
      </c>
      <c r="O37" s="86">
        <v>6361</v>
      </c>
      <c r="P37" s="88">
        <v>113.73</v>
      </c>
      <c r="Q37" s="80"/>
      <c r="R37" s="86">
        <v>7.2343700000000002</v>
      </c>
      <c r="S37" s="87">
        <v>1.5375430250995863E-5</v>
      </c>
      <c r="T37" s="87">
        <v>6.170763556085623E-3</v>
      </c>
      <c r="U37" s="87">
        <f>R37/'סכום נכסי הקרן'!$C$42</f>
        <v>6.0025466455707142E-4</v>
      </c>
    </row>
    <row r="38" spans="2:21" s="135" customFormat="1">
      <c r="B38" s="85" t="s">
        <v>349</v>
      </c>
      <c r="C38" s="80" t="s">
        <v>350</v>
      </c>
      <c r="D38" s="92" t="s">
        <v>110</v>
      </c>
      <c r="E38" s="92" t="s">
        <v>278</v>
      </c>
      <c r="F38" s="80" t="s">
        <v>347</v>
      </c>
      <c r="G38" s="92" t="s">
        <v>348</v>
      </c>
      <c r="H38" s="80" t="s">
        <v>315</v>
      </c>
      <c r="I38" s="80" t="s">
        <v>150</v>
      </c>
      <c r="J38" s="80"/>
      <c r="K38" s="86">
        <v>8.4600000000000009</v>
      </c>
      <c r="L38" s="92" t="s">
        <v>154</v>
      </c>
      <c r="M38" s="93">
        <v>2.2499999999999999E-2</v>
      </c>
      <c r="N38" s="93">
        <v>1.9500000000000003E-2</v>
      </c>
      <c r="O38" s="86">
        <v>4054</v>
      </c>
      <c r="P38" s="88">
        <v>103.82</v>
      </c>
      <c r="Q38" s="80"/>
      <c r="R38" s="86">
        <v>4.2088599999999996</v>
      </c>
      <c r="S38" s="87">
        <v>9.9091667455256931E-6</v>
      </c>
      <c r="T38" s="87">
        <v>3.5900679534868322E-3</v>
      </c>
      <c r="U38" s="87">
        <f>R38/'סכום נכסי הקרן'!$C$42</f>
        <v>3.492201598021217E-4</v>
      </c>
    </row>
    <row r="39" spans="2:21" s="135" customFormat="1">
      <c r="B39" s="85" t="s">
        <v>351</v>
      </c>
      <c r="C39" s="80" t="s">
        <v>352</v>
      </c>
      <c r="D39" s="92" t="s">
        <v>110</v>
      </c>
      <c r="E39" s="92" t="s">
        <v>278</v>
      </c>
      <c r="F39" s="80" t="s">
        <v>353</v>
      </c>
      <c r="G39" s="92" t="s">
        <v>293</v>
      </c>
      <c r="H39" s="80" t="s">
        <v>315</v>
      </c>
      <c r="I39" s="80" t="s">
        <v>152</v>
      </c>
      <c r="J39" s="80"/>
      <c r="K39" s="86">
        <v>8.5900000000000016</v>
      </c>
      <c r="L39" s="92" t="s">
        <v>154</v>
      </c>
      <c r="M39" s="93">
        <v>3.5000000000000003E-2</v>
      </c>
      <c r="N39" s="93">
        <v>2.1400000000000002E-2</v>
      </c>
      <c r="O39" s="86">
        <v>31331</v>
      </c>
      <c r="P39" s="88">
        <v>114.46</v>
      </c>
      <c r="Q39" s="80"/>
      <c r="R39" s="86">
        <v>35.861449999999998</v>
      </c>
      <c r="S39" s="87">
        <v>1.759900105124415E-4</v>
      </c>
      <c r="T39" s="87">
        <v>3.0589053190310526E-2</v>
      </c>
      <c r="U39" s="87">
        <f>R39/'סכום נכסי הקרן'!$C$42</f>
        <v>2.9755186201811884E-3</v>
      </c>
    </row>
    <row r="40" spans="2:21" s="135" customFormat="1">
      <c r="B40" s="85" t="s">
        <v>354</v>
      </c>
      <c r="C40" s="80" t="s">
        <v>355</v>
      </c>
      <c r="D40" s="92" t="s">
        <v>110</v>
      </c>
      <c r="E40" s="92" t="s">
        <v>278</v>
      </c>
      <c r="F40" s="80" t="s">
        <v>353</v>
      </c>
      <c r="G40" s="92" t="s">
        <v>293</v>
      </c>
      <c r="H40" s="80" t="s">
        <v>315</v>
      </c>
      <c r="I40" s="80" t="s">
        <v>152</v>
      </c>
      <c r="J40" s="80"/>
      <c r="K40" s="86">
        <v>7.240000000000002</v>
      </c>
      <c r="L40" s="92" t="s">
        <v>154</v>
      </c>
      <c r="M40" s="93">
        <v>0.04</v>
      </c>
      <c r="N40" s="93">
        <v>1.7200000000000003E-2</v>
      </c>
      <c r="O40" s="86">
        <v>2804.35</v>
      </c>
      <c r="P40" s="88">
        <v>118.75</v>
      </c>
      <c r="Q40" s="80"/>
      <c r="R40" s="86">
        <v>3.3301599999999998</v>
      </c>
      <c r="S40" s="87">
        <v>1.4249753610131517E-5</v>
      </c>
      <c r="T40" s="87">
        <v>2.8405555651610432E-3</v>
      </c>
      <c r="U40" s="87">
        <f>R40/'סכום נכסי הקרן'!$C$42</f>
        <v>2.7631211476899533E-4</v>
      </c>
    </row>
    <row r="41" spans="2:21" s="135" customFormat="1">
      <c r="B41" s="85" t="s">
        <v>356</v>
      </c>
      <c r="C41" s="80" t="s">
        <v>357</v>
      </c>
      <c r="D41" s="92" t="s">
        <v>110</v>
      </c>
      <c r="E41" s="92" t="s">
        <v>278</v>
      </c>
      <c r="F41" s="80" t="s">
        <v>358</v>
      </c>
      <c r="G41" s="92" t="s">
        <v>293</v>
      </c>
      <c r="H41" s="80" t="s">
        <v>359</v>
      </c>
      <c r="I41" s="80" t="s">
        <v>150</v>
      </c>
      <c r="J41" s="80"/>
      <c r="K41" s="86">
        <v>5.79</v>
      </c>
      <c r="L41" s="92" t="s">
        <v>154</v>
      </c>
      <c r="M41" s="93">
        <v>2.5000000000000001E-2</v>
      </c>
      <c r="N41" s="93">
        <v>1.7300000000000003E-2</v>
      </c>
      <c r="O41" s="86">
        <v>1658.08</v>
      </c>
      <c r="P41" s="88">
        <v>104.57</v>
      </c>
      <c r="Q41" s="80"/>
      <c r="R41" s="86">
        <v>1.7338499999999999</v>
      </c>
      <c r="S41" s="87">
        <v>3.4294853615291933E-6</v>
      </c>
      <c r="T41" s="87">
        <v>1.478937128142334E-3</v>
      </c>
      <c r="U41" s="87">
        <f>R41/'סכום נכסי הקרן'!$C$42</f>
        <v>1.4386208476236051E-4</v>
      </c>
    </row>
    <row r="42" spans="2:21" s="135" customFormat="1">
      <c r="B42" s="85" t="s">
        <v>360</v>
      </c>
      <c r="C42" s="80" t="s">
        <v>361</v>
      </c>
      <c r="D42" s="92" t="s">
        <v>110</v>
      </c>
      <c r="E42" s="92" t="s">
        <v>278</v>
      </c>
      <c r="F42" s="80" t="s">
        <v>358</v>
      </c>
      <c r="G42" s="92" t="s">
        <v>293</v>
      </c>
      <c r="H42" s="80" t="s">
        <v>359</v>
      </c>
      <c r="I42" s="80" t="s">
        <v>150</v>
      </c>
      <c r="J42" s="80"/>
      <c r="K42" s="86">
        <v>6.5200000000000005</v>
      </c>
      <c r="L42" s="92" t="s">
        <v>154</v>
      </c>
      <c r="M42" s="93">
        <v>1.34E-2</v>
      </c>
      <c r="N42" s="93">
        <v>1.6E-2</v>
      </c>
      <c r="O42" s="86">
        <v>603.25</v>
      </c>
      <c r="P42" s="88">
        <v>99.13</v>
      </c>
      <c r="Q42" s="80"/>
      <c r="R42" s="86">
        <v>0.59799999999999998</v>
      </c>
      <c r="S42" s="87">
        <v>1.6692735374140719E-6</v>
      </c>
      <c r="T42" s="87">
        <v>5.1008126575488989E-4</v>
      </c>
      <c r="U42" s="87">
        <f>R42/'סכום נכסי הקרן'!$C$42</f>
        <v>4.9617629372720589E-5</v>
      </c>
    </row>
    <row r="43" spans="2:21" s="135" customFormat="1">
      <c r="B43" s="85" t="s">
        <v>362</v>
      </c>
      <c r="C43" s="80" t="s">
        <v>363</v>
      </c>
      <c r="D43" s="92" t="s">
        <v>110</v>
      </c>
      <c r="E43" s="92" t="s">
        <v>278</v>
      </c>
      <c r="F43" s="80" t="s">
        <v>364</v>
      </c>
      <c r="G43" s="92" t="s">
        <v>293</v>
      </c>
      <c r="H43" s="80" t="s">
        <v>359</v>
      </c>
      <c r="I43" s="80" t="s">
        <v>150</v>
      </c>
      <c r="J43" s="80"/>
      <c r="K43" s="86">
        <v>7.0100000000000007</v>
      </c>
      <c r="L43" s="92" t="s">
        <v>154</v>
      </c>
      <c r="M43" s="93">
        <v>1.5800000000000002E-2</v>
      </c>
      <c r="N43" s="93">
        <v>1.7799999999999996E-2</v>
      </c>
      <c r="O43" s="86">
        <v>12085.9</v>
      </c>
      <c r="P43" s="88">
        <v>99.36</v>
      </c>
      <c r="Q43" s="80"/>
      <c r="R43" s="86">
        <v>12.00855</v>
      </c>
      <c r="S43" s="87">
        <v>2.8323982545195476E-5</v>
      </c>
      <c r="T43" s="87">
        <v>1.0243037431238933E-2</v>
      </c>
      <c r="U43" s="87">
        <f>R43/'סכום נכסי הקרן'!$C$42</f>
        <v>9.9638090836753142E-4</v>
      </c>
    </row>
    <row r="44" spans="2:21" s="135" customFormat="1">
      <c r="B44" s="85" t="s">
        <v>365</v>
      </c>
      <c r="C44" s="80" t="s">
        <v>366</v>
      </c>
      <c r="D44" s="92" t="s">
        <v>110</v>
      </c>
      <c r="E44" s="92" t="s">
        <v>278</v>
      </c>
      <c r="F44" s="80" t="s">
        <v>367</v>
      </c>
      <c r="G44" s="92" t="s">
        <v>293</v>
      </c>
      <c r="H44" s="80" t="s">
        <v>359</v>
      </c>
      <c r="I44" s="80" t="s">
        <v>150</v>
      </c>
      <c r="J44" s="80"/>
      <c r="K44" s="86">
        <v>6.4600000000000009</v>
      </c>
      <c r="L44" s="92" t="s">
        <v>154</v>
      </c>
      <c r="M44" s="93">
        <v>1.6E-2</v>
      </c>
      <c r="N44" s="93">
        <v>1.6400000000000001E-2</v>
      </c>
      <c r="O44" s="86">
        <v>4000</v>
      </c>
      <c r="P44" s="88">
        <v>100.83</v>
      </c>
      <c r="Q44" s="80"/>
      <c r="R44" s="86">
        <v>4.0331999999999999</v>
      </c>
      <c r="S44" s="87">
        <v>2.9056041840700251E-5</v>
      </c>
      <c r="T44" s="87">
        <v>3.4402337141180967E-3</v>
      </c>
      <c r="U44" s="87">
        <f>R44/'סכום נכסי הקרן'!$C$42</f>
        <v>3.3464518860544594E-4</v>
      </c>
    </row>
    <row r="45" spans="2:21" s="135" customFormat="1">
      <c r="B45" s="85" t="s">
        <v>368</v>
      </c>
      <c r="C45" s="80" t="s">
        <v>369</v>
      </c>
      <c r="D45" s="92" t="s">
        <v>110</v>
      </c>
      <c r="E45" s="92" t="s">
        <v>278</v>
      </c>
      <c r="F45" s="80" t="s">
        <v>370</v>
      </c>
      <c r="G45" s="92" t="s">
        <v>293</v>
      </c>
      <c r="H45" s="80" t="s">
        <v>371</v>
      </c>
      <c r="I45" s="80" t="s">
        <v>152</v>
      </c>
      <c r="J45" s="80"/>
      <c r="K45" s="86">
        <v>2.7900000000000005</v>
      </c>
      <c r="L45" s="92" t="s">
        <v>154</v>
      </c>
      <c r="M45" s="93">
        <v>4.5999999999999999E-2</v>
      </c>
      <c r="N45" s="93">
        <v>1.23E-2</v>
      </c>
      <c r="O45" s="86">
        <v>7767.83</v>
      </c>
      <c r="P45" s="88">
        <v>110.85</v>
      </c>
      <c r="Q45" s="80"/>
      <c r="R45" s="86">
        <v>8.6106400000000001</v>
      </c>
      <c r="S45" s="87">
        <v>1.8000315800299089E-5</v>
      </c>
      <c r="T45" s="87">
        <v>7.3446925587954594E-3</v>
      </c>
      <c r="U45" s="87">
        <f>R45/'סכום נכסי הקרן'!$C$42</f>
        <v>7.1444739829752983E-4</v>
      </c>
    </row>
    <row r="46" spans="2:21" s="135" customFormat="1">
      <c r="B46" s="85" t="s">
        <v>372</v>
      </c>
      <c r="C46" s="80" t="s">
        <v>373</v>
      </c>
      <c r="D46" s="92" t="s">
        <v>110</v>
      </c>
      <c r="E46" s="92" t="s">
        <v>278</v>
      </c>
      <c r="F46" s="80" t="s">
        <v>374</v>
      </c>
      <c r="G46" s="92" t="s">
        <v>293</v>
      </c>
      <c r="H46" s="80" t="s">
        <v>371</v>
      </c>
      <c r="I46" s="80" t="s">
        <v>152</v>
      </c>
      <c r="J46" s="80"/>
      <c r="K46" s="86">
        <v>2.35</v>
      </c>
      <c r="L46" s="92" t="s">
        <v>154</v>
      </c>
      <c r="M46" s="93">
        <v>4.7500000000000001E-2</v>
      </c>
      <c r="N46" s="93">
        <v>8.6999999999999994E-3</v>
      </c>
      <c r="O46" s="86">
        <v>585.69000000000005</v>
      </c>
      <c r="P46" s="88">
        <v>110.21</v>
      </c>
      <c r="Q46" s="80"/>
      <c r="R46" s="86">
        <v>0.64549000000000001</v>
      </c>
      <c r="S46" s="87">
        <v>3.3102678836361912E-6</v>
      </c>
      <c r="T46" s="87">
        <v>5.505892244684346E-4</v>
      </c>
      <c r="U46" s="87">
        <f>R46/'סכום נכסי הקרן'!$C$42</f>
        <v>5.3557999304009058E-5</v>
      </c>
    </row>
    <row r="47" spans="2:21" s="135" customFormat="1">
      <c r="B47" s="85" t="s">
        <v>375</v>
      </c>
      <c r="C47" s="80" t="s">
        <v>376</v>
      </c>
      <c r="D47" s="92" t="s">
        <v>110</v>
      </c>
      <c r="E47" s="92" t="s">
        <v>278</v>
      </c>
      <c r="F47" s="80" t="s">
        <v>377</v>
      </c>
      <c r="G47" s="92" t="s">
        <v>293</v>
      </c>
      <c r="H47" s="80" t="s">
        <v>378</v>
      </c>
      <c r="I47" s="80" t="s">
        <v>150</v>
      </c>
      <c r="J47" s="80"/>
      <c r="K47" s="86">
        <v>1.48</v>
      </c>
      <c r="L47" s="92" t="s">
        <v>154</v>
      </c>
      <c r="M47" s="93">
        <v>5.5999999999999994E-2</v>
      </c>
      <c r="N47" s="93">
        <v>1.14E-2</v>
      </c>
      <c r="O47" s="86">
        <v>3560</v>
      </c>
      <c r="P47" s="88">
        <v>112.32</v>
      </c>
      <c r="Q47" s="86">
        <v>0.10504000000000001</v>
      </c>
      <c r="R47" s="86">
        <v>4.1036299999999999</v>
      </c>
      <c r="S47" s="87">
        <v>1.8744339841199637E-5</v>
      </c>
      <c r="T47" s="87">
        <v>3.5003090043306665E-3</v>
      </c>
      <c r="U47" s="87">
        <f>R47/'סכום נכסי הקרן'!$C$42</f>
        <v>3.4048895053976155E-4</v>
      </c>
    </row>
    <row r="48" spans="2:21" s="135" customFormat="1">
      <c r="B48" s="85" t="s">
        <v>379</v>
      </c>
      <c r="C48" s="80" t="s">
        <v>380</v>
      </c>
      <c r="D48" s="92" t="s">
        <v>110</v>
      </c>
      <c r="E48" s="92" t="s">
        <v>278</v>
      </c>
      <c r="F48" s="80" t="s">
        <v>381</v>
      </c>
      <c r="G48" s="92" t="s">
        <v>293</v>
      </c>
      <c r="H48" s="80" t="s">
        <v>378</v>
      </c>
      <c r="I48" s="80" t="s">
        <v>150</v>
      </c>
      <c r="J48" s="80"/>
      <c r="K48" s="86">
        <v>8.0399999999999991</v>
      </c>
      <c r="L48" s="92" t="s">
        <v>154</v>
      </c>
      <c r="M48" s="93">
        <v>2.6000000000000002E-2</v>
      </c>
      <c r="N48" s="93">
        <v>2.7799999999999998E-2</v>
      </c>
      <c r="O48" s="86">
        <v>17000</v>
      </c>
      <c r="P48" s="88">
        <v>98.76</v>
      </c>
      <c r="Q48" s="80"/>
      <c r="R48" s="86">
        <v>16.789200000000001</v>
      </c>
      <c r="S48" s="87">
        <v>2.7741061666748257E-5</v>
      </c>
      <c r="T48" s="87">
        <v>1.432083007861538E-2</v>
      </c>
      <c r="U48" s="87">
        <f>R48/'סכום נכסי הקרן'!$C$42</f>
        <v>1.3930439850576598E-3</v>
      </c>
    </row>
    <row r="49" spans="2:21" s="135" customFormat="1">
      <c r="B49" s="85" t="s">
        <v>382</v>
      </c>
      <c r="C49" s="80" t="s">
        <v>383</v>
      </c>
      <c r="D49" s="92" t="s">
        <v>110</v>
      </c>
      <c r="E49" s="92" t="s">
        <v>278</v>
      </c>
      <c r="F49" s="80" t="s">
        <v>384</v>
      </c>
      <c r="G49" s="92" t="s">
        <v>293</v>
      </c>
      <c r="H49" s="80" t="s">
        <v>378</v>
      </c>
      <c r="I49" s="80" t="s">
        <v>152</v>
      </c>
      <c r="J49" s="80"/>
      <c r="K49" s="86">
        <v>5.9300000000000006</v>
      </c>
      <c r="L49" s="92" t="s">
        <v>154</v>
      </c>
      <c r="M49" s="93">
        <v>3.7000000000000005E-2</v>
      </c>
      <c r="N49" s="93">
        <v>2.5200000000000004E-2</v>
      </c>
      <c r="O49" s="86">
        <v>25804.85</v>
      </c>
      <c r="P49" s="88">
        <v>106.69</v>
      </c>
      <c r="Q49" s="80"/>
      <c r="R49" s="86">
        <v>27.531189999999999</v>
      </c>
      <c r="S49" s="87">
        <v>4.0866035589844194E-5</v>
      </c>
      <c r="T49" s="87">
        <v>2.3483518800900278E-2</v>
      </c>
      <c r="U49" s="87">
        <f>R49/'סכום נכסי הקרן'!$C$42</f>
        <v>2.2843350863042664E-3</v>
      </c>
    </row>
    <row r="50" spans="2:21" s="135" customFormat="1"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6"/>
      <c r="P50" s="88"/>
      <c r="Q50" s="80"/>
      <c r="R50" s="80"/>
      <c r="S50" s="80"/>
      <c r="T50" s="87"/>
      <c r="U50" s="80"/>
    </row>
    <row r="51" spans="2:21" s="135" customFormat="1">
      <c r="B51" s="98" t="s">
        <v>35</v>
      </c>
      <c r="C51" s="82"/>
      <c r="D51" s="82"/>
      <c r="E51" s="82"/>
      <c r="F51" s="82"/>
      <c r="G51" s="82"/>
      <c r="H51" s="82"/>
      <c r="I51" s="82"/>
      <c r="J51" s="82"/>
      <c r="K51" s="89">
        <v>5.410151418066163</v>
      </c>
      <c r="L51" s="82"/>
      <c r="M51" s="82"/>
      <c r="N51" s="103">
        <v>2.512499297781242E-2</v>
      </c>
      <c r="O51" s="89"/>
      <c r="P51" s="91"/>
      <c r="Q51" s="82"/>
      <c r="R51" s="89">
        <v>110.64928000000002</v>
      </c>
      <c r="S51" s="82"/>
      <c r="T51" s="90">
        <v>9.4381479594092363E-2</v>
      </c>
      <c r="U51" s="90">
        <f>R51/'סכום נכסי הקרן'!$C$42</f>
        <v>9.180861146151147E-3</v>
      </c>
    </row>
    <row r="52" spans="2:21" s="135" customFormat="1">
      <c r="B52" s="85" t="s">
        <v>385</v>
      </c>
      <c r="C52" s="80" t="s">
        <v>386</v>
      </c>
      <c r="D52" s="92" t="s">
        <v>110</v>
      </c>
      <c r="E52" s="92" t="s">
        <v>278</v>
      </c>
      <c r="F52" s="80" t="s">
        <v>284</v>
      </c>
      <c r="G52" s="92" t="s">
        <v>280</v>
      </c>
      <c r="H52" s="80" t="s">
        <v>281</v>
      </c>
      <c r="I52" s="80" t="s">
        <v>152</v>
      </c>
      <c r="J52" s="80"/>
      <c r="K52" s="86">
        <v>7.19</v>
      </c>
      <c r="L52" s="92" t="s">
        <v>154</v>
      </c>
      <c r="M52" s="93">
        <v>2.98E-2</v>
      </c>
      <c r="N52" s="93">
        <v>2.58E-2</v>
      </c>
      <c r="O52" s="86">
        <v>15000</v>
      </c>
      <c r="P52" s="88">
        <v>103</v>
      </c>
      <c r="Q52" s="80"/>
      <c r="R52" s="86">
        <v>15.45</v>
      </c>
      <c r="S52" s="87">
        <v>5.9006078019409855E-6</v>
      </c>
      <c r="T52" s="87">
        <v>1.3178520996510113E-2</v>
      </c>
      <c r="U52" s="87">
        <f>R52/'סכום נכסי הקרן'!$C$42</f>
        <v>1.2819270465025637E-3</v>
      </c>
    </row>
    <row r="53" spans="2:21" s="135" customFormat="1">
      <c r="B53" s="85" t="s">
        <v>387</v>
      </c>
      <c r="C53" s="80" t="s">
        <v>388</v>
      </c>
      <c r="D53" s="92" t="s">
        <v>110</v>
      </c>
      <c r="E53" s="92" t="s">
        <v>278</v>
      </c>
      <c r="F53" s="80" t="s">
        <v>284</v>
      </c>
      <c r="G53" s="92" t="s">
        <v>280</v>
      </c>
      <c r="H53" s="80" t="s">
        <v>281</v>
      </c>
      <c r="I53" s="80" t="s">
        <v>152</v>
      </c>
      <c r="J53" s="80"/>
      <c r="K53" s="86">
        <v>4.71</v>
      </c>
      <c r="L53" s="92" t="s">
        <v>154</v>
      </c>
      <c r="M53" s="93">
        <v>2.4700000000000003E-2</v>
      </c>
      <c r="N53" s="93">
        <v>1.7000000000000001E-2</v>
      </c>
      <c r="O53" s="86">
        <v>20000</v>
      </c>
      <c r="P53" s="88">
        <v>103.77</v>
      </c>
      <c r="Q53" s="80"/>
      <c r="R53" s="86">
        <v>20.754000000000001</v>
      </c>
      <c r="S53" s="87">
        <v>6.0037883904743897E-6</v>
      </c>
      <c r="T53" s="87">
        <v>1.7702720049292617E-2</v>
      </c>
      <c r="U53" s="87">
        <f>R53/'סכום נכסי הקרן'!$C$42</f>
        <v>1.7220138461562595E-3</v>
      </c>
    </row>
    <row r="54" spans="2:21" s="135" customFormat="1">
      <c r="B54" s="85" t="s">
        <v>389</v>
      </c>
      <c r="C54" s="80" t="s">
        <v>390</v>
      </c>
      <c r="D54" s="92" t="s">
        <v>110</v>
      </c>
      <c r="E54" s="92" t="s">
        <v>278</v>
      </c>
      <c r="F54" s="80" t="s">
        <v>305</v>
      </c>
      <c r="G54" s="92" t="s">
        <v>306</v>
      </c>
      <c r="H54" s="80" t="s">
        <v>302</v>
      </c>
      <c r="I54" s="80" t="s">
        <v>150</v>
      </c>
      <c r="J54" s="80"/>
      <c r="K54" s="86">
        <v>4.4399999999999995</v>
      </c>
      <c r="L54" s="92" t="s">
        <v>154</v>
      </c>
      <c r="M54" s="93">
        <v>4.8000000000000001E-2</v>
      </c>
      <c r="N54" s="93">
        <v>1.8200000000000001E-2</v>
      </c>
      <c r="O54" s="86">
        <v>363</v>
      </c>
      <c r="P54" s="88">
        <v>114.93</v>
      </c>
      <c r="Q54" s="80"/>
      <c r="R54" s="86">
        <v>0.41719000000000001</v>
      </c>
      <c r="S54" s="87">
        <v>1.6563120093215597E-7</v>
      </c>
      <c r="T54" s="87">
        <v>3.5585418605398413E-4</v>
      </c>
      <c r="U54" s="87">
        <f>R54/'סכום נכסי הקרן'!$C$42</f>
        <v>3.4615349160543983E-5</v>
      </c>
    </row>
    <row r="55" spans="2:21" s="135" customFormat="1">
      <c r="B55" s="85" t="s">
        <v>391</v>
      </c>
      <c r="C55" s="80" t="s">
        <v>392</v>
      </c>
      <c r="D55" s="92" t="s">
        <v>110</v>
      </c>
      <c r="E55" s="92" t="s">
        <v>278</v>
      </c>
      <c r="F55" s="80" t="s">
        <v>393</v>
      </c>
      <c r="G55" s="92" t="s">
        <v>394</v>
      </c>
      <c r="H55" s="80" t="s">
        <v>302</v>
      </c>
      <c r="I55" s="80" t="s">
        <v>152</v>
      </c>
      <c r="J55" s="80"/>
      <c r="K55" s="86">
        <v>5.2800000000000011</v>
      </c>
      <c r="L55" s="92" t="s">
        <v>154</v>
      </c>
      <c r="M55" s="93">
        <v>1.0500000000000001E-2</v>
      </c>
      <c r="N55" s="93">
        <v>1.06E-2</v>
      </c>
      <c r="O55" s="86">
        <v>4158</v>
      </c>
      <c r="P55" s="88">
        <v>100.02</v>
      </c>
      <c r="Q55" s="80"/>
      <c r="R55" s="86">
        <v>4.15883</v>
      </c>
      <c r="S55" s="87">
        <v>8.9739328616874793E-6</v>
      </c>
      <c r="T55" s="87">
        <v>3.5473934288618872E-3</v>
      </c>
      <c r="U55" s="87">
        <f>R55/'סכום נכסי הקרן'!$C$42</f>
        <v>3.4506903940493573E-4</v>
      </c>
    </row>
    <row r="56" spans="2:21" s="135" customFormat="1">
      <c r="B56" s="85" t="s">
        <v>395</v>
      </c>
      <c r="C56" s="80" t="s">
        <v>396</v>
      </c>
      <c r="D56" s="92" t="s">
        <v>110</v>
      </c>
      <c r="E56" s="92" t="s">
        <v>278</v>
      </c>
      <c r="F56" s="80" t="s">
        <v>318</v>
      </c>
      <c r="G56" s="92" t="s">
        <v>293</v>
      </c>
      <c r="H56" s="80" t="s">
        <v>315</v>
      </c>
      <c r="I56" s="80" t="s">
        <v>150</v>
      </c>
      <c r="J56" s="80"/>
      <c r="K56" s="86">
        <v>5.78</v>
      </c>
      <c r="L56" s="92" t="s">
        <v>154</v>
      </c>
      <c r="M56" s="93">
        <v>3.39E-2</v>
      </c>
      <c r="N56" s="93">
        <v>2.6399999999999996E-2</v>
      </c>
      <c r="O56" s="86">
        <v>625</v>
      </c>
      <c r="P56" s="88">
        <v>105.99</v>
      </c>
      <c r="Q56" s="80"/>
      <c r="R56" s="86">
        <v>0.66244000000000003</v>
      </c>
      <c r="S56" s="87">
        <v>9.6547761018802861E-7</v>
      </c>
      <c r="T56" s="87">
        <v>5.650472135228583E-4</v>
      </c>
      <c r="U56" s="87">
        <f>R56/'סכום נכסי הקרן'!$C$42</f>
        <v>5.496438528706527E-5</v>
      </c>
    </row>
    <row r="57" spans="2:21" s="135" customFormat="1">
      <c r="B57" s="85" t="s">
        <v>397</v>
      </c>
      <c r="C57" s="80" t="s">
        <v>398</v>
      </c>
      <c r="D57" s="92" t="s">
        <v>110</v>
      </c>
      <c r="E57" s="92" t="s">
        <v>278</v>
      </c>
      <c r="F57" s="80" t="s">
        <v>399</v>
      </c>
      <c r="G57" s="92" t="s">
        <v>293</v>
      </c>
      <c r="H57" s="80" t="s">
        <v>315</v>
      </c>
      <c r="I57" s="80" t="s">
        <v>150</v>
      </c>
      <c r="J57" s="80"/>
      <c r="K57" s="86">
        <v>5.3599999999999994</v>
      </c>
      <c r="L57" s="92" t="s">
        <v>154</v>
      </c>
      <c r="M57" s="93">
        <v>4.3499999999999997E-2</v>
      </c>
      <c r="N57" s="93">
        <v>3.6000000000000004E-2</v>
      </c>
      <c r="O57" s="86">
        <v>5000</v>
      </c>
      <c r="P57" s="88">
        <v>104.7</v>
      </c>
      <c r="Q57" s="80"/>
      <c r="R57" s="86">
        <v>5.2350000000000003</v>
      </c>
      <c r="S57" s="87">
        <v>5.4673908408081679E-6</v>
      </c>
      <c r="T57" s="87">
        <v>4.4653435221184761E-3</v>
      </c>
      <c r="U57" s="87">
        <f>R57/'סכום נכסי הקרן'!$C$42</f>
        <v>4.3436168857222796E-4</v>
      </c>
    </row>
    <row r="58" spans="2:21" s="135" customFormat="1">
      <c r="B58" s="85" t="s">
        <v>400</v>
      </c>
      <c r="C58" s="80" t="s">
        <v>401</v>
      </c>
      <c r="D58" s="92" t="s">
        <v>110</v>
      </c>
      <c r="E58" s="92" t="s">
        <v>278</v>
      </c>
      <c r="F58" s="80" t="s">
        <v>347</v>
      </c>
      <c r="G58" s="92" t="s">
        <v>348</v>
      </c>
      <c r="H58" s="80" t="s">
        <v>315</v>
      </c>
      <c r="I58" s="80" t="s">
        <v>150</v>
      </c>
      <c r="J58" s="80"/>
      <c r="K58" s="86">
        <v>7</v>
      </c>
      <c r="L58" s="92" t="s">
        <v>154</v>
      </c>
      <c r="M58" s="93">
        <v>3.61E-2</v>
      </c>
      <c r="N58" s="93">
        <v>3.0899999999999997E-2</v>
      </c>
      <c r="O58" s="86">
        <v>21031</v>
      </c>
      <c r="P58" s="88">
        <v>105.51</v>
      </c>
      <c r="Q58" s="80"/>
      <c r="R58" s="86">
        <v>22.189810000000001</v>
      </c>
      <c r="S58" s="87">
        <v>4.5719565217391303E-5</v>
      </c>
      <c r="T58" s="87">
        <v>1.8927435404114571E-2</v>
      </c>
      <c r="U58" s="87">
        <f>R58/'סכום נכסי הקרן'!$C$42</f>
        <v>1.8411467699516542E-3</v>
      </c>
    </row>
    <row r="59" spans="2:21" s="135" customFormat="1">
      <c r="B59" s="85" t="s">
        <v>402</v>
      </c>
      <c r="C59" s="80" t="s">
        <v>403</v>
      </c>
      <c r="D59" s="92" t="s">
        <v>110</v>
      </c>
      <c r="E59" s="92" t="s">
        <v>278</v>
      </c>
      <c r="F59" s="80"/>
      <c r="G59" s="92" t="s">
        <v>293</v>
      </c>
      <c r="H59" s="80" t="s">
        <v>315</v>
      </c>
      <c r="I59" s="80" t="s">
        <v>150</v>
      </c>
      <c r="J59" s="80"/>
      <c r="K59" s="86">
        <v>4.2300000000000004</v>
      </c>
      <c r="L59" s="92" t="s">
        <v>154</v>
      </c>
      <c r="M59" s="93">
        <v>3.9E-2</v>
      </c>
      <c r="N59" s="93">
        <v>3.7800000000000007E-2</v>
      </c>
      <c r="O59" s="86">
        <v>14000</v>
      </c>
      <c r="P59" s="88">
        <v>101.02</v>
      </c>
      <c r="Q59" s="80"/>
      <c r="R59" s="86">
        <v>14.142799999999999</v>
      </c>
      <c r="S59" s="87">
        <v>1.5587683503220526E-5</v>
      </c>
      <c r="T59" s="87">
        <v>1.2063507232973673E-2</v>
      </c>
      <c r="U59" s="87">
        <f>R59/'סכום נכסי הקרן'!$C$42</f>
        <v>1.1734652319272789E-3</v>
      </c>
    </row>
    <row r="60" spans="2:21" s="135" customFormat="1">
      <c r="B60" s="85" t="s">
        <v>404</v>
      </c>
      <c r="C60" s="80" t="s">
        <v>405</v>
      </c>
      <c r="D60" s="92" t="s">
        <v>110</v>
      </c>
      <c r="E60" s="92" t="s">
        <v>278</v>
      </c>
      <c r="F60" s="80" t="s">
        <v>343</v>
      </c>
      <c r="G60" s="92" t="s">
        <v>344</v>
      </c>
      <c r="H60" s="80" t="s">
        <v>315</v>
      </c>
      <c r="I60" s="80" t="s">
        <v>152</v>
      </c>
      <c r="J60" s="80"/>
      <c r="K60" s="86">
        <v>6.53</v>
      </c>
      <c r="L60" s="92" t="s">
        <v>154</v>
      </c>
      <c r="M60" s="93">
        <v>1.7500000000000002E-2</v>
      </c>
      <c r="N60" s="93">
        <v>1.5700000000000002E-2</v>
      </c>
      <c r="O60" s="86">
        <v>285</v>
      </c>
      <c r="P60" s="88">
        <v>101.36</v>
      </c>
      <c r="Q60" s="80"/>
      <c r="R60" s="86">
        <v>0.28887999999999997</v>
      </c>
      <c r="S60" s="87">
        <v>1.9728671921184995E-7</v>
      </c>
      <c r="T60" s="87">
        <v>2.4640848838005449E-4</v>
      </c>
      <c r="U60" s="87">
        <f>R60/'סכום נכסי הקרן'!$C$42</f>
        <v>2.3969131727745022E-5</v>
      </c>
    </row>
    <row r="61" spans="2:21" s="135" customFormat="1">
      <c r="B61" s="85" t="s">
        <v>406</v>
      </c>
      <c r="C61" s="80" t="s">
        <v>407</v>
      </c>
      <c r="D61" s="92" t="s">
        <v>110</v>
      </c>
      <c r="E61" s="92" t="s">
        <v>278</v>
      </c>
      <c r="F61" s="80" t="s">
        <v>343</v>
      </c>
      <c r="G61" s="92" t="s">
        <v>344</v>
      </c>
      <c r="H61" s="80" t="s">
        <v>315</v>
      </c>
      <c r="I61" s="80" t="s">
        <v>152</v>
      </c>
      <c r="J61" s="80"/>
      <c r="K61" s="86">
        <v>5.05</v>
      </c>
      <c r="L61" s="92" t="s">
        <v>154</v>
      </c>
      <c r="M61" s="93">
        <v>2.9600000000000001E-2</v>
      </c>
      <c r="N61" s="93">
        <v>2.1499999999999998E-2</v>
      </c>
      <c r="O61" s="86">
        <v>12000</v>
      </c>
      <c r="P61" s="88">
        <v>104.41</v>
      </c>
      <c r="Q61" s="80"/>
      <c r="R61" s="86">
        <v>12.529200000000001</v>
      </c>
      <c r="S61" s="87">
        <v>2.9383389569876148E-5</v>
      </c>
      <c r="T61" s="87">
        <v>1.0687140794140747E-2</v>
      </c>
      <c r="U61" s="87">
        <f>R61/'סכום נכסי הקרן'!$C$42</f>
        <v>1.0395806052453025E-3</v>
      </c>
    </row>
    <row r="62" spans="2:21" s="135" customFormat="1">
      <c r="B62" s="85" t="s">
        <v>408</v>
      </c>
      <c r="C62" s="80" t="s">
        <v>409</v>
      </c>
      <c r="D62" s="92" t="s">
        <v>110</v>
      </c>
      <c r="E62" s="92" t="s">
        <v>278</v>
      </c>
      <c r="F62" s="80"/>
      <c r="G62" s="92" t="s">
        <v>410</v>
      </c>
      <c r="H62" s="80" t="s">
        <v>359</v>
      </c>
      <c r="I62" s="80" t="s">
        <v>150</v>
      </c>
      <c r="J62" s="80"/>
      <c r="K62" s="86">
        <v>3.18</v>
      </c>
      <c r="L62" s="92" t="s">
        <v>154</v>
      </c>
      <c r="M62" s="93">
        <v>4.4500000000000005E-2</v>
      </c>
      <c r="N62" s="93">
        <v>3.3600000000000005E-2</v>
      </c>
      <c r="O62" s="86">
        <v>200</v>
      </c>
      <c r="P62" s="88">
        <v>103.53</v>
      </c>
      <c r="Q62" s="80"/>
      <c r="R62" s="86">
        <v>0.20705999999999999</v>
      </c>
      <c r="S62" s="87">
        <v>1.4285714285714285E-7</v>
      </c>
      <c r="T62" s="87">
        <v>1.7661777071439379E-4</v>
      </c>
      <c r="U62" s="87">
        <f>R62/'סכום נכסי הקרן'!$C$42</f>
        <v>1.7180311601865426E-5</v>
      </c>
    </row>
    <row r="63" spans="2:21" s="135" customFormat="1">
      <c r="B63" s="85" t="s">
        <v>411</v>
      </c>
      <c r="C63" s="80" t="s">
        <v>412</v>
      </c>
      <c r="D63" s="92" t="s">
        <v>110</v>
      </c>
      <c r="E63" s="92" t="s">
        <v>278</v>
      </c>
      <c r="F63" s="80" t="s">
        <v>413</v>
      </c>
      <c r="G63" s="92" t="s">
        <v>306</v>
      </c>
      <c r="H63" s="80" t="s">
        <v>359</v>
      </c>
      <c r="I63" s="80" t="s">
        <v>152</v>
      </c>
      <c r="J63" s="80"/>
      <c r="K63" s="86">
        <v>3.79</v>
      </c>
      <c r="L63" s="92" t="s">
        <v>154</v>
      </c>
      <c r="M63" s="93">
        <v>2.9500000000000002E-2</v>
      </c>
      <c r="N63" s="93">
        <v>1.9900000000000001E-2</v>
      </c>
      <c r="O63" s="86">
        <v>8823.5300000000007</v>
      </c>
      <c r="P63" s="88">
        <v>103.67</v>
      </c>
      <c r="Q63" s="80"/>
      <c r="R63" s="86">
        <v>9.1473500000000012</v>
      </c>
      <c r="S63" s="87">
        <v>3.289921518254077E-5</v>
      </c>
      <c r="T63" s="87">
        <v>7.8024947597040003E-3</v>
      </c>
      <c r="U63" s="87">
        <f>R63/'סכום נכסי הקרן'!$C$42</f>
        <v>7.5897963552266847E-4</v>
      </c>
    </row>
    <row r="64" spans="2:21" s="135" customFormat="1">
      <c r="B64" s="85" t="s">
        <v>414</v>
      </c>
      <c r="C64" s="80" t="s">
        <v>415</v>
      </c>
      <c r="D64" s="92" t="s">
        <v>110</v>
      </c>
      <c r="E64" s="92" t="s">
        <v>278</v>
      </c>
      <c r="F64" s="80" t="s">
        <v>416</v>
      </c>
      <c r="G64" s="92" t="s">
        <v>141</v>
      </c>
      <c r="H64" s="80" t="s">
        <v>359</v>
      </c>
      <c r="I64" s="80" t="s">
        <v>150</v>
      </c>
      <c r="J64" s="80"/>
      <c r="K64" s="86">
        <v>3.4</v>
      </c>
      <c r="L64" s="92" t="s">
        <v>154</v>
      </c>
      <c r="M64" s="93">
        <v>2.4E-2</v>
      </c>
      <c r="N64" s="93">
        <v>1.5300000000000001E-2</v>
      </c>
      <c r="O64" s="86">
        <v>4667</v>
      </c>
      <c r="P64" s="88">
        <v>103.18</v>
      </c>
      <c r="Q64" s="80"/>
      <c r="R64" s="86">
        <v>4.81541</v>
      </c>
      <c r="S64" s="87">
        <v>1.6666666666666667E-5</v>
      </c>
      <c r="T64" s="87">
        <v>4.1074421871718295E-3</v>
      </c>
      <c r="U64" s="87">
        <f>R64/'סכום נכסי הקרן'!$C$42</f>
        <v>3.9954720511319812E-4</v>
      </c>
    </row>
    <row r="65" spans="2:21" s="135" customFormat="1">
      <c r="B65" s="85" t="s">
        <v>417</v>
      </c>
      <c r="C65" s="80" t="s">
        <v>418</v>
      </c>
      <c r="D65" s="92" t="s">
        <v>110</v>
      </c>
      <c r="E65" s="92" t="s">
        <v>278</v>
      </c>
      <c r="F65" s="80" t="s">
        <v>419</v>
      </c>
      <c r="G65" s="92" t="s">
        <v>314</v>
      </c>
      <c r="H65" s="80" t="s">
        <v>378</v>
      </c>
      <c r="I65" s="80" t="s">
        <v>152</v>
      </c>
      <c r="J65" s="80"/>
      <c r="K65" s="86">
        <v>2.58</v>
      </c>
      <c r="L65" s="92" t="s">
        <v>154</v>
      </c>
      <c r="M65" s="93">
        <v>0.06</v>
      </c>
      <c r="N65" s="93">
        <v>1.8800000000000001E-2</v>
      </c>
      <c r="O65" s="86">
        <v>415.8</v>
      </c>
      <c r="P65" s="88">
        <v>110.84</v>
      </c>
      <c r="Q65" s="80"/>
      <c r="R65" s="86">
        <v>0.46087</v>
      </c>
      <c r="S65" s="87">
        <v>6.7556442530377731E-7</v>
      </c>
      <c r="T65" s="87">
        <v>3.9311229590042822E-4</v>
      </c>
      <c r="U65" s="87">
        <f>R65/'סכום נכסי הקרן'!$C$42</f>
        <v>3.8239593392986187E-5</v>
      </c>
    </row>
    <row r="66" spans="2:21" s="135" customFormat="1">
      <c r="B66" s="85" t="s">
        <v>420</v>
      </c>
      <c r="C66" s="80" t="s">
        <v>421</v>
      </c>
      <c r="D66" s="92" t="s">
        <v>110</v>
      </c>
      <c r="E66" s="92" t="s">
        <v>278</v>
      </c>
      <c r="F66" s="80" t="s">
        <v>419</v>
      </c>
      <c r="G66" s="92" t="s">
        <v>314</v>
      </c>
      <c r="H66" s="80" t="s">
        <v>378</v>
      </c>
      <c r="I66" s="80" t="s">
        <v>152</v>
      </c>
      <c r="J66" s="80"/>
      <c r="K66" s="86">
        <v>4.6899999999999995</v>
      </c>
      <c r="L66" s="92" t="s">
        <v>154</v>
      </c>
      <c r="M66" s="93">
        <v>5.9000000000000004E-2</v>
      </c>
      <c r="N66" s="93">
        <v>2.8899999999999995E-2</v>
      </c>
      <c r="O66" s="86">
        <v>166</v>
      </c>
      <c r="P66" s="88">
        <v>114.72</v>
      </c>
      <c r="Q66" s="80"/>
      <c r="R66" s="86">
        <v>0.19044</v>
      </c>
      <c r="S66" s="87">
        <v>2.3270875798008797E-7</v>
      </c>
      <c r="T66" s="87">
        <v>1.6244126463271107E-4</v>
      </c>
      <c r="U66" s="87">
        <f>R66/'סכום נכסי הקרן'!$C$42</f>
        <v>1.5801306584851019E-5</v>
      </c>
    </row>
    <row r="67" spans="2:21" s="135" customFormat="1">
      <c r="B67" s="139"/>
    </row>
    <row r="68" spans="2:21" s="135" customFormat="1">
      <c r="B68" s="139"/>
    </row>
    <row r="69" spans="2:21">
      <c r="C69" s="1"/>
      <c r="D69" s="1"/>
      <c r="E69" s="1"/>
      <c r="F69" s="1"/>
    </row>
    <row r="70" spans="2:21">
      <c r="B70" s="94" t="s">
        <v>235</v>
      </c>
      <c r="C70" s="1"/>
      <c r="D70" s="1"/>
      <c r="E70" s="1"/>
      <c r="F70" s="1"/>
    </row>
    <row r="71" spans="2:21">
      <c r="B71" s="94" t="s">
        <v>101</v>
      </c>
      <c r="C71" s="1"/>
      <c r="D71" s="1"/>
      <c r="E71" s="1"/>
      <c r="F71" s="1"/>
    </row>
    <row r="72" spans="2:21">
      <c r="B72" s="94" t="s">
        <v>220</v>
      </c>
      <c r="C72" s="1"/>
      <c r="D72" s="1"/>
      <c r="E72" s="1"/>
      <c r="F72" s="1"/>
    </row>
    <row r="73" spans="2:21">
      <c r="B73" s="94" t="s">
        <v>230</v>
      </c>
      <c r="C73" s="1"/>
      <c r="D73" s="1"/>
      <c r="E73" s="1"/>
      <c r="F73" s="1"/>
    </row>
    <row r="74" spans="2:21">
      <c r="B74" s="94" t="s">
        <v>228</v>
      </c>
      <c r="C74" s="1"/>
      <c r="D74" s="1"/>
      <c r="E74" s="1"/>
      <c r="F74" s="1"/>
    </row>
    <row r="75" spans="2:21">
      <c r="C75" s="1"/>
      <c r="D75" s="1"/>
      <c r="E75" s="1"/>
      <c r="F75" s="1"/>
    </row>
    <row r="76" spans="2:21">
      <c r="C76" s="1"/>
      <c r="D76" s="1"/>
      <c r="E76" s="1"/>
      <c r="F76" s="1"/>
    </row>
    <row r="77" spans="2:21">
      <c r="C77" s="1"/>
      <c r="D77" s="1"/>
      <c r="E77" s="1"/>
      <c r="F77" s="1"/>
    </row>
    <row r="78" spans="2:21">
      <c r="C78" s="1"/>
      <c r="D78" s="1"/>
      <c r="E78" s="1"/>
      <c r="F78" s="1"/>
    </row>
    <row r="79" spans="2:21">
      <c r="C79" s="1"/>
      <c r="D79" s="1"/>
      <c r="E79" s="1"/>
      <c r="F79" s="1"/>
    </row>
    <row r="80" spans="2:21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F" sheet="1" objects="1" scenarios="1"/>
  <mergeCells count="2">
    <mergeCell ref="B6:U6"/>
    <mergeCell ref="B7:U7"/>
  </mergeCells>
  <phoneticPr fontId="4" type="noConversion"/>
  <conditionalFormatting sqref="B12:B66">
    <cfRule type="cellIs" dxfId="11" priority="2" operator="equal">
      <formula>"NR3"</formula>
    </cfRule>
  </conditionalFormatting>
  <conditionalFormatting sqref="B12:B66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72 B74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1181102362204722" bottom="0.51181102362204722" header="0" footer="0.23622047244094491"/>
  <pageSetup paperSize="9" scale="67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Normal="100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236</v>
      </c>
    </row>
    <row r="2" spans="2:61">
      <c r="B2" s="57" t="s">
        <v>168</v>
      </c>
      <c r="C2" s="78" t="s">
        <v>237</v>
      </c>
    </row>
    <row r="3" spans="2:61">
      <c r="B3" s="57" t="s">
        <v>170</v>
      </c>
      <c r="C3" s="78" t="s">
        <v>238</v>
      </c>
    </row>
    <row r="4" spans="2:61">
      <c r="B4" s="57" t="s">
        <v>171</v>
      </c>
      <c r="C4" s="78">
        <v>9455</v>
      </c>
    </row>
    <row r="6" spans="2:61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90"/>
      <c r="BI6" s="3"/>
    </row>
    <row r="7" spans="2:61" ht="26.25" customHeight="1">
      <c r="B7" s="188" t="s">
        <v>77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90"/>
      <c r="BE7" s="3"/>
      <c r="BI7" s="3"/>
    </row>
    <row r="8" spans="2:61" s="3" customFormat="1" ht="78.75">
      <c r="B8" s="22" t="s">
        <v>104</v>
      </c>
      <c r="C8" s="30" t="s">
        <v>34</v>
      </c>
      <c r="D8" s="30" t="s">
        <v>109</v>
      </c>
      <c r="E8" s="30" t="s">
        <v>215</v>
      </c>
      <c r="F8" s="30" t="s">
        <v>106</v>
      </c>
      <c r="G8" s="30" t="s">
        <v>49</v>
      </c>
      <c r="H8" s="30" t="s">
        <v>89</v>
      </c>
      <c r="I8" s="13" t="s">
        <v>222</v>
      </c>
      <c r="J8" s="13" t="s">
        <v>221</v>
      </c>
      <c r="K8" s="13" t="s">
        <v>48</v>
      </c>
      <c r="L8" s="13" t="s">
        <v>45</v>
      </c>
      <c r="M8" s="30" t="s">
        <v>172</v>
      </c>
      <c r="N8" s="14" t="s">
        <v>174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231</v>
      </c>
      <c r="J9" s="16"/>
      <c r="K9" s="16" t="s">
        <v>225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BE11" s="1"/>
      <c r="BF11" s="3"/>
      <c r="BG11" s="1"/>
      <c r="BI11" s="1"/>
    </row>
    <row r="12" spans="2:61" ht="20.25">
      <c r="B12" s="94" t="s">
        <v>235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F12" s="4"/>
    </row>
    <row r="13" spans="2:61">
      <c r="B13" s="94" t="s">
        <v>101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1">
      <c r="B14" s="94" t="s">
        <v>220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1">
      <c r="B15" s="94" t="s">
        <v>230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1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E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0F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1181102362204722" bottom="0.51181102362204722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Z255"/>
  <sheetViews>
    <sheetView rightToLeft="1" topLeftCell="A4" zoomScale="85" zoomScaleNormal="85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3.42578125" style="2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169</v>
      </c>
      <c r="C1" s="78" t="s" vm="1">
        <v>236</v>
      </c>
    </row>
    <row r="2" spans="2:52">
      <c r="B2" s="57" t="s">
        <v>168</v>
      </c>
      <c r="C2" s="78" t="s">
        <v>237</v>
      </c>
    </row>
    <row r="3" spans="2:52">
      <c r="B3" s="57" t="s">
        <v>170</v>
      </c>
      <c r="C3" s="78" t="s">
        <v>238</v>
      </c>
    </row>
    <row r="4" spans="2:52">
      <c r="B4" s="57" t="s">
        <v>171</v>
      </c>
      <c r="C4" s="78">
        <v>9455</v>
      </c>
    </row>
    <row r="6" spans="2:52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90"/>
      <c r="AZ6" s="3"/>
    </row>
    <row r="7" spans="2:52" ht="26.25" customHeight="1">
      <c r="B7" s="188" t="s">
        <v>78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90"/>
      <c r="AW7" s="3"/>
      <c r="AZ7" s="3"/>
    </row>
    <row r="8" spans="2:52" s="3" customFormat="1" ht="63">
      <c r="B8" s="22" t="s">
        <v>104</v>
      </c>
      <c r="C8" s="30" t="s">
        <v>34</v>
      </c>
      <c r="D8" s="30" t="s">
        <v>109</v>
      </c>
      <c r="E8" s="30" t="s">
        <v>106</v>
      </c>
      <c r="F8" s="30" t="s">
        <v>49</v>
      </c>
      <c r="G8" s="30" t="s">
        <v>89</v>
      </c>
      <c r="H8" s="30" t="s">
        <v>222</v>
      </c>
      <c r="I8" s="30" t="s">
        <v>221</v>
      </c>
      <c r="J8" s="30" t="s">
        <v>229</v>
      </c>
      <c r="K8" s="30" t="s">
        <v>48</v>
      </c>
      <c r="L8" s="30" t="s">
        <v>45</v>
      </c>
      <c r="M8" s="30" t="s">
        <v>172</v>
      </c>
      <c r="N8" s="30" t="s">
        <v>174</v>
      </c>
      <c r="AW8" s="1"/>
      <c r="AX8" s="1"/>
      <c r="AZ8" s="4"/>
    </row>
    <row r="9" spans="2:52" s="3" customFormat="1" ht="26.25" customHeight="1">
      <c r="B9" s="15"/>
      <c r="C9" s="16"/>
      <c r="D9" s="16"/>
      <c r="E9" s="16"/>
      <c r="F9" s="16"/>
      <c r="G9" s="16"/>
      <c r="H9" s="32" t="s">
        <v>231</v>
      </c>
      <c r="I9" s="32"/>
      <c r="J9" s="16" t="s">
        <v>225</v>
      </c>
      <c r="K9" s="32" t="s">
        <v>225</v>
      </c>
      <c r="L9" s="32" t="s">
        <v>20</v>
      </c>
      <c r="M9" s="17" t="s">
        <v>20</v>
      </c>
      <c r="N9" s="17" t="s">
        <v>20</v>
      </c>
      <c r="AW9" s="1"/>
      <c r="AZ9" s="4"/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AW10" s="1"/>
      <c r="AX10" s="3"/>
      <c r="AZ10" s="1"/>
    </row>
    <row r="11" spans="2:52" s="134" customFormat="1" ht="18" customHeight="1">
      <c r="B11" s="96" t="s">
        <v>28</v>
      </c>
      <c r="C11" s="97"/>
      <c r="D11" s="97"/>
      <c r="E11" s="97"/>
      <c r="F11" s="97"/>
      <c r="G11" s="97"/>
      <c r="H11" s="99"/>
      <c r="I11" s="101"/>
      <c r="J11" s="101">
        <v>0.25833999999999996</v>
      </c>
      <c r="K11" s="99">
        <v>6496.3174399999953</v>
      </c>
      <c r="L11" s="97"/>
      <c r="M11" s="102">
        <v>1</v>
      </c>
      <c r="N11" s="102">
        <f>K11/'סכום נכסי הקרן'!$C$42</f>
        <v>0.53901650673153978</v>
      </c>
      <c r="AW11" s="135"/>
      <c r="AX11" s="138"/>
      <c r="AZ11" s="135"/>
    </row>
    <row r="12" spans="2:52" s="135" customFormat="1" ht="20.25">
      <c r="B12" s="81" t="s">
        <v>219</v>
      </c>
      <c r="C12" s="82"/>
      <c r="D12" s="82"/>
      <c r="E12" s="82"/>
      <c r="F12" s="82"/>
      <c r="G12" s="82"/>
      <c r="H12" s="89"/>
      <c r="I12" s="91"/>
      <c r="J12" s="91">
        <v>0</v>
      </c>
      <c r="K12" s="89">
        <v>4390.0735800000002</v>
      </c>
      <c r="L12" s="82"/>
      <c r="M12" s="90">
        <v>0.67577879630217141</v>
      </c>
      <c r="N12" s="90">
        <f>K12/'סכום נכסי הקרן'!$C$42</f>
        <v>0.36425592610604124</v>
      </c>
      <c r="AX12" s="134"/>
    </row>
    <row r="13" spans="2:52" s="135" customFormat="1">
      <c r="B13" s="98" t="s">
        <v>51</v>
      </c>
      <c r="C13" s="82"/>
      <c r="D13" s="82"/>
      <c r="E13" s="82"/>
      <c r="F13" s="82"/>
      <c r="G13" s="82"/>
      <c r="H13" s="89"/>
      <c r="I13" s="91"/>
      <c r="J13" s="82"/>
      <c r="K13" s="89">
        <v>1099.34674</v>
      </c>
      <c r="L13" s="82"/>
      <c r="M13" s="90">
        <v>0.16922614237274722</v>
      </c>
      <c r="N13" s="90">
        <f>K13/'סכום נכסי הקרן'!$C$42</f>
        <v>9.1215684109412415E-2</v>
      </c>
    </row>
    <row r="14" spans="2:52" s="135" customFormat="1">
      <c r="B14" s="85" t="s">
        <v>422</v>
      </c>
      <c r="C14" s="80" t="s">
        <v>423</v>
      </c>
      <c r="D14" s="92" t="s">
        <v>110</v>
      </c>
      <c r="E14" s="80" t="s">
        <v>424</v>
      </c>
      <c r="F14" s="92" t="s">
        <v>425</v>
      </c>
      <c r="G14" s="92" t="s">
        <v>154</v>
      </c>
      <c r="H14" s="86">
        <v>23117</v>
      </c>
      <c r="I14" s="88">
        <v>1286</v>
      </c>
      <c r="J14" s="80"/>
      <c r="K14" s="86">
        <v>297.28462000000002</v>
      </c>
      <c r="L14" s="87">
        <v>1.1196208115486477E-4</v>
      </c>
      <c r="M14" s="87">
        <v>4.5762021752434594E-2</v>
      </c>
      <c r="N14" s="87">
        <f>K14/'סכום נכסי הקרן'!$C$42</f>
        <v>2.4666485105970033E-2</v>
      </c>
    </row>
    <row r="15" spans="2:52" s="135" customFormat="1">
      <c r="B15" s="85" t="s">
        <v>426</v>
      </c>
      <c r="C15" s="80" t="s">
        <v>427</v>
      </c>
      <c r="D15" s="92" t="s">
        <v>110</v>
      </c>
      <c r="E15" s="80" t="s">
        <v>428</v>
      </c>
      <c r="F15" s="92" t="s">
        <v>425</v>
      </c>
      <c r="G15" s="92" t="s">
        <v>154</v>
      </c>
      <c r="H15" s="86">
        <v>17882</v>
      </c>
      <c r="I15" s="88">
        <v>1281</v>
      </c>
      <c r="J15" s="80"/>
      <c r="K15" s="86">
        <v>229.06842</v>
      </c>
      <c r="L15" s="87">
        <v>7.0125490196078428E-5</v>
      </c>
      <c r="M15" s="87">
        <v>3.5261272577221871E-2</v>
      </c>
      <c r="N15" s="87">
        <f>K15/'סכום נכסי הקרן'!$C$42</f>
        <v>1.900640796748277E-2</v>
      </c>
    </row>
    <row r="16" spans="2:52" s="135" customFormat="1" ht="20.25">
      <c r="B16" s="85" t="s">
        <v>429</v>
      </c>
      <c r="C16" s="80" t="s">
        <v>430</v>
      </c>
      <c r="D16" s="92" t="s">
        <v>110</v>
      </c>
      <c r="E16" s="80" t="s">
        <v>431</v>
      </c>
      <c r="F16" s="92" t="s">
        <v>425</v>
      </c>
      <c r="G16" s="92" t="s">
        <v>154</v>
      </c>
      <c r="H16" s="86">
        <v>2013</v>
      </c>
      <c r="I16" s="88">
        <v>12850</v>
      </c>
      <c r="J16" s="80"/>
      <c r="K16" s="86">
        <v>258.6705</v>
      </c>
      <c r="L16" s="87">
        <v>1.9608901673758569E-5</v>
      </c>
      <c r="M16" s="87">
        <v>3.9818020346000856E-2</v>
      </c>
      <c r="N16" s="87">
        <f>K16/'סכום נכסי הקרן'!$C$42</f>
        <v>2.1462570231866759E-2</v>
      </c>
      <c r="AW16" s="134"/>
    </row>
    <row r="17" spans="2:14" s="135" customFormat="1">
      <c r="B17" s="85" t="s">
        <v>432</v>
      </c>
      <c r="C17" s="80" t="s">
        <v>433</v>
      </c>
      <c r="D17" s="92" t="s">
        <v>110</v>
      </c>
      <c r="E17" s="80" t="s">
        <v>434</v>
      </c>
      <c r="F17" s="92" t="s">
        <v>425</v>
      </c>
      <c r="G17" s="92" t="s">
        <v>154</v>
      </c>
      <c r="H17" s="86">
        <v>2448</v>
      </c>
      <c r="I17" s="88">
        <v>12840</v>
      </c>
      <c r="J17" s="80"/>
      <c r="K17" s="86">
        <v>314.32319999999999</v>
      </c>
      <c r="L17" s="87">
        <v>5.9206874575992432E-5</v>
      </c>
      <c r="M17" s="87">
        <v>4.8384827697089912E-2</v>
      </c>
      <c r="N17" s="87">
        <f>K17/'סכום נכסי הקרן'!$C$42</f>
        <v>2.6080220804092856E-2</v>
      </c>
    </row>
    <row r="18" spans="2:14" s="135" customFormat="1">
      <c r="B18" s="83"/>
      <c r="C18" s="80"/>
      <c r="D18" s="80"/>
      <c r="E18" s="80"/>
      <c r="F18" s="80"/>
      <c r="G18" s="80"/>
      <c r="H18" s="86"/>
      <c r="I18" s="88"/>
      <c r="J18" s="80"/>
      <c r="K18" s="80"/>
      <c r="L18" s="80"/>
      <c r="M18" s="87"/>
      <c r="N18" s="80"/>
    </row>
    <row r="19" spans="2:14" s="135" customFormat="1">
      <c r="B19" s="98" t="s">
        <v>52</v>
      </c>
      <c r="C19" s="82"/>
      <c r="D19" s="82"/>
      <c r="E19" s="82"/>
      <c r="F19" s="82"/>
      <c r="G19" s="82"/>
      <c r="H19" s="89"/>
      <c r="I19" s="91"/>
      <c r="J19" s="82"/>
      <c r="K19" s="89">
        <v>3290.7268399999998</v>
      </c>
      <c r="L19" s="82"/>
      <c r="M19" s="90">
        <v>0.50655265392942406</v>
      </c>
      <c r="N19" s="90">
        <f>K19/'סכום נכסי הקרן'!$C$42</f>
        <v>0.2730402419966288</v>
      </c>
    </row>
    <row r="20" spans="2:14" s="135" customFormat="1">
      <c r="B20" s="85" t="s">
        <v>435</v>
      </c>
      <c r="C20" s="80" t="s">
        <v>436</v>
      </c>
      <c r="D20" s="92" t="s">
        <v>110</v>
      </c>
      <c r="E20" s="80" t="s">
        <v>424</v>
      </c>
      <c r="F20" s="92" t="s">
        <v>437</v>
      </c>
      <c r="G20" s="92" t="s">
        <v>154</v>
      </c>
      <c r="H20" s="86">
        <v>73629</v>
      </c>
      <c r="I20" s="88">
        <v>306.08</v>
      </c>
      <c r="J20" s="80"/>
      <c r="K20" s="86">
        <v>225.36364</v>
      </c>
      <c r="L20" s="87">
        <v>5.0814718063582219E-4</v>
      </c>
      <c r="M20" s="87">
        <v>3.4690983327317231E-2</v>
      </c>
      <c r="N20" s="87">
        <f>K20/'סכום נכסי הקרן'!$C$42</f>
        <v>1.8699012648172624E-2</v>
      </c>
    </row>
    <row r="21" spans="2:14" s="135" customFormat="1">
      <c r="B21" s="85" t="s">
        <v>438</v>
      </c>
      <c r="C21" s="80" t="s">
        <v>439</v>
      </c>
      <c r="D21" s="92" t="s">
        <v>110</v>
      </c>
      <c r="E21" s="80" t="s">
        <v>424</v>
      </c>
      <c r="F21" s="92" t="s">
        <v>437</v>
      </c>
      <c r="G21" s="92" t="s">
        <v>154</v>
      </c>
      <c r="H21" s="86">
        <v>188960</v>
      </c>
      <c r="I21" s="88">
        <v>316.27</v>
      </c>
      <c r="J21" s="80"/>
      <c r="K21" s="86">
        <v>597.62378999999999</v>
      </c>
      <c r="L21" s="87">
        <v>7.241153174949637E-4</v>
      </c>
      <c r="M21" s="87">
        <v>9.1994240663214946E-2</v>
      </c>
      <c r="N21" s="87">
        <f>K21/'סכום נכסי הקרן'!$C$42</f>
        <v>4.9586414241706692E-2</v>
      </c>
    </row>
    <row r="22" spans="2:14" s="135" customFormat="1">
      <c r="B22" s="85" t="s">
        <v>440</v>
      </c>
      <c r="C22" s="80" t="s">
        <v>441</v>
      </c>
      <c r="D22" s="92" t="s">
        <v>110</v>
      </c>
      <c r="E22" s="80" t="s">
        <v>424</v>
      </c>
      <c r="F22" s="92" t="s">
        <v>437</v>
      </c>
      <c r="G22" s="92" t="s">
        <v>154</v>
      </c>
      <c r="H22" s="86">
        <v>9550</v>
      </c>
      <c r="I22" s="88">
        <v>325.39</v>
      </c>
      <c r="J22" s="80"/>
      <c r="K22" s="86">
        <v>31.074750000000002</v>
      </c>
      <c r="L22" s="87">
        <v>3.917090075734004E-5</v>
      </c>
      <c r="M22" s="87">
        <v>4.7834408165867009E-3</v>
      </c>
      <c r="N22" s="87">
        <f>K22/'סכום נכסי הקרן'!$C$42</f>
        <v>2.5783535591136276E-3</v>
      </c>
    </row>
    <row r="23" spans="2:14" s="135" customFormat="1">
      <c r="B23" s="85" t="s">
        <v>442</v>
      </c>
      <c r="C23" s="80" t="s">
        <v>443</v>
      </c>
      <c r="D23" s="92" t="s">
        <v>110</v>
      </c>
      <c r="E23" s="80" t="s">
        <v>428</v>
      </c>
      <c r="F23" s="92" t="s">
        <v>437</v>
      </c>
      <c r="G23" s="92" t="s">
        <v>154</v>
      </c>
      <c r="H23" s="86">
        <v>200</v>
      </c>
      <c r="I23" s="88">
        <v>322.39999999999998</v>
      </c>
      <c r="J23" s="80"/>
      <c r="K23" s="86">
        <v>0.64479999999999993</v>
      </c>
      <c r="L23" s="87">
        <v>3.3528918692372171E-7</v>
      </c>
      <c r="M23" s="87">
        <v>9.9256233389974312E-5</v>
      </c>
      <c r="N23" s="87">
        <f>K23/'סכום נכסי הקרן'!$C$42</f>
        <v>5.350074819319437E-5</v>
      </c>
    </row>
    <row r="24" spans="2:14" s="135" customFormat="1">
      <c r="B24" s="85" t="s">
        <v>444</v>
      </c>
      <c r="C24" s="80" t="s">
        <v>445</v>
      </c>
      <c r="D24" s="92" t="s">
        <v>110</v>
      </c>
      <c r="E24" s="80" t="s">
        <v>428</v>
      </c>
      <c r="F24" s="92" t="s">
        <v>437</v>
      </c>
      <c r="G24" s="92" t="s">
        <v>154</v>
      </c>
      <c r="H24" s="86">
        <v>18485</v>
      </c>
      <c r="I24" s="88">
        <v>3241.92</v>
      </c>
      <c r="J24" s="80"/>
      <c r="K24" s="86">
        <v>599.26891000000001</v>
      </c>
      <c r="L24" s="87">
        <v>6.2805789616743682E-4</v>
      </c>
      <c r="M24" s="87">
        <v>9.2247479519720094E-2</v>
      </c>
      <c r="N24" s="87">
        <f>K24/'סכום נכסי הקרן'!$C$42</f>
        <v>4.9722914165508787E-2</v>
      </c>
    </row>
    <row r="25" spans="2:14" s="135" customFormat="1">
      <c r="B25" s="85" t="s">
        <v>446</v>
      </c>
      <c r="C25" s="80" t="s">
        <v>447</v>
      </c>
      <c r="D25" s="92" t="s">
        <v>110</v>
      </c>
      <c r="E25" s="80" t="s">
        <v>431</v>
      </c>
      <c r="F25" s="92" t="s">
        <v>437</v>
      </c>
      <c r="G25" s="92" t="s">
        <v>154</v>
      </c>
      <c r="H25" s="86">
        <v>2100</v>
      </c>
      <c r="I25" s="88">
        <v>3226.34</v>
      </c>
      <c r="J25" s="80"/>
      <c r="K25" s="86">
        <v>67.753140000000002</v>
      </c>
      <c r="L25" s="87">
        <v>1.4E-5</v>
      </c>
      <c r="M25" s="87">
        <v>1.0429468791475814E-2</v>
      </c>
      <c r="N25" s="87">
        <f>K25/'סכום נכסי הקרן'!$C$42</f>
        <v>5.6216558350469072E-3</v>
      </c>
    </row>
    <row r="26" spans="2:14" s="135" customFormat="1">
      <c r="B26" s="85" t="s">
        <v>448</v>
      </c>
      <c r="C26" s="80" t="s">
        <v>449</v>
      </c>
      <c r="D26" s="92" t="s">
        <v>110</v>
      </c>
      <c r="E26" s="80" t="s">
        <v>431</v>
      </c>
      <c r="F26" s="92" t="s">
        <v>437</v>
      </c>
      <c r="G26" s="92" t="s">
        <v>154</v>
      </c>
      <c r="H26" s="86">
        <v>12801</v>
      </c>
      <c r="I26" s="88">
        <v>3156.65</v>
      </c>
      <c r="J26" s="80"/>
      <c r="K26" s="86">
        <v>404.08277000000004</v>
      </c>
      <c r="L26" s="87">
        <v>9.1435714285714284E-5</v>
      </c>
      <c r="M26" s="87">
        <v>6.2201820297747075E-2</v>
      </c>
      <c r="N26" s="87">
        <f>K26/'סכום נכסי הקרן'!$C$42</f>
        <v>3.3527807889234616E-2</v>
      </c>
    </row>
    <row r="27" spans="2:14" s="135" customFormat="1">
      <c r="B27" s="85" t="s">
        <v>450</v>
      </c>
      <c r="C27" s="80" t="s">
        <v>451</v>
      </c>
      <c r="D27" s="92" t="s">
        <v>110</v>
      </c>
      <c r="E27" s="80" t="s">
        <v>434</v>
      </c>
      <c r="F27" s="92" t="s">
        <v>437</v>
      </c>
      <c r="G27" s="92" t="s">
        <v>154</v>
      </c>
      <c r="H27" s="86">
        <v>35000</v>
      </c>
      <c r="I27" s="88">
        <v>323.29000000000002</v>
      </c>
      <c r="J27" s="80"/>
      <c r="K27" s="86">
        <v>113.1515</v>
      </c>
      <c r="L27" s="87">
        <v>9.4594594594594599E-5</v>
      </c>
      <c r="M27" s="87">
        <v>1.7417791086268113E-2</v>
      </c>
      <c r="N27" s="87">
        <f>K27/'סכום נכסי הקרן'!$C$42</f>
        <v>9.3884769062999897E-3</v>
      </c>
    </row>
    <row r="28" spans="2:14" s="135" customFormat="1">
      <c r="B28" s="85" t="s">
        <v>452</v>
      </c>
      <c r="C28" s="80" t="s">
        <v>453</v>
      </c>
      <c r="D28" s="92" t="s">
        <v>110</v>
      </c>
      <c r="E28" s="80" t="s">
        <v>434</v>
      </c>
      <c r="F28" s="92" t="s">
        <v>437</v>
      </c>
      <c r="G28" s="92" t="s">
        <v>154</v>
      </c>
      <c r="H28" s="86">
        <v>6113</v>
      </c>
      <c r="I28" s="88">
        <v>3259.74</v>
      </c>
      <c r="J28" s="80"/>
      <c r="K28" s="86">
        <v>199.26791</v>
      </c>
      <c r="L28" s="87">
        <v>4.2383466734480211E-5</v>
      </c>
      <c r="M28" s="87">
        <v>3.0673979810937339E-2</v>
      </c>
      <c r="N28" s="87">
        <f>K28/'סכום נכסי הקרן'!$C$42</f>
        <v>1.6533781445245224E-2</v>
      </c>
    </row>
    <row r="29" spans="2:14" s="135" customFormat="1">
      <c r="B29" s="85" t="s">
        <v>454</v>
      </c>
      <c r="C29" s="80" t="s">
        <v>455</v>
      </c>
      <c r="D29" s="92" t="s">
        <v>110</v>
      </c>
      <c r="E29" s="80" t="s">
        <v>434</v>
      </c>
      <c r="F29" s="92" t="s">
        <v>437</v>
      </c>
      <c r="G29" s="92" t="s">
        <v>154</v>
      </c>
      <c r="H29" s="86">
        <v>11786</v>
      </c>
      <c r="I29" s="88">
        <v>3173.4</v>
      </c>
      <c r="J29" s="80"/>
      <c r="K29" s="86">
        <v>374.01691999999997</v>
      </c>
      <c r="L29" s="87">
        <v>7.870450751252087E-5</v>
      </c>
      <c r="M29" s="87">
        <v>5.7573682852542413E-2</v>
      </c>
      <c r="N29" s="87">
        <f>K29/'סכום נכסי הקרן'!$C$42</f>
        <v>3.1033165410846966E-2</v>
      </c>
    </row>
    <row r="30" spans="2:14" s="135" customFormat="1">
      <c r="B30" s="85" t="s">
        <v>456</v>
      </c>
      <c r="C30" s="80" t="s">
        <v>457</v>
      </c>
      <c r="D30" s="92" t="s">
        <v>110</v>
      </c>
      <c r="E30" s="80" t="s">
        <v>428</v>
      </c>
      <c r="F30" s="92" t="s">
        <v>437</v>
      </c>
      <c r="G30" s="92" t="s">
        <v>154</v>
      </c>
      <c r="H30" s="86">
        <v>43670</v>
      </c>
      <c r="I30" s="88">
        <v>354.71</v>
      </c>
      <c r="J30" s="80"/>
      <c r="K30" s="86">
        <v>154.90186</v>
      </c>
      <c r="L30" s="87">
        <v>8.4498639454841173E-5</v>
      </c>
      <c r="M30" s="87">
        <v>2.3844564467588595E-2</v>
      </c>
      <c r="N30" s="87">
        <f>K30/'סכום נכסי הקרן'!$C$42</f>
        <v>1.2852613843854603E-2</v>
      </c>
    </row>
    <row r="31" spans="2:14" s="135" customFormat="1">
      <c r="B31" s="85" t="s">
        <v>458</v>
      </c>
      <c r="C31" s="80" t="s">
        <v>459</v>
      </c>
      <c r="D31" s="92" t="s">
        <v>110</v>
      </c>
      <c r="E31" s="80" t="s">
        <v>428</v>
      </c>
      <c r="F31" s="92" t="s">
        <v>437</v>
      </c>
      <c r="G31" s="92" t="s">
        <v>154</v>
      </c>
      <c r="H31" s="86">
        <v>12285</v>
      </c>
      <c r="I31" s="88">
        <v>353.99</v>
      </c>
      <c r="J31" s="80"/>
      <c r="K31" s="86">
        <v>43.487670000000001</v>
      </c>
      <c r="L31" s="87">
        <v>8.2171060965649829E-5</v>
      </c>
      <c r="M31" s="87">
        <v>6.6942033546932142E-3</v>
      </c>
      <c r="N31" s="87">
        <f>K31/'סכום נכסי הקרן'!$C$42</f>
        <v>3.6082861075972914E-3</v>
      </c>
    </row>
    <row r="32" spans="2:14" s="135" customFormat="1">
      <c r="B32" s="85" t="s">
        <v>460</v>
      </c>
      <c r="C32" s="80" t="s">
        <v>461</v>
      </c>
      <c r="D32" s="92" t="s">
        <v>110</v>
      </c>
      <c r="E32" s="80" t="s">
        <v>431</v>
      </c>
      <c r="F32" s="92" t="s">
        <v>437</v>
      </c>
      <c r="G32" s="92" t="s">
        <v>154</v>
      </c>
      <c r="H32" s="86">
        <v>11110</v>
      </c>
      <c r="I32" s="88">
        <v>3554.87</v>
      </c>
      <c r="J32" s="80"/>
      <c r="K32" s="86">
        <v>394.94605999999999</v>
      </c>
      <c r="L32" s="87">
        <v>4.8384535727515716E-4</v>
      </c>
      <c r="M32" s="87">
        <v>6.0795375787547762E-2</v>
      </c>
      <c r="N32" s="87">
        <f>K32/'סכום נכסי הקרן'!$C$42</f>
        <v>3.2769711082435232E-2</v>
      </c>
    </row>
    <row r="33" spans="2:14" s="135" customFormat="1">
      <c r="B33" s="85" t="s">
        <v>462</v>
      </c>
      <c r="C33" s="80" t="s">
        <v>463</v>
      </c>
      <c r="D33" s="92" t="s">
        <v>110</v>
      </c>
      <c r="E33" s="80" t="s">
        <v>434</v>
      </c>
      <c r="F33" s="92" t="s">
        <v>437</v>
      </c>
      <c r="G33" s="92" t="s">
        <v>154</v>
      </c>
      <c r="H33" s="86">
        <v>2400</v>
      </c>
      <c r="I33" s="88">
        <v>3547.63</v>
      </c>
      <c r="J33" s="80"/>
      <c r="K33" s="86">
        <v>85.143119999999996</v>
      </c>
      <c r="L33" s="87">
        <v>4.9621247222605755E-5</v>
      </c>
      <c r="M33" s="87">
        <v>1.3106366920394835E-2</v>
      </c>
      <c r="N33" s="87">
        <f>K33/'סכום נכסי הקרן'!$C$42</f>
        <v>7.0645481133730335E-3</v>
      </c>
    </row>
    <row r="34" spans="2:14" s="135" customFormat="1">
      <c r="B34" s="83"/>
      <c r="C34" s="80"/>
      <c r="D34" s="80"/>
      <c r="E34" s="80"/>
      <c r="F34" s="80"/>
      <c r="G34" s="80"/>
      <c r="H34" s="86"/>
      <c r="I34" s="88"/>
      <c r="J34" s="80"/>
      <c r="K34" s="80"/>
      <c r="L34" s="80"/>
      <c r="M34" s="87"/>
      <c r="N34" s="80"/>
    </row>
    <row r="35" spans="2:14" s="135" customFormat="1">
      <c r="B35" s="81" t="s">
        <v>218</v>
      </c>
      <c r="C35" s="82"/>
      <c r="D35" s="82"/>
      <c r="E35" s="82"/>
      <c r="F35" s="82"/>
      <c r="G35" s="82"/>
      <c r="H35" s="89"/>
      <c r="I35" s="91"/>
      <c r="J35" s="91">
        <v>0.25833999999999996</v>
      </c>
      <c r="K35" s="89">
        <v>2106.24386</v>
      </c>
      <c r="L35" s="82"/>
      <c r="M35" s="90">
        <v>0.32422120369782942</v>
      </c>
      <c r="N35" s="90">
        <f>K35/'סכום נכסי הקרן'!$C$42</f>
        <v>0.17476058062549898</v>
      </c>
    </row>
    <row r="36" spans="2:14" s="135" customFormat="1">
      <c r="B36" s="98" t="s">
        <v>53</v>
      </c>
      <c r="C36" s="82"/>
      <c r="D36" s="82"/>
      <c r="E36" s="82"/>
      <c r="F36" s="82"/>
      <c r="G36" s="82"/>
      <c r="H36" s="89"/>
      <c r="I36" s="91"/>
      <c r="J36" s="91">
        <v>0.25833999999999996</v>
      </c>
      <c r="K36" s="89">
        <v>1747.0587999999998</v>
      </c>
      <c r="L36" s="82"/>
      <c r="M36" s="90">
        <v>0.26893063895596842</v>
      </c>
      <c r="N36" s="90">
        <f>K36/'סכום נכסי הקרן'!$C$42</f>
        <v>0.14495805356312705</v>
      </c>
    </row>
    <row r="37" spans="2:14" s="135" customFormat="1">
      <c r="B37" s="85" t="s">
        <v>464</v>
      </c>
      <c r="C37" s="80" t="s">
        <v>465</v>
      </c>
      <c r="D37" s="92" t="s">
        <v>27</v>
      </c>
      <c r="E37" s="80"/>
      <c r="F37" s="92" t="s">
        <v>425</v>
      </c>
      <c r="G37" s="92" t="s">
        <v>163</v>
      </c>
      <c r="H37" s="86">
        <v>88</v>
      </c>
      <c r="I37" s="88">
        <v>20740</v>
      </c>
      <c r="J37" s="80"/>
      <c r="K37" s="86">
        <v>57.016750000000002</v>
      </c>
      <c r="L37" s="87">
        <v>8.5736686093722883E-7</v>
      </c>
      <c r="M37" s="87">
        <v>8.7767801568514551E-3</v>
      </c>
      <c r="N37" s="87">
        <f>K37/'סכום נכסי הקרן'!$C$42</f>
        <v>4.7308293804967675E-3</v>
      </c>
    </row>
    <row r="38" spans="2:14" s="135" customFormat="1">
      <c r="B38" s="85" t="s">
        <v>466</v>
      </c>
      <c r="C38" s="80" t="s">
        <v>467</v>
      </c>
      <c r="D38" s="92" t="s">
        <v>468</v>
      </c>
      <c r="E38" s="80"/>
      <c r="F38" s="92" t="s">
        <v>425</v>
      </c>
      <c r="G38" s="92" t="s">
        <v>153</v>
      </c>
      <c r="H38" s="86">
        <v>1507</v>
      </c>
      <c r="I38" s="88">
        <v>2738</v>
      </c>
      <c r="J38" s="80"/>
      <c r="K38" s="86">
        <v>144.25076000000001</v>
      </c>
      <c r="L38" s="87">
        <v>1.5520082229453326E-5</v>
      </c>
      <c r="M38" s="87">
        <v>2.2205004809617204E-2</v>
      </c>
      <c r="N38" s="87">
        <f>K38/'סכום נכסי הקרן'!$C$42</f>
        <v>1.1968864124436904E-2</v>
      </c>
    </row>
    <row r="39" spans="2:14" s="135" customFormat="1">
      <c r="B39" s="85" t="s">
        <v>469</v>
      </c>
      <c r="C39" s="80" t="s">
        <v>470</v>
      </c>
      <c r="D39" s="92" t="s">
        <v>468</v>
      </c>
      <c r="E39" s="80"/>
      <c r="F39" s="92" t="s">
        <v>425</v>
      </c>
      <c r="G39" s="92" t="s">
        <v>153</v>
      </c>
      <c r="H39" s="86">
        <v>559</v>
      </c>
      <c r="I39" s="88">
        <v>2410</v>
      </c>
      <c r="J39" s="80"/>
      <c r="K39" s="86">
        <v>47.097760000000001</v>
      </c>
      <c r="L39" s="87">
        <v>4.5447154471544714E-5</v>
      </c>
      <c r="M39" s="87">
        <v>7.2499166543191634E-3</v>
      </c>
      <c r="N39" s="87">
        <f>K39/'סכום נכסי הקרן'!$C$42</f>
        <v>3.9078247491059282E-3</v>
      </c>
    </row>
    <row r="40" spans="2:14" s="135" customFormat="1">
      <c r="B40" s="85" t="s">
        <v>471</v>
      </c>
      <c r="C40" s="80" t="s">
        <v>472</v>
      </c>
      <c r="D40" s="92" t="s">
        <v>468</v>
      </c>
      <c r="E40" s="80"/>
      <c r="F40" s="92" t="s">
        <v>425</v>
      </c>
      <c r="G40" s="92" t="s">
        <v>153</v>
      </c>
      <c r="H40" s="86">
        <v>1507</v>
      </c>
      <c r="I40" s="88">
        <v>2980</v>
      </c>
      <c r="J40" s="80"/>
      <c r="K40" s="86">
        <v>157.00046</v>
      </c>
      <c r="L40" s="87">
        <v>3.6622114216281895E-5</v>
      </c>
      <c r="M40" s="87">
        <v>2.4167609026199331E-2</v>
      </c>
      <c r="N40" s="87">
        <f>K40/'סכום נכסי הקרן'!$C$42</f>
        <v>1.3026740193355592E-2</v>
      </c>
    </row>
    <row r="41" spans="2:14" s="135" customFormat="1">
      <c r="B41" s="85" t="s">
        <v>473</v>
      </c>
      <c r="C41" s="80" t="s">
        <v>474</v>
      </c>
      <c r="D41" s="92" t="s">
        <v>113</v>
      </c>
      <c r="E41" s="80"/>
      <c r="F41" s="92" t="s">
        <v>425</v>
      </c>
      <c r="G41" s="92" t="s">
        <v>153</v>
      </c>
      <c r="H41" s="86">
        <v>522</v>
      </c>
      <c r="I41" s="88">
        <v>42298.5</v>
      </c>
      <c r="J41" s="80"/>
      <c r="K41" s="86">
        <v>771.91039999999998</v>
      </c>
      <c r="L41" s="87">
        <v>8.8504067626602362E-5</v>
      </c>
      <c r="M41" s="87">
        <v>0.11882276491710364</v>
      </c>
      <c r="N41" s="87">
        <f>K41/'סכום נכסי הקרן'!$C$42</f>
        <v>6.4047431665800167E-2</v>
      </c>
    </row>
    <row r="42" spans="2:14" s="135" customFormat="1">
      <c r="B42" s="85" t="s">
        <v>475</v>
      </c>
      <c r="C42" s="80" t="s">
        <v>476</v>
      </c>
      <c r="D42" s="92" t="s">
        <v>27</v>
      </c>
      <c r="E42" s="80"/>
      <c r="F42" s="92" t="s">
        <v>425</v>
      </c>
      <c r="G42" s="92" t="s">
        <v>155</v>
      </c>
      <c r="H42" s="86">
        <v>839.99999999999989</v>
      </c>
      <c r="I42" s="88">
        <v>7665</v>
      </c>
      <c r="J42" s="80"/>
      <c r="K42" s="86">
        <v>256.63616000000002</v>
      </c>
      <c r="L42" s="87">
        <v>2.0915277439910281E-4</v>
      </c>
      <c r="M42" s="87">
        <v>3.9504867545388948E-2</v>
      </c>
      <c r="N42" s="87">
        <f>K42/'סכום נכסי הקרן'!$C$42</f>
        <v>2.1293775703207729E-2</v>
      </c>
    </row>
    <row r="43" spans="2:14" s="135" customFormat="1">
      <c r="B43" s="85" t="s">
        <v>477</v>
      </c>
      <c r="C43" s="80" t="s">
        <v>478</v>
      </c>
      <c r="D43" s="92" t="s">
        <v>468</v>
      </c>
      <c r="E43" s="80"/>
      <c r="F43" s="92" t="s">
        <v>425</v>
      </c>
      <c r="G43" s="92" t="s">
        <v>153</v>
      </c>
      <c r="H43" s="86">
        <v>62</v>
      </c>
      <c r="I43" s="88">
        <v>24180</v>
      </c>
      <c r="J43" s="88">
        <v>0.25833999999999996</v>
      </c>
      <c r="K43" s="86">
        <v>52.667059999999999</v>
      </c>
      <c r="L43" s="87">
        <v>6.3318149899706706E-8</v>
      </c>
      <c r="M43" s="87">
        <v>8.1072177408867564E-3</v>
      </c>
      <c r="N43" s="87">
        <f>K43/'סכום נכסי הקרן'!$C$42</f>
        <v>4.3699241860047453E-3</v>
      </c>
    </row>
    <row r="44" spans="2:14" s="135" customFormat="1">
      <c r="B44" s="85" t="s">
        <v>479</v>
      </c>
      <c r="C44" s="80" t="s">
        <v>480</v>
      </c>
      <c r="D44" s="92" t="s">
        <v>468</v>
      </c>
      <c r="E44" s="80"/>
      <c r="F44" s="92" t="s">
        <v>425</v>
      </c>
      <c r="G44" s="92" t="s">
        <v>153</v>
      </c>
      <c r="H44" s="86">
        <v>1145</v>
      </c>
      <c r="I44" s="88">
        <v>4083</v>
      </c>
      <c r="J44" s="80"/>
      <c r="K44" s="86">
        <v>163.43922999999995</v>
      </c>
      <c r="L44" s="87">
        <v>8.388835751129627E-7</v>
      </c>
      <c r="M44" s="87">
        <v>2.5158750555145295E-2</v>
      </c>
      <c r="N44" s="87">
        <f>K44/'סכום נכסי הקרן'!$C$42</f>
        <v>1.3560981837964605E-2</v>
      </c>
    </row>
    <row r="45" spans="2:14" s="135" customFormat="1">
      <c r="B45" s="85" t="s">
        <v>481</v>
      </c>
      <c r="C45" s="80" t="s">
        <v>482</v>
      </c>
      <c r="D45" s="92" t="s">
        <v>468</v>
      </c>
      <c r="E45" s="80"/>
      <c r="F45" s="92" t="s">
        <v>425</v>
      </c>
      <c r="G45" s="92" t="s">
        <v>153</v>
      </c>
      <c r="H45" s="86">
        <v>125</v>
      </c>
      <c r="I45" s="88">
        <v>22206</v>
      </c>
      <c r="J45" s="80"/>
      <c r="K45" s="86">
        <v>97.040220000000005</v>
      </c>
      <c r="L45" s="87">
        <v>3.9604936136185016E-7</v>
      </c>
      <c r="M45" s="87">
        <v>1.4937727550456659E-2</v>
      </c>
      <c r="N45" s="87">
        <f>K45/'סכום נכסי הקרן'!$C$42</f>
        <v>8.0516817227546302E-3</v>
      </c>
    </row>
    <row r="46" spans="2:14" s="135" customFormat="1">
      <c r="B46" s="83"/>
      <c r="C46" s="80"/>
      <c r="D46" s="80"/>
      <c r="E46" s="80"/>
      <c r="F46" s="80"/>
      <c r="G46" s="80"/>
      <c r="H46" s="86"/>
      <c r="I46" s="88"/>
      <c r="J46" s="80"/>
      <c r="K46" s="80"/>
      <c r="L46" s="80"/>
      <c r="M46" s="87"/>
      <c r="N46" s="80"/>
    </row>
    <row r="47" spans="2:14" s="135" customFormat="1">
      <c r="B47" s="98" t="s">
        <v>54</v>
      </c>
      <c r="C47" s="82"/>
      <c r="D47" s="82"/>
      <c r="E47" s="82"/>
      <c r="F47" s="82"/>
      <c r="G47" s="82"/>
      <c r="H47" s="89"/>
      <c r="I47" s="91"/>
      <c r="J47" s="82"/>
      <c r="K47" s="89">
        <v>359.18506000000002</v>
      </c>
      <c r="L47" s="82"/>
      <c r="M47" s="90">
        <v>5.5290564741860934E-2</v>
      </c>
      <c r="N47" s="90">
        <f>K47/'סכום נכסי הקרן'!$C$42</f>
        <v>2.9802527062371922E-2</v>
      </c>
    </row>
    <row r="48" spans="2:14" s="135" customFormat="1">
      <c r="B48" s="85" t="s">
        <v>483</v>
      </c>
      <c r="C48" s="80" t="s">
        <v>484</v>
      </c>
      <c r="D48" s="92" t="s">
        <v>113</v>
      </c>
      <c r="E48" s="80"/>
      <c r="F48" s="92" t="s">
        <v>437</v>
      </c>
      <c r="G48" s="92" t="s">
        <v>153</v>
      </c>
      <c r="H48" s="86">
        <v>35</v>
      </c>
      <c r="I48" s="88">
        <v>11575</v>
      </c>
      <c r="J48" s="80"/>
      <c r="K48" s="86">
        <v>14.163170000000001</v>
      </c>
      <c r="L48" s="87">
        <v>6.4337033705399912E-7</v>
      </c>
      <c r="M48" s="87">
        <v>2.1801844092150784E-3</v>
      </c>
      <c r="N48" s="87">
        <f>K48/'סכום נכסי הקרן'!$C$42</f>
        <v>1.1751553842856775E-3</v>
      </c>
    </row>
    <row r="49" spans="2:14" s="135" customFormat="1">
      <c r="B49" s="85" t="s">
        <v>485</v>
      </c>
      <c r="C49" s="80" t="s">
        <v>486</v>
      </c>
      <c r="D49" s="92" t="s">
        <v>468</v>
      </c>
      <c r="E49" s="80"/>
      <c r="F49" s="92" t="s">
        <v>437</v>
      </c>
      <c r="G49" s="92" t="s">
        <v>153</v>
      </c>
      <c r="H49" s="86">
        <v>605</v>
      </c>
      <c r="I49" s="88">
        <v>8004</v>
      </c>
      <c r="J49" s="80"/>
      <c r="K49" s="86">
        <v>169.29101</v>
      </c>
      <c r="L49" s="87">
        <v>2.4756013528257084E-6</v>
      </c>
      <c r="M49" s="87">
        <v>2.6059534738499496E-2</v>
      </c>
      <c r="N49" s="87">
        <f>K49/'סכום נכסי הקרן'!$C$42</f>
        <v>1.404651938179521E-2</v>
      </c>
    </row>
    <row r="50" spans="2:14" s="135" customFormat="1">
      <c r="B50" s="85" t="s">
        <v>487</v>
      </c>
      <c r="C50" s="80" t="s">
        <v>488</v>
      </c>
      <c r="D50" s="92" t="s">
        <v>113</v>
      </c>
      <c r="E50" s="80"/>
      <c r="F50" s="92" t="s">
        <v>437</v>
      </c>
      <c r="G50" s="92" t="s">
        <v>153</v>
      </c>
      <c r="H50" s="86">
        <v>79</v>
      </c>
      <c r="I50" s="88">
        <v>10102.5</v>
      </c>
      <c r="J50" s="80"/>
      <c r="K50" s="86">
        <v>27.901499999999999</v>
      </c>
      <c r="L50" s="87">
        <v>2.9219336987353206E-5</v>
      </c>
      <c r="M50" s="87">
        <v>4.294971767882085E-3</v>
      </c>
      <c r="N50" s="87">
        <f>K50/'סכום נכסי הקרן'!$C$42</f>
        <v>2.315060678834387E-3</v>
      </c>
    </row>
    <row r="51" spans="2:14" s="135" customFormat="1">
      <c r="B51" s="85" t="s">
        <v>489</v>
      </c>
      <c r="C51" s="80" t="s">
        <v>490</v>
      </c>
      <c r="D51" s="92" t="s">
        <v>113</v>
      </c>
      <c r="E51" s="80"/>
      <c r="F51" s="92" t="s">
        <v>437</v>
      </c>
      <c r="G51" s="92" t="s">
        <v>153</v>
      </c>
      <c r="H51" s="86">
        <v>52</v>
      </c>
      <c r="I51" s="88">
        <v>7492</v>
      </c>
      <c r="J51" s="80"/>
      <c r="K51" s="86">
        <v>13.619860000000005</v>
      </c>
      <c r="L51" s="87">
        <v>1.2181467508887082E-6</v>
      </c>
      <c r="M51" s="87">
        <v>2.0965508729819727E-3</v>
      </c>
      <c r="N51" s="87">
        <f>K51/'סכום נכסי הקרן'!$C$42</f>
        <v>1.1300755277397032E-3</v>
      </c>
    </row>
    <row r="52" spans="2:14" s="135" customFormat="1">
      <c r="B52" s="85" t="s">
        <v>491</v>
      </c>
      <c r="C52" s="80" t="s">
        <v>492</v>
      </c>
      <c r="D52" s="92" t="s">
        <v>27</v>
      </c>
      <c r="E52" s="80"/>
      <c r="F52" s="92" t="s">
        <v>437</v>
      </c>
      <c r="G52" s="92" t="s">
        <v>155</v>
      </c>
      <c r="H52" s="86">
        <v>54</v>
      </c>
      <c r="I52" s="88">
        <v>19001</v>
      </c>
      <c r="J52" s="80"/>
      <c r="K52" s="86">
        <v>40.897489999999998</v>
      </c>
      <c r="L52" s="87">
        <v>5.9466977656935005E-5</v>
      </c>
      <c r="M52" s="87">
        <v>6.2954882327917808E-3</v>
      </c>
      <c r="N52" s="87">
        <f>K52/'סכום נכסי הקרן'!$C$42</f>
        <v>3.3933720754089408E-3</v>
      </c>
    </row>
    <row r="53" spans="2:14" s="135" customFormat="1">
      <c r="B53" s="85" t="s">
        <v>493</v>
      </c>
      <c r="C53" s="80" t="s">
        <v>494</v>
      </c>
      <c r="D53" s="92" t="s">
        <v>113</v>
      </c>
      <c r="E53" s="80"/>
      <c r="F53" s="92" t="s">
        <v>437</v>
      </c>
      <c r="G53" s="92" t="s">
        <v>153</v>
      </c>
      <c r="H53" s="86">
        <v>94</v>
      </c>
      <c r="I53" s="88">
        <v>10498</v>
      </c>
      <c r="J53" s="80"/>
      <c r="K53" s="86">
        <v>34.498940000000005</v>
      </c>
      <c r="L53" s="87">
        <v>2.3331204567753446E-6</v>
      </c>
      <c r="M53" s="87">
        <v>5.3105379037635247E-3</v>
      </c>
      <c r="N53" s="87">
        <f>K53/'סכום נכסי הקרן'!$C$42</f>
        <v>2.8624675897520493E-3</v>
      </c>
    </row>
    <row r="54" spans="2:14" s="135" customFormat="1">
      <c r="B54" s="85" t="s">
        <v>495</v>
      </c>
      <c r="C54" s="80" t="s">
        <v>496</v>
      </c>
      <c r="D54" s="92" t="s">
        <v>468</v>
      </c>
      <c r="E54" s="80"/>
      <c r="F54" s="92" t="s">
        <v>437</v>
      </c>
      <c r="G54" s="92" t="s">
        <v>153</v>
      </c>
      <c r="H54" s="86">
        <v>108</v>
      </c>
      <c r="I54" s="88">
        <v>3720</v>
      </c>
      <c r="J54" s="80"/>
      <c r="K54" s="86">
        <v>14.045530000000001</v>
      </c>
      <c r="L54" s="87">
        <v>3.4948763106967304E-7</v>
      </c>
      <c r="M54" s="87">
        <v>2.1620756882225279E-3</v>
      </c>
      <c r="N54" s="87">
        <f>K54/'סכום נכסי הקרן'!$C$42</f>
        <v>1.1653944847548967E-3</v>
      </c>
    </row>
    <row r="55" spans="2:14" s="135" customFormat="1">
      <c r="B55" s="85" t="s">
        <v>497</v>
      </c>
      <c r="C55" s="80" t="s">
        <v>498</v>
      </c>
      <c r="D55" s="92" t="s">
        <v>27</v>
      </c>
      <c r="E55" s="80"/>
      <c r="F55" s="92" t="s">
        <v>437</v>
      </c>
      <c r="G55" s="92" t="s">
        <v>155</v>
      </c>
      <c r="H55" s="86">
        <v>52</v>
      </c>
      <c r="I55" s="88">
        <v>21599</v>
      </c>
      <c r="J55" s="80"/>
      <c r="K55" s="86">
        <v>44.767559999999996</v>
      </c>
      <c r="L55" s="87">
        <v>3.2932214735772806E-5</v>
      </c>
      <c r="M55" s="87">
        <v>6.8912211285044635E-3</v>
      </c>
      <c r="N55" s="87">
        <f>K55/'סכום נכסי הקרן'!$C$42</f>
        <v>3.7144819398010555E-3</v>
      </c>
    </row>
    <row r="56" spans="2:14" s="135" customFormat="1">
      <c r="B56" s="139"/>
      <c r="C56" s="139"/>
    </row>
    <row r="57" spans="2:14" s="135" customFormat="1">
      <c r="B57" s="139"/>
      <c r="C57" s="139"/>
    </row>
    <row r="58" spans="2:14" s="135" customFormat="1">
      <c r="B58" s="139"/>
      <c r="C58" s="139"/>
    </row>
    <row r="59" spans="2:14" s="135" customFormat="1">
      <c r="B59" s="136" t="s">
        <v>235</v>
      </c>
      <c r="C59" s="139"/>
    </row>
    <row r="60" spans="2:14" s="135" customFormat="1">
      <c r="B60" s="136" t="s">
        <v>101</v>
      </c>
      <c r="C60" s="139"/>
    </row>
    <row r="61" spans="2:14" s="135" customFormat="1">
      <c r="B61" s="136" t="s">
        <v>220</v>
      </c>
      <c r="C61" s="139"/>
    </row>
    <row r="62" spans="2:14" s="135" customFormat="1">
      <c r="B62" s="136" t="s">
        <v>230</v>
      </c>
      <c r="C62" s="139"/>
    </row>
    <row r="63" spans="2:14" s="135" customFormat="1">
      <c r="B63" s="136" t="s">
        <v>228</v>
      </c>
      <c r="C63" s="139"/>
    </row>
    <row r="64" spans="2:14" s="135" customFormat="1">
      <c r="B64" s="139"/>
      <c r="C64" s="139"/>
    </row>
    <row r="65" spans="2:3" s="135" customFormat="1">
      <c r="B65" s="139"/>
      <c r="C65" s="139"/>
    </row>
    <row r="66" spans="2:3" s="135" customFormat="1">
      <c r="B66" s="139"/>
      <c r="C66" s="139"/>
    </row>
    <row r="67" spans="2:3" s="135" customFormat="1">
      <c r="B67" s="139"/>
      <c r="C67" s="139"/>
    </row>
    <row r="68" spans="2:3" s="135" customFormat="1">
      <c r="B68" s="139"/>
      <c r="C68" s="139"/>
    </row>
    <row r="69" spans="2:3" s="135" customFormat="1">
      <c r="B69" s="139"/>
      <c r="C69" s="139"/>
    </row>
    <row r="70" spans="2:3" s="135" customFormat="1">
      <c r="B70" s="139"/>
      <c r="C70" s="139"/>
    </row>
    <row r="71" spans="2:3" s="135" customFormat="1">
      <c r="B71" s="139"/>
      <c r="C71" s="139"/>
    </row>
    <row r="72" spans="2:3" s="135" customFormat="1">
      <c r="B72" s="139"/>
      <c r="C72" s="139"/>
    </row>
    <row r="73" spans="2:3" s="135" customFormat="1">
      <c r="B73" s="139"/>
      <c r="C73" s="139"/>
    </row>
    <row r="74" spans="2:3" s="135" customFormat="1">
      <c r="B74" s="139"/>
      <c r="C74" s="139"/>
    </row>
    <row r="75" spans="2:3" s="135" customFormat="1">
      <c r="B75" s="139"/>
      <c r="C75" s="139"/>
    </row>
    <row r="76" spans="2:3" s="135" customFormat="1">
      <c r="B76" s="139"/>
      <c r="C76" s="139"/>
    </row>
    <row r="77" spans="2:3" s="135" customFormat="1">
      <c r="B77" s="139"/>
      <c r="C77" s="139"/>
    </row>
    <row r="78" spans="2:3" s="135" customFormat="1">
      <c r="B78" s="139"/>
      <c r="C78" s="139"/>
    </row>
    <row r="79" spans="2:3" s="135" customFormat="1">
      <c r="B79" s="139"/>
      <c r="C79" s="139"/>
    </row>
    <row r="80" spans="2:3" s="135" customFormat="1">
      <c r="B80" s="139"/>
      <c r="C80" s="139"/>
    </row>
    <row r="81" spans="2:3" s="135" customFormat="1">
      <c r="B81" s="139"/>
      <c r="C81" s="139"/>
    </row>
    <row r="82" spans="2:3" s="135" customFormat="1">
      <c r="B82" s="139"/>
      <c r="C82" s="139"/>
    </row>
    <row r="83" spans="2:3" s="135" customFormat="1">
      <c r="B83" s="139"/>
      <c r="C83" s="139"/>
    </row>
    <row r="84" spans="2:3" s="135" customFormat="1">
      <c r="B84" s="139"/>
      <c r="C84" s="139"/>
    </row>
    <row r="85" spans="2:3" s="135" customFormat="1">
      <c r="B85" s="139"/>
      <c r="C85" s="139"/>
    </row>
    <row r="86" spans="2:3" s="135" customFormat="1">
      <c r="B86" s="139"/>
      <c r="C86" s="139"/>
    </row>
    <row r="87" spans="2:3" s="135" customFormat="1">
      <c r="B87" s="139"/>
      <c r="C87" s="139"/>
    </row>
    <row r="88" spans="2:3" s="135" customFormat="1">
      <c r="B88" s="139"/>
      <c r="C88" s="139"/>
    </row>
    <row r="89" spans="2:3" s="135" customFormat="1">
      <c r="B89" s="139"/>
      <c r="C89" s="139"/>
    </row>
    <row r="90" spans="2:3" s="135" customFormat="1">
      <c r="B90" s="139"/>
      <c r="C90" s="139"/>
    </row>
    <row r="91" spans="2:3" s="135" customFormat="1">
      <c r="B91" s="139"/>
      <c r="C91" s="139"/>
    </row>
    <row r="92" spans="2:3" s="135" customFormat="1">
      <c r="B92" s="139"/>
      <c r="C92" s="139"/>
    </row>
    <row r="93" spans="2:3" s="135" customFormat="1">
      <c r="B93" s="139"/>
      <c r="C93" s="139"/>
    </row>
    <row r="94" spans="2:3" s="135" customFormat="1">
      <c r="B94" s="139"/>
      <c r="C94" s="139"/>
    </row>
    <row r="95" spans="2:3" s="135" customFormat="1">
      <c r="B95" s="139"/>
      <c r="C95" s="139"/>
    </row>
    <row r="96" spans="2:3" s="135" customFormat="1">
      <c r="B96" s="139"/>
      <c r="C96" s="139"/>
    </row>
    <row r="97" spans="2:3" s="135" customFormat="1">
      <c r="B97" s="139"/>
      <c r="C97" s="139"/>
    </row>
    <row r="98" spans="2:3" s="135" customFormat="1">
      <c r="B98" s="139"/>
      <c r="C98" s="139"/>
    </row>
    <row r="99" spans="2:3" s="135" customFormat="1">
      <c r="B99" s="139"/>
      <c r="C99" s="139"/>
    </row>
    <row r="100" spans="2:3" s="135" customFormat="1">
      <c r="B100" s="139"/>
      <c r="C100" s="139"/>
    </row>
    <row r="101" spans="2:3" s="135" customFormat="1">
      <c r="B101" s="139"/>
      <c r="C101" s="139"/>
    </row>
    <row r="102" spans="2:3" s="135" customFormat="1">
      <c r="B102" s="139"/>
      <c r="C102" s="139"/>
    </row>
    <row r="103" spans="2:3" s="135" customFormat="1">
      <c r="B103" s="139"/>
      <c r="C103" s="139"/>
    </row>
    <row r="104" spans="2:3" s="135" customFormat="1">
      <c r="B104" s="139"/>
      <c r="C104" s="139"/>
    </row>
    <row r="105" spans="2:3" s="135" customFormat="1">
      <c r="B105" s="139"/>
      <c r="C105" s="139"/>
    </row>
    <row r="106" spans="2:3" s="135" customFormat="1">
      <c r="B106" s="139"/>
      <c r="C106" s="139"/>
    </row>
    <row r="107" spans="2:3" s="135" customFormat="1">
      <c r="B107" s="139"/>
      <c r="C107" s="139"/>
    </row>
    <row r="108" spans="2:3" s="135" customFormat="1">
      <c r="B108" s="139"/>
      <c r="C108" s="139"/>
    </row>
    <row r="109" spans="2:3" s="135" customFormat="1">
      <c r="B109" s="139"/>
      <c r="C109" s="139"/>
    </row>
    <row r="110" spans="2:3" s="135" customFormat="1">
      <c r="B110" s="139"/>
      <c r="C110" s="139"/>
    </row>
    <row r="111" spans="2:3" s="135" customFormat="1">
      <c r="B111" s="139"/>
      <c r="C111" s="139"/>
    </row>
    <row r="112" spans="2:3" s="135" customFormat="1">
      <c r="B112" s="139"/>
      <c r="C112" s="139"/>
    </row>
    <row r="113" spans="2:3" s="135" customFormat="1">
      <c r="B113" s="139"/>
      <c r="C113" s="139"/>
    </row>
    <row r="114" spans="2:3" s="135" customFormat="1">
      <c r="B114" s="139"/>
      <c r="C114" s="139"/>
    </row>
    <row r="115" spans="2:3" s="135" customFormat="1">
      <c r="B115" s="139"/>
      <c r="C115" s="139"/>
    </row>
    <row r="116" spans="2:3" s="135" customFormat="1">
      <c r="B116" s="139"/>
      <c r="C116" s="139"/>
    </row>
    <row r="117" spans="2:3" s="135" customFormat="1">
      <c r="B117" s="139"/>
      <c r="C117" s="139"/>
    </row>
    <row r="118" spans="2:3" s="135" customFormat="1">
      <c r="B118" s="139"/>
      <c r="C118" s="139"/>
    </row>
    <row r="119" spans="2:3" s="135" customFormat="1">
      <c r="B119" s="139"/>
      <c r="C119" s="139"/>
    </row>
    <row r="120" spans="2:3" s="135" customFormat="1">
      <c r="B120" s="139"/>
      <c r="C120" s="139"/>
    </row>
    <row r="121" spans="2:3" s="135" customFormat="1">
      <c r="B121" s="139"/>
      <c r="C121" s="139"/>
    </row>
    <row r="122" spans="2:3" s="135" customFormat="1">
      <c r="B122" s="139"/>
      <c r="C122" s="139"/>
    </row>
    <row r="123" spans="2:3" s="135" customFormat="1">
      <c r="B123" s="139"/>
      <c r="C123" s="139"/>
    </row>
    <row r="124" spans="2:3" s="135" customFormat="1">
      <c r="B124" s="139"/>
      <c r="C124" s="139"/>
    </row>
    <row r="125" spans="2:3" s="135" customFormat="1">
      <c r="B125" s="139"/>
      <c r="C125" s="139"/>
    </row>
    <row r="126" spans="2:3" s="135" customFormat="1">
      <c r="B126" s="139"/>
      <c r="C126" s="139"/>
    </row>
    <row r="127" spans="2:3" s="135" customFormat="1">
      <c r="B127" s="139"/>
      <c r="C127" s="139"/>
    </row>
    <row r="128" spans="2:3" s="135" customFormat="1">
      <c r="B128" s="139"/>
      <c r="C128" s="139"/>
    </row>
    <row r="129" spans="2:3" s="135" customFormat="1">
      <c r="B129" s="139"/>
      <c r="C129" s="139"/>
    </row>
    <row r="130" spans="2:3" s="135" customFormat="1">
      <c r="B130" s="139"/>
      <c r="C130" s="139"/>
    </row>
    <row r="131" spans="2:3" s="135" customFormat="1">
      <c r="B131" s="139"/>
      <c r="C131" s="139"/>
    </row>
    <row r="132" spans="2:3" s="135" customFormat="1">
      <c r="B132" s="139"/>
      <c r="C132" s="139"/>
    </row>
    <row r="133" spans="2:3" s="135" customFormat="1">
      <c r="B133" s="139"/>
      <c r="C133" s="139"/>
    </row>
    <row r="134" spans="2:3" s="135" customFormat="1">
      <c r="B134" s="139"/>
      <c r="C134" s="139"/>
    </row>
    <row r="135" spans="2:3" s="135" customFormat="1">
      <c r="B135" s="139"/>
      <c r="C135" s="139"/>
    </row>
    <row r="136" spans="2:3" s="135" customFormat="1">
      <c r="B136" s="139"/>
      <c r="C136" s="139"/>
    </row>
    <row r="137" spans="2:3" s="135" customFormat="1">
      <c r="B137" s="139"/>
      <c r="C137" s="139"/>
    </row>
    <row r="138" spans="2:3" s="135" customFormat="1">
      <c r="B138" s="139"/>
      <c r="C138" s="139"/>
    </row>
    <row r="139" spans="2:3" s="135" customFormat="1">
      <c r="B139" s="139"/>
      <c r="C139" s="139"/>
    </row>
    <row r="140" spans="2:3" s="135" customFormat="1">
      <c r="B140" s="139"/>
      <c r="C140" s="139"/>
    </row>
    <row r="141" spans="2:3" s="135" customFormat="1">
      <c r="B141" s="139"/>
      <c r="C141" s="139"/>
    </row>
    <row r="142" spans="2:3" s="135" customFormat="1">
      <c r="B142" s="139"/>
      <c r="C142" s="139"/>
    </row>
    <row r="143" spans="2:3" s="135" customFormat="1">
      <c r="B143" s="139"/>
      <c r="C143" s="139"/>
    </row>
    <row r="144" spans="2:3" s="135" customFormat="1">
      <c r="B144" s="139"/>
      <c r="C144" s="139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F"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W44:XFD48 C5:C1048576 J1:J7 D1:I1048576 A1:B1048576 J9:J1048576 K1:XFD43 K44:U48 K49:XFD1048576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H309"/>
  <sheetViews>
    <sheetView rightToLeft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36.4257812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236</v>
      </c>
    </row>
    <row r="2" spans="2:60">
      <c r="B2" s="57" t="s">
        <v>168</v>
      </c>
      <c r="C2" s="78" t="s">
        <v>237</v>
      </c>
    </row>
    <row r="3" spans="2:60">
      <c r="B3" s="57" t="s">
        <v>170</v>
      </c>
      <c r="C3" s="78" t="s">
        <v>238</v>
      </c>
    </row>
    <row r="4" spans="2:60">
      <c r="B4" s="57" t="s">
        <v>171</v>
      </c>
      <c r="C4" s="78">
        <v>9455</v>
      </c>
    </row>
    <row r="6" spans="2:60" ht="26.25" customHeight="1">
      <c r="B6" s="188" t="s">
        <v>199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2:60" ht="26.25" customHeight="1">
      <c r="B7" s="188" t="s">
        <v>79</v>
      </c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0"/>
      <c r="BH7" s="3"/>
    </row>
    <row r="8" spans="2:60" s="3" customFormat="1" ht="78.75">
      <c r="B8" s="22" t="s">
        <v>104</v>
      </c>
      <c r="C8" s="30" t="s">
        <v>34</v>
      </c>
      <c r="D8" s="30" t="s">
        <v>109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89</v>
      </c>
      <c r="J8" s="30" t="s">
        <v>222</v>
      </c>
      <c r="K8" s="30" t="s">
        <v>221</v>
      </c>
      <c r="L8" s="30" t="s">
        <v>48</v>
      </c>
      <c r="M8" s="30" t="s">
        <v>45</v>
      </c>
      <c r="N8" s="30" t="s">
        <v>172</v>
      </c>
      <c r="O8" s="20" t="s">
        <v>174</v>
      </c>
      <c r="BC8" s="1"/>
      <c r="BD8" s="1"/>
    </row>
    <row r="9" spans="2:60" s="3" customFormat="1" ht="25.5">
      <c r="B9" s="15"/>
      <c r="C9" s="16"/>
      <c r="D9" s="16"/>
      <c r="E9" s="16"/>
      <c r="F9" s="16"/>
      <c r="G9" s="16"/>
      <c r="H9" s="16"/>
      <c r="I9" s="16"/>
      <c r="J9" s="32" t="s">
        <v>231</v>
      </c>
      <c r="K9" s="32"/>
      <c r="L9" s="32" t="s">
        <v>225</v>
      </c>
      <c r="M9" s="32" t="s">
        <v>20</v>
      </c>
      <c r="N9" s="32" t="s">
        <v>20</v>
      </c>
      <c r="O9" s="33" t="s">
        <v>20</v>
      </c>
      <c r="BB9" s="1"/>
      <c r="BC9" s="1"/>
      <c r="BD9" s="1"/>
      <c r="BH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BB10" s="1"/>
      <c r="BC10" s="3"/>
      <c r="BD10" s="1"/>
    </row>
    <row r="11" spans="2:60" s="134" customFormat="1" ht="18" customHeight="1">
      <c r="B11" s="119" t="s">
        <v>29</v>
      </c>
      <c r="C11" s="120"/>
      <c r="D11" s="120"/>
      <c r="E11" s="120"/>
      <c r="F11" s="120"/>
      <c r="G11" s="120"/>
      <c r="H11" s="120"/>
      <c r="I11" s="120"/>
      <c r="J11" s="121"/>
      <c r="K11" s="122"/>
      <c r="L11" s="121">
        <v>146.84182000000001</v>
      </c>
      <c r="M11" s="120"/>
      <c r="N11" s="123">
        <v>1</v>
      </c>
      <c r="O11" s="123">
        <f>L11/'סכום נכסי הקרן'!$C$42</f>
        <v>1.2183851172534701E-2</v>
      </c>
      <c r="BB11" s="135"/>
      <c r="BC11" s="138"/>
      <c r="BD11" s="135"/>
      <c r="BH11" s="135"/>
    </row>
    <row r="12" spans="2:60" s="134" customFormat="1" ht="18" customHeight="1">
      <c r="B12" s="124" t="s">
        <v>218</v>
      </c>
      <c r="C12" s="120"/>
      <c r="D12" s="120"/>
      <c r="E12" s="120"/>
      <c r="F12" s="120"/>
      <c r="G12" s="120"/>
      <c r="H12" s="120"/>
      <c r="I12" s="120"/>
      <c r="J12" s="121"/>
      <c r="K12" s="122"/>
      <c r="L12" s="121">
        <v>146.84182000000001</v>
      </c>
      <c r="M12" s="120"/>
      <c r="N12" s="123">
        <v>1</v>
      </c>
      <c r="O12" s="123">
        <f>L12/'סכום נכסי הקרן'!$C$42</f>
        <v>1.2183851172534701E-2</v>
      </c>
      <c r="BB12" s="135"/>
      <c r="BC12" s="138"/>
      <c r="BD12" s="135"/>
      <c r="BH12" s="135"/>
    </row>
    <row r="13" spans="2:60" s="135" customFormat="1">
      <c r="B13" s="98" t="s">
        <v>499</v>
      </c>
      <c r="C13" s="82"/>
      <c r="D13" s="82"/>
      <c r="E13" s="82"/>
      <c r="F13" s="82"/>
      <c r="G13" s="82"/>
      <c r="H13" s="82"/>
      <c r="I13" s="82"/>
      <c r="J13" s="89"/>
      <c r="K13" s="91"/>
      <c r="L13" s="89">
        <v>146.84182000000001</v>
      </c>
      <c r="M13" s="82"/>
      <c r="N13" s="90">
        <v>1</v>
      </c>
      <c r="O13" s="90">
        <f>L13/'סכום נכסי הקרן'!$C$42</f>
        <v>1.2183851172534701E-2</v>
      </c>
      <c r="BC13" s="138"/>
    </row>
    <row r="14" spans="2:60" s="135" customFormat="1" ht="20.25">
      <c r="B14" s="85" t="s">
        <v>500</v>
      </c>
      <c r="C14" s="80" t="s">
        <v>501</v>
      </c>
      <c r="D14" s="92" t="s">
        <v>27</v>
      </c>
      <c r="E14" s="80"/>
      <c r="F14" s="92" t="s">
        <v>437</v>
      </c>
      <c r="G14" s="80" t="s">
        <v>502</v>
      </c>
      <c r="H14" s="80" t="s">
        <v>503</v>
      </c>
      <c r="I14" s="92" t="s">
        <v>153</v>
      </c>
      <c r="J14" s="86">
        <v>212.94</v>
      </c>
      <c r="K14" s="88">
        <v>10908</v>
      </c>
      <c r="L14" s="86">
        <v>81.203339999999997</v>
      </c>
      <c r="M14" s="87">
        <v>2.311596546662354E-5</v>
      </c>
      <c r="N14" s="87">
        <v>0.55299873019824997</v>
      </c>
      <c r="O14" s="87">
        <f>L14/'סכום נכסי הקרן'!$C$42</f>
        <v>6.7376542273361482E-3</v>
      </c>
      <c r="BC14" s="134"/>
    </row>
    <row r="15" spans="2:60" s="135" customFormat="1">
      <c r="B15" s="85" t="s">
        <v>504</v>
      </c>
      <c r="C15" s="80" t="s">
        <v>505</v>
      </c>
      <c r="D15" s="92" t="s">
        <v>27</v>
      </c>
      <c r="E15" s="80"/>
      <c r="F15" s="92" t="s">
        <v>437</v>
      </c>
      <c r="G15" s="80" t="s">
        <v>506</v>
      </c>
      <c r="H15" s="80" t="s">
        <v>507</v>
      </c>
      <c r="I15" s="92" t="s">
        <v>153</v>
      </c>
      <c r="J15" s="86">
        <v>1523.97</v>
      </c>
      <c r="K15" s="88">
        <v>1232</v>
      </c>
      <c r="L15" s="86">
        <v>65.638480000000001</v>
      </c>
      <c r="M15" s="87">
        <v>2.23451792267935E-6</v>
      </c>
      <c r="N15" s="87">
        <v>0.44700126980174992</v>
      </c>
      <c r="O15" s="87">
        <f>L15/'סכום נכסי הקרן'!$C$42</f>
        <v>5.4461969451985509E-3</v>
      </c>
    </row>
    <row r="16" spans="2:60" s="135" customFormat="1">
      <c r="B16" s="83"/>
      <c r="C16" s="80"/>
      <c r="D16" s="80"/>
      <c r="E16" s="80"/>
      <c r="F16" s="80"/>
      <c r="G16" s="80"/>
      <c r="H16" s="80"/>
      <c r="I16" s="80"/>
      <c r="J16" s="86"/>
      <c r="K16" s="88"/>
      <c r="L16" s="80"/>
      <c r="M16" s="80"/>
      <c r="N16" s="87"/>
      <c r="O16" s="80"/>
    </row>
    <row r="17" spans="2:54" s="135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54" s="135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54" s="135" customFormat="1" ht="20.25">
      <c r="B19" s="136" t="s">
        <v>235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BB19" s="134"/>
    </row>
    <row r="20" spans="2:54">
      <c r="B20" s="94" t="s">
        <v>101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BB20" s="3"/>
    </row>
    <row r="21" spans="2:54">
      <c r="B21" s="94" t="s">
        <v>220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54">
      <c r="B22" s="94" t="s">
        <v>230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0F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AC20:XFD23 D1:XFD19 D20:AA23 D24:XFD1048576"/>
  </dataValidations>
  <pageMargins left="0" right="0" top="0.51181102362204722" bottom="0.51181102362204722" header="0" footer="0.23622047244094491"/>
  <pageSetup paperSize="9" scale="79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4D257AB8-C2C2-44CF-89F6-4F4D29F71CCA}"/>
</file>

<file path=customXml/itemProps3.xml><?xml version="1.0" encoding="utf-8"?>
<ds:datastoreItem xmlns:ds="http://schemas.openxmlformats.org/officeDocument/2006/customXml" ds:itemID="{D343379C-934C-47E9-99BB-CCC19D05E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32</vt:i4>
      </vt:variant>
      <vt:variant>
        <vt:lpstr>טווחים בעלי שם</vt:lpstr>
      </vt:variant>
      <vt:variant>
        <vt:i4>32</vt:i4>
      </vt:variant>
    </vt:vector>
  </HeadingPairs>
  <TitlesOfParts>
    <vt:vector size="64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גיליון1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'סכום נכסי הקרן'!WPrint_Area_W</vt:lpstr>
      <vt:lpstr>'אג"ח קונצרני'!WPrint_TitlesW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2017-09-05T08:40:19Z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