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65" windowWidth="2172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1" i="63" l="1"/>
  <c r="J48" i="63"/>
  <c r="J49" i="63"/>
  <c r="C33" i="88"/>
  <c r="C31" i="88"/>
  <c r="C24" i="88"/>
  <c r="C17" i="88"/>
  <c r="C15" i="88"/>
  <c r="C13" i="88"/>
  <c r="C12" i="88" l="1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1" i="88" l="1"/>
  <c r="C10" i="88" s="1"/>
  <c r="C42" i="88" s="1"/>
  <c r="K22" i="76" l="1"/>
  <c r="K17" i="76"/>
  <c r="K13" i="76"/>
  <c r="K21" i="76"/>
  <c r="K16" i="76"/>
  <c r="K12" i="76"/>
  <c r="K20" i="76"/>
  <c r="K15" i="76"/>
  <c r="K11" i="76"/>
  <c r="K18" i="76"/>
  <c r="K14" i="76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N69" i="63"/>
  <c r="N65" i="63"/>
  <c r="N60" i="63"/>
  <c r="N56" i="63"/>
  <c r="N52" i="63"/>
  <c r="N48" i="63"/>
  <c r="N43" i="63"/>
  <c r="N39" i="63"/>
  <c r="N35" i="63"/>
  <c r="N31" i="63"/>
  <c r="N27" i="63"/>
  <c r="N22" i="63"/>
  <c r="N18" i="63"/>
  <c r="N14" i="63"/>
  <c r="U14" i="61"/>
  <c r="Q41" i="59"/>
  <c r="Q37" i="59"/>
  <c r="Q33" i="59"/>
  <c r="Q44" i="59"/>
  <c r="Q27" i="59"/>
  <c r="Q22" i="59"/>
  <c r="Q18" i="59"/>
  <c r="Q14" i="59"/>
  <c r="N66" i="63"/>
  <c r="N49" i="63"/>
  <c r="N32" i="63"/>
  <c r="N23" i="63"/>
  <c r="N11" i="63"/>
  <c r="Q34" i="59"/>
  <c r="Q23" i="5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N68" i="63"/>
  <c r="N64" i="63"/>
  <c r="N59" i="63"/>
  <c r="N55" i="63"/>
  <c r="N51" i="63"/>
  <c r="N46" i="63"/>
  <c r="N42" i="63"/>
  <c r="N38" i="63"/>
  <c r="N34" i="63"/>
  <c r="N30" i="63"/>
  <c r="N25" i="63"/>
  <c r="N21" i="63"/>
  <c r="N17" i="63"/>
  <c r="N13" i="63"/>
  <c r="U13" i="61"/>
  <c r="Q40" i="59"/>
  <c r="Q36" i="59"/>
  <c r="Q32" i="59"/>
  <c r="Q43" i="59"/>
  <c r="Q26" i="59"/>
  <c r="Q21" i="59"/>
  <c r="Q17" i="59"/>
  <c r="Q13" i="59"/>
  <c r="P78" i="69"/>
  <c r="P70" i="69"/>
  <c r="P62" i="69"/>
  <c r="P54" i="69"/>
  <c r="P46" i="69"/>
  <c r="P38" i="69"/>
  <c r="P34" i="69"/>
  <c r="P22" i="69"/>
  <c r="P14" i="69"/>
  <c r="N62" i="63"/>
  <c r="N53" i="63"/>
  <c r="N40" i="63"/>
  <c r="N19" i="63"/>
  <c r="U11" i="61"/>
  <c r="Q28" i="59"/>
  <c r="Q15" i="5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N71" i="63"/>
  <c r="N67" i="63"/>
  <c r="N63" i="63"/>
  <c r="N58" i="63"/>
  <c r="N54" i="63"/>
  <c r="N50" i="63"/>
  <c r="N45" i="63"/>
  <c r="N41" i="63"/>
  <c r="N37" i="63"/>
  <c r="N33" i="63"/>
  <c r="N29" i="63"/>
  <c r="N24" i="63"/>
  <c r="N20" i="63"/>
  <c r="N16" i="63"/>
  <c r="N12" i="63"/>
  <c r="U12" i="61"/>
  <c r="Q39" i="59"/>
  <c r="Q35" i="59"/>
  <c r="Q31" i="59"/>
  <c r="Q29" i="59"/>
  <c r="Q24" i="59"/>
  <c r="Q20" i="59"/>
  <c r="Q16" i="59"/>
  <c r="Q12" i="59"/>
  <c r="P82" i="69"/>
  <c r="P74" i="69"/>
  <c r="P66" i="69"/>
  <c r="P58" i="69"/>
  <c r="P50" i="69"/>
  <c r="P42" i="69"/>
  <c r="P30" i="69"/>
  <c r="P26" i="69"/>
  <c r="P18" i="69"/>
  <c r="N70" i="63"/>
  <c r="N57" i="63"/>
  <c r="N44" i="63"/>
  <c r="N36" i="63"/>
  <c r="N28" i="63"/>
  <c r="N15" i="63"/>
  <c r="Q38" i="59"/>
  <c r="Q45" i="59"/>
  <c r="Q19" i="59"/>
  <c r="Q11" i="59"/>
  <c r="D11" i="88"/>
  <c r="D10" i="88"/>
  <c r="D15" i="88"/>
  <c r="D31" i="88"/>
  <c r="D17" i="88"/>
  <c r="D33" i="88"/>
  <c r="D12" i="88"/>
  <c r="D24" i="88"/>
  <c r="D42" i="88"/>
  <c r="D23" i="88"/>
  <c r="D1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70930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5">
    <mdx n="0" f="s">
      <ms ns="1" c="0"/>
    </mdx>
    <mdx n="0" f="v">
      <t c="8">
        <n x="1" s="1"/>
        <n x="2" s="1"/>
        <n x="3" s="1"/>
        <n x="4" s="1"/>
        <n x="5" s="1"/>
        <n x="6" s="1"/>
        <n x="8"/>
        <n x="7"/>
      </t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  <mdx n="0" f="v">
      <t c="4" si="23">
        <n x="1" s="1"/>
        <n x="2" s="1"/>
        <n x="33"/>
        <n x="22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<sst xmlns="http://schemas.openxmlformats.org/spreadsheetml/2006/main" count="2563" uniqueCount="577">
  <si>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</si>
  <si>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</si>
  <si>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</si>
  <si>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</si>
  <si>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</si>
  <si>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</si>
  <si>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</si>
  <si>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</si>
  <si>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</si>
  <si>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</si>
  <si>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</si>
  <si>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</si>
  <si>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</si>
  <si>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</si>
  <si>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</si>
  <si>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</si>
  <si>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</si>
  <si>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</si>
  <si>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</si>
  <si>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</si>
  <si>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</si>
  <si>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</si>
  <si>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</si>
  <si>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</si>
  <si>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</si>
  <si>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</si>
  <si>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</si>
  <si>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</si>
  <si>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</si>
  <si>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</si>
  <si>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</si>
  <si>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</si>
  <si>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</si>
  <si>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</si>
  <si>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</si>
  <si>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</si>
  <si>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</si>
  <si>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</si>
  <si>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</si>
  <si>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</si>
  <si>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</si>
  <si>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</si>
  <si>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</si>
  <si>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</si>
  <si>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</si>
  <si>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</si>
  <si>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</si>
  <si>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</si>
  <si>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</si>
  <si>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</si>
  <si>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</si>
  <si>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</si>
  <si>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</si>
  <si>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</si>
  <si>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</si>
  <si>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</si>
  <si>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</si>
  <si>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</si>
  <si>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</si>
  <si>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</si>
  <si>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</si>
  <si>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</si>
  <si>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</si>
  <si>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</si>
  <si>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</si>
  <si>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</si>
  <si>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</si>
  <si>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</si>
  <si>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</si>
  <si>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</si>
  <si>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</si>
  <si>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</si>
  <si>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</si>
  <si>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</si>
  <si>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</si>
  <si>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</si>
  <si>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</si>
  <si>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</si>
  <si>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</si>
  <si>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</si>
  <si>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</si>
  <si>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</si>
  <si>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</si>
  <si>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</si>
  <si>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</si>
  <si>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</si>
  <si>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</si>
  <si>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</si>
  <si>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</si>
  <si>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</si>
  <si>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</si>
  <si>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</si>
  <si>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</si>
  <si>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</si>
  <si>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</si>
  <si>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</si>
  <si>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</si>
  <si>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</si>
  <si>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</si>
  <si>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</si>
  <si>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</si>
  <si>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</si>
  <si>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</si>
  <si>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</si>
  <si>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</si>
  <si>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</si>
  <si>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</si>
  <si>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</si>
  <si>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</si>
  <si>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</si>
  <si>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</si>
  <si>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</si>
  <si>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</si>
  <si>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</si>
  <si>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</si>
  <si>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</si>
  <si>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</si>
  <si>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</si>
  <si>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</si>
  <si>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</si>
  <si>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</si>
  <si>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</si>
  <si>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</si>
  <si>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</si>
  <si>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</si>
  <si>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</si>
  <si>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</si>
  <si>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</si>
  <si>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</si>
  <si>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</si>
  <si>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</si>
  <si>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</si>
  <si>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</si>
  <si>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</si>
  <si>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</si>
  <si>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</si>
  <si>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</si>
  <si>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</si>
  <si>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</si>
  <si>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</si>
  <si>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</si>
  <si>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</si>
  <si>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</si>
  <si>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</si>
  <si>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</si>
  <si>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</si>
  <si>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</si>
  <si>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</si>
  <si>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</si>
  <si>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</si>
  <si>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</si>
  <si>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</si>
  <si>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</si>
  <si>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</si>
  <si>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</si>
  <si>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</si>
  <si>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</si>
  <si>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</si>
  <si>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</si>
  <si>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</si>
  <si>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</si>
  <si>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</si>
  <si>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</si>
  <si>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</si>
  <si>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</si>
  <si>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</si>
  <si>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</si>
  <si>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</si>
  <si>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</si>
  <si>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</si>
  <si>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</si>
  <si>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</si>
  <si>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</si>
  <si>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</si>
  <si>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</si>
  <si>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</si>
  <si>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</si>
  <si>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</si>
  <si>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</si>
  <si>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</si>
  <si>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</si>
  <si>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</si>
  <si>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</si>
  <si>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</si>
  <si>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</si>
  <si>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</si>
  <si>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</si>
  <si>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</si>
  <si>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</si>
  <si>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</si>
  <si>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</si>
  <si>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</si>
  <si>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</si>
  <si>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</si>
  <si>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</si>
  <si>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</si>
  <si>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</si>
  <si>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</si>
  <si>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</si>
  <si>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</si>
  <si>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</si>
  <si>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</si>
  <si>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</si>
  <si>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</si>
  <si>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</si>
  <si>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</si>
  <si>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</si>
  <si>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</si>
  <si>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</si>
  <si>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</si>
  <si>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</si>
  <si>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</si>
  <si>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</si>
  <si>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</si>
  <si>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</si>
  <si>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</si>
  <si>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</si>
  <si>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</si>
  <si>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</si>
  <si>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</si>
  <si>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</si>
  <si>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</si>
  <si>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</si>
  <si>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</si>
  <si>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</si>
  <si>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</si>
  <si>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</si>
  <si>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</si>
  <si>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</si>
  <si>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</si>
  <si>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</si>
  <si>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</si>
  <si>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</si>
  <si>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</si>
  <si>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</si>
  <si>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</si>
  <si>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</si>
  <si>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</si>
  <si>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</si>
  <si>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</si>
  <si>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</si>
  <si>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</si>
  <si>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</si>
  <si>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</si>
  <si>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</si>
  <si>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</si>
  <si>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</si>
  <si>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</si>
  <si>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</si>
  <si>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</si>
  <si>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</si>
  <si>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</si>
  <si>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</si>
  <si>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</si>
  <si>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</si>
  <si>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</si>
  <si>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</si>
  <si>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</si>
  <si>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</si>
  <si>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</si>
  <si>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218</t>
  </si>
  <si>
    <t>8180218</t>
  </si>
  <si>
    <t>מקמ 318</t>
  </si>
  <si>
    <t>8180317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</si>
  <si>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</si>
  <si>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</si>
  <si>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</si>
  <si>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</si>
  <si>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</si>
  <si>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</si>
  <si>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</si>
  <si>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</si>
  <si>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</si>
  <si>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</si>
  <si>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</si>
  <si>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</si>
  <si>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</si>
  <si>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</si>
  <si>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</si>
  <si>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</si>
  <si>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</si>
  <si>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</si>
  <si>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</si>
  <si>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</si>
  <si>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</si>
  <si>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</si>
  <si>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</si>
  <si>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</si>
  <si>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</si>
  <si>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</si>
  <si>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</si>
  <si>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</si>
  <si>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</si>
  <si>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</si>
  <si>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</si>
  <si>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</si>
  <si>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</si>
  <si>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</si>
  <si>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</si>
  <si>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</si>
  <si>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</si>
  <si>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</si>
  <si>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</si>
  <si>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</si>
  <si>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תא 35 סדרה 1</t>
  </si>
  <si>
    <t>1084656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</si>
  <si>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</si>
  <si>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</si>
  <si>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</si>
  <si>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</si>
  <si>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</si>
  <si>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</si>
  <si>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</si>
  <si>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</si>
  <si>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</si>
  <si>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</si>
  <si>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</si>
  <si>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</si>
  <si>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</si>
  <si>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</si>
  <si>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פסגות סל יתר 120</t>
  </si>
  <si>
    <t>1114263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</si>
  <si>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</si>
  <si>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</si>
  <si>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</si>
  <si>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</si>
  <si>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</si>
  <si>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</si>
  <si>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</si>
  <si>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</si>
  <si>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</si>
  <si>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</si>
  <si>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</si>
  <si>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</si>
  <si>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</si>
  <si>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תל בונד 20</t>
  </si>
  <si>
    <t>1101443</t>
  </si>
  <si>
    <t>פסגות תל בונד 60 סדרה 1</t>
  </si>
  <si>
    <t>1109420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</si>
  <si>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</si>
  <si>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</si>
  <si>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</si>
  <si>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</si>
  <si>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</si>
  <si>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</si>
  <si>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</si>
  <si>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</si>
  <si>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</si>
  <si>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</si>
  <si>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</si>
  <si>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</si>
  <si>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הראל סל תל בונד שיקלי</t>
  </si>
  <si>
    <t>1116292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</si>
  <si>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</si>
  <si>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</si>
  <si>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</si>
  <si>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</si>
  <si>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</si>
  <si>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</si>
  <si>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הראל סל תל בונד</t>
  </si>
  <si>
    <t>1127786</t>
  </si>
  <si>
    <t>DAIWA NIKKEI 225</t>
  </si>
  <si>
    <t>JP3027640006</t>
  </si>
  <si>
    <t>DB X TRACKERS MSCI EUROPE HEDGE</t>
  </si>
  <si>
    <t>US2330518539</t>
  </si>
  <si>
    <t>NYSE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</si>
  <si>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</si>
  <si>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</si>
  <si>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</si>
  <si>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</si>
  <si>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</si>
  <si>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</si>
  <si>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</si>
  <si>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</si>
  <si>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</si>
  <si>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</si>
  <si>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</si>
  <si>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</si>
  <si>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</si>
  <si>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</si>
  <si>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</si>
  <si>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</si>
  <si>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</si>
  <si>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</si>
  <si>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</si>
  <si>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</si>
  <si>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</si>
  <si>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</si>
  <si>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</si>
  <si>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</si>
  <si>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</si>
  <si>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</si>
  <si>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</si>
  <si>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</si>
  <si>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</si>
  <si>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</si>
  <si>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</si>
  <si>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</si>
  <si>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</si>
  <si>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</si>
  <si>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</si>
  <si>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</si>
  <si>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</si>
  <si>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</si>
  <si>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</si>
  <si>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</si>
  <si>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</si>
  <si>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</si>
  <si>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</si>
  <si>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</si>
  <si>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</si>
  <si>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</si>
  <si>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</si>
  <si>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</si>
  <si>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</si>
  <si>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</si>
  <si>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</si>
  <si>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</si>
  <si>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</si>
  <si>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</si>
  <si>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</si>
  <si>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</si>
  <si>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</si>
  <si>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</si>
  <si>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</si>
  <si>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</si>
  <si>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</si>
  <si>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</si>
  <si>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</si>
  <si>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</si>
  <si>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</si>
  <si>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</si>
  <si>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</si>
  <si>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</si>
  <si>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</si>
  <si>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</si>
  <si>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</si>
  <si>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</si>
  <si>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</si>
  <si>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</si>
  <si>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</si>
  <si>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</si>
  <si>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</si>
  <si>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</si>
  <si>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</si>
  <si>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</si>
  <si>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</si>
  <si>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</si>
  <si>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</si>
  <si>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</si>
  <si>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</si>
  <si>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</si>
  <si>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</si>
  <si>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</si>
  <si>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</si>
  <si>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</si>
  <si>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</si>
  <si>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</si>
  <si>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</si>
  <si>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</si>
  <si>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</si>
  <si>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</si>
  <si>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</si>
  <si>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</si>
  <si>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</si>
  <si>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</si>
  <si>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</si>
  <si>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</si>
  <si>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</si>
  <si>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</si>
  <si>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</si>
  <si>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</si>
  <si>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</si>
  <si>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</si>
  <si>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</si>
  <si>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</si>
  <si>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</si>
  <si>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</si>
  <si>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</si>
  <si>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</si>
  <si>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</si>
  <si>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</si>
  <si>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</si>
  <si>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</si>
  <si>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</si>
  <si>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</si>
  <si>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</si>
  <si>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</si>
  <si>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</si>
  <si>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</si>
  <si>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</si>
  <si>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</si>
  <si>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</si>
  <si>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</si>
  <si>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</si>
  <si>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</si>
  <si>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</si>
  <si>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</si>
  <si>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</si>
  <si>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</si>
  <si>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</si>
  <si>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</si>
  <si>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</si>
  <si>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</si>
  <si>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</si>
  <si>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</si>
  <si>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</si>
  <si>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</si>
  <si>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</si>
  <si>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</si>
  <si>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</si>
  <si>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</si>
  <si>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</si>
  <si>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</si>
  <si>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</si>
  <si>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</si>
  <si>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</si>
  <si>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</si>
  <si>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</si>
  <si>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</si>
  <si>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</si>
  <si>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</si>
  <si>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</si>
  <si>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</si>
  <si>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</si>
  <si>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</si>
  <si>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</si>
  <si>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</si>
  <si>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</si>
  <si>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</si>
  <si>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</si>
  <si>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</si>
  <si>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</si>
  <si>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</si>
  <si>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</si>
  <si>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</si>
  <si>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</si>
  <si>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</si>
  <si>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</si>
  <si>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</si>
  <si>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</si>
  <si>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+ILS/-EUR 4.2167 12-12-17 (10) +57</t>
  </si>
  <si>
    <t>10000985</t>
  </si>
  <si>
    <t>ל.ר.</t>
  </si>
  <si>
    <t>+ILS/-USD 3.4993 23-10-17 (10) --167.5</t>
  </si>
  <si>
    <t>10000950</t>
  </si>
  <si>
    <t>+ILS/-USD 3.52 29-11-17 (10) --77.5</t>
  </si>
  <si>
    <t>10000991</t>
  </si>
  <si>
    <t>+ILS/-USD 3.526 29-11-17 (10) --96</t>
  </si>
  <si>
    <t>10000981</t>
  </si>
  <si>
    <t>+ILS/-USD 3.553 29-11-17 (10) --113</t>
  </si>
  <si>
    <t>10000977</t>
  </si>
  <si>
    <t>+USD/-EUR 1.1703 16-11-17 (10) +69.9</t>
  </si>
  <si>
    <t>10000961</t>
  </si>
  <si>
    <t>+USD/-EUR 1.2022 21-12-17 (10) +62</t>
  </si>
  <si>
    <t>10000979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</si>
  <si>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</si>
  <si>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</si>
  <si>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</si>
  <si>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</si>
  <si>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</si>
  <si>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</si>
  <si>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יו בנק</t>
  </si>
  <si>
    <t>30026000</t>
  </si>
  <si>
    <t>34510000</t>
  </si>
  <si>
    <t>31710000</t>
  </si>
  <si>
    <t>34010000</t>
  </si>
  <si>
    <t>30226000</t>
  </si>
  <si>
    <t>30326000</t>
  </si>
  <si>
    <t>31726000</t>
  </si>
  <si>
    <t>32026000</t>
  </si>
  <si>
    <t>31126000</t>
  </si>
  <si>
    <t>פק מרווח בטחון לאומי</t>
  </si>
  <si>
    <t>75001127</t>
  </si>
  <si>
    <t>מעלות S&amp;P</t>
  </si>
  <si>
    <t>AAA.IL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</si>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</sst>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6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8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166" fontId="29" fillId="0" borderId="28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29" xfId="13" applyFont="1" applyBorder="1" applyAlignment="1">
      <alignment horizontal="right"/>
    </xf>
    <xf numFmtId="10" fontId="7" fillId="0" borderId="29" xfId="14" applyNumberFormat="1" applyFont="1" applyBorder="1" applyAlignment="1">
      <alignment horizontal="center"/>
    </xf>
    <xf numFmtId="2" fontId="7" fillId="0" borderId="29" xfId="7" applyNumberFormat="1" applyFont="1" applyBorder="1" applyAlignment="1">
      <alignment horizontal="right"/>
    </xf>
    <xf numFmtId="168" fontId="7" fillId="0" borderId="29" xfId="7" applyNumberFormat="1" applyFont="1" applyBorder="1" applyAlignment="1">
      <alignment horizontal="center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43" fontId="0" fillId="0" borderId="0" xfId="0" applyNumberFormat="1" applyFill="1"/>
    <xf numFmtId="0" fontId="29" fillId="0" borderId="0" xfId="0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10" fontId="32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0" fontId="32" fillId="0" borderId="0" xfId="0" applyFont="1" applyFill="1" applyAlignment="1">
      <alignment wrapText="1"/>
    </xf>
    <xf numFmtId="0" fontId="6" fillId="0" borderId="0" xfId="0" applyFont="1" applyFill="1" applyAlignment="1">
      <alignment horizontal="center"/>
    </xf>
    <xf numFmtId="10" fontId="32" fillId="0" borderId="0" xfId="0" applyNumberFormat="1" applyFont="1" applyFill="1" applyAlignment="1">
      <alignment horizontal="center"/>
    </xf>
    <xf numFmtId="43" fontId="31" fillId="0" borderId="0" xfId="0" applyNumberFormat="1" applyFont="1" applyFill="1" applyBorder="1" applyAlignment="1">
      <alignment horizontal="right"/>
    </xf>
    <xf numFmtId="43" fontId="7" fillId="0" borderId="29" xfId="13" applyFont="1" applyFill="1" applyBorder="1" applyAlignment="1">
      <alignment horizontal="right"/>
    </xf>
    <xf numFmtId="168" fontId="7" fillId="0" borderId="29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14" fontId="30" fillId="0" borderId="0" xfId="16" applyNumberFormat="1" applyFont="1" applyFill="1" applyBorder="1" applyAlignment="1">
      <alignment horizontal="right"/>
    </xf>
    <xf numFmtId="14" fontId="2" fillId="0" borderId="0" xfId="15" applyNumberFormat="1" applyFill="1"/>
    <xf numFmtId="14" fontId="30" fillId="0" borderId="0" xfId="19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66">
    <cellStyle name="Comma" xfId="13" builtinId="3"/>
    <cellStyle name="Comma 2" xfId="1"/>
    <cellStyle name="Comma 2 2" xfId="37"/>
    <cellStyle name="Comma 2 2 2" xfId="61"/>
    <cellStyle name="Comma 2 3" xfId="28"/>
    <cellStyle name="Comma 2 3 2" xfId="56"/>
    <cellStyle name="Comma 2 4" xfId="17"/>
    <cellStyle name="Comma 2 4 2" xfId="51"/>
    <cellStyle name="Comma 2 5" xfId="46"/>
    <cellStyle name="Comma 3" xfId="22"/>
    <cellStyle name="Comma 3 2" xfId="42"/>
    <cellStyle name="Comma 4" xfId="33"/>
    <cellStyle name="Comma 5" xfId="24"/>
    <cellStyle name="Currency [0] _1" xfId="2"/>
    <cellStyle name="Hyperlink 2" xfId="3"/>
    <cellStyle name="Normal" xfId="0" builtinId="0"/>
    <cellStyle name="Normal 11" xfId="4"/>
    <cellStyle name="Normal 11 2" xfId="38"/>
    <cellStyle name="Normal 11 2 2" xfId="62"/>
    <cellStyle name="Normal 11 3" xfId="29"/>
    <cellStyle name="Normal 11 3 2" xfId="57"/>
    <cellStyle name="Normal 11 4" xfId="18"/>
    <cellStyle name="Normal 11 4 2" xfId="52"/>
    <cellStyle name="Normal 11 5" xfId="47"/>
    <cellStyle name="Normal 2" xfId="5"/>
    <cellStyle name="Normal 2 2" xfId="44"/>
    <cellStyle name="Normal 2 3" xfId="39"/>
    <cellStyle name="Normal 2 4" xfId="30"/>
    <cellStyle name="Normal 2 5" xfId="19"/>
    <cellStyle name="Normal 3" xfId="6"/>
    <cellStyle name="Normal 3 2" xfId="40"/>
    <cellStyle name="Normal 3 2 2" xfId="63"/>
    <cellStyle name="Normal 3 3" xfId="31"/>
    <cellStyle name="Normal 3 3 2" xfId="58"/>
    <cellStyle name="Normal 3 4" xfId="20"/>
    <cellStyle name="Normal 3 4 2" xfId="53"/>
    <cellStyle name="Normal 3 5" xfId="48"/>
    <cellStyle name="Normal 4" xfId="12"/>
    <cellStyle name="Normal 5" xfId="16"/>
    <cellStyle name="Normal 5 2" xfId="36"/>
    <cellStyle name="Normal 5 3" xfId="27"/>
    <cellStyle name="Normal 6" xfId="45"/>
    <cellStyle name="Normal 6 2" xfId="65"/>
    <cellStyle name="Normal 7" xfId="35"/>
    <cellStyle name="Normal 7 2" xfId="60"/>
    <cellStyle name="Normal 8" xfId="26"/>
    <cellStyle name="Normal 8 2" xfId="55"/>
    <cellStyle name="Normal 9" xfId="15"/>
    <cellStyle name="Normal 9 2" xfId="50"/>
    <cellStyle name="Normal_2007-16618" xfId="7"/>
    <cellStyle name="Percent" xfId="14" builtinId="5"/>
    <cellStyle name="Percent 2" xfId="8"/>
    <cellStyle name="Percent 2 2" xfId="41"/>
    <cellStyle name="Percent 2 2 2" xfId="64"/>
    <cellStyle name="Percent 2 3" xfId="32"/>
    <cellStyle name="Percent 2 3 2" xfId="59"/>
    <cellStyle name="Percent 2 4" xfId="21"/>
    <cellStyle name="Percent 2 4 2" xfId="54"/>
    <cellStyle name="Percent 2 5" xfId="49"/>
    <cellStyle name="Percent 3" xfId="23"/>
    <cellStyle name="Percent 3 2" xfId="43"/>
    <cellStyle name="Percent 4" xfId="34"/>
    <cellStyle name="Percent 5" xfId="25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50</xdr:row>
      <xdr:rowOff>0</xdr:rowOff>
    </xdr:from>
    <xdr:to>
      <xdr:col>21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P66"/>
  <sheetViews>
    <sheetView rightToLeft="1" tabSelected="1" workbookViewId="0">
      <pane ySplit="9" topLeftCell="A10" activePane="bottomLeft" state="frozen"/>
      <selection pane="bottomLeft" activeCell="J21" sqref="J2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6" width="6.7109375" style="9" customWidth="1"/>
    <col min="17" max="19" width="7.7109375" style="9" customWidth="1"/>
    <col min="20" max="20" width="7.140625" style="9" customWidth="1"/>
    <col min="21" max="21" width="6" style="9" customWidth="1"/>
    <col min="22" max="22" width="8.140625" style="9" customWidth="1"/>
    <col min="23" max="23" width="6.28515625" style="9" customWidth="1"/>
    <col min="24" max="24" width="8" style="9" customWidth="1"/>
    <col min="25" max="25" width="8.7109375" style="9" customWidth="1"/>
    <col min="26" max="26" width="10" style="9" customWidth="1"/>
    <col min="27" max="27" width="9.5703125" style="9" customWidth="1"/>
    <col min="28" max="28" width="6.140625" style="9" customWidth="1"/>
    <col min="29" max="30" width="5.7109375" style="9" customWidth="1"/>
    <col min="31" max="31" width="6.85546875" style="9" customWidth="1"/>
    <col min="32" max="32" width="6.42578125" style="9" customWidth="1"/>
    <col min="33" max="33" width="6.7109375" style="9" customWidth="1"/>
    <col min="34" max="34" width="7.28515625" style="9" customWidth="1"/>
    <col min="35" max="46" width="5.7109375" style="9" customWidth="1"/>
    <col min="47" max="16384" width="9.140625" style="9"/>
  </cols>
  <sheetData>
    <row r="1" spans="1:16">
      <c r="B1" s="56" t="s">
        <v>169</v>
      </c>
      <c r="C1" s="76" t="s" vm="1">
        <v>236</v>
      </c>
    </row>
    <row r="2" spans="1:16">
      <c r="B2" s="56" t="s">
        <v>168</v>
      </c>
      <c r="C2" s="76" t="s">
        <v>237</v>
      </c>
    </row>
    <row r="3" spans="1:16">
      <c r="B3" s="56" t="s">
        <v>170</v>
      </c>
      <c r="C3" s="76" t="s">
        <v>238</v>
      </c>
    </row>
    <row r="4" spans="1:16">
      <c r="B4" s="56" t="s">
        <v>171</v>
      </c>
      <c r="C4" s="76">
        <v>2112</v>
      </c>
    </row>
    <row r="6" spans="1:16" ht="26.25" customHeight="1">
      <c r="B6" s="164" t="s">
        <v>185</v>
      </c>
      <c r="C6" s="165"/>
      <c r="D6" s="166"/>
    </row>
    <row r="7" spans="1:16" s="10" customFormat="1">
      <c r="B7" s="22"/>
      <c r="C7" s="23" t="s">
        <v>101</v>
      </c>
      <c r="D7" s="24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>
      <c r="B8" s="22"/>
      <c r="C8" s="25" t="s">
        <v>225</v>
      </c>
      <c r="D8" s="26" t="s">
        <v>20</v>
      </c>
    </row>
    <row r="9" spans="1:16" s="11" customFormat="1" ht="18" customHeight="1">
      <c r="B9" s="36"/>
      <c r="C9" s="19" t="s">
        <v>1</v>
      </c>
      <c r="D9" s="27" t="s">
        <v>2</v>
      </c>
    </row>
    <row r="10" spans="1:16" s="11" customFormat="1" ht="18" customHeight="1">
      <c r="B10" s="66" t="s">
        <v>184</v>
      </c>
      <c r="C10" s="106">
        <f>C11+C12+C23+C33</f>
        <v>429564.34834999993</v>
      </c>
      <c r="D10" s="107">
        <f>C10/$C$42</f>
        <v>1</v>
      </c>
    </row>
    <row r="11" spans="1:16">
      <c r="A11" s="44" t="s">
        <v>132</v>
      </c>
      <c r="B11" s="28" t="s">
        <v>186</v>
      </c>
      <c r="C11" s="106">
        <f>מזומנים!J10</f>
        <v>34373.839699999997</v>
      </c>
      <c r="D11" s="107">
        <f t="shared" ref="D11:D42" si="0">C11/$C$42</f>
        <v>8.0020234062797319E-2</v>
      </c>
    </row>
    <row r="12" spans="1:16">
      <c r="B12" s="28" t="s">
        <v>187</v>
      </c>
      <c r="C12" s="106">
        <f>C13+C14+C15+C16+C17+C18+C19+C20+C21+C22</f>
        <v>279215.18395999988</v>
      </c>
      <c r="D12" s="107">
        <f t="shared" si="0"/>
        <v>0.64999617643431917</v>
      </c>
    </row>
    <row r="13" spans="1:16">
      <c r="A13" s="54" t="s">
        <v>132</v>
      </c>
      <c r="B13" s="29" t="s">
        <v>58</v>
      </c>
      <c r="C13" s="106">
        <f>'תעודות התחייבות ממשלתיות'!N11</f>
        <v>20981.044899999997</v>
      </c>
      <c r="D13" s="107">
        <f t="shared" si="0"/>
        <v>4.8842612243288605E-2</v>
      </c>
    </row>
    <row r="14" spans="1:16">
      <c r="A14" s="54" t="s">
        <v>132</v>
      </c>
      <c r="B14" s="29" t="s">
        <v>59</v>
      </c>
      <c r="C14" s="106">
        <v>0</v>
      </c>
      <c r="D14" s="107"/>
    </row>
    <row r="15" spans="1:16">
      <c r="A15" s="54" t="s">
        <v>132</v>
      </c>
      <c r="B15" s="29" t="s">
        <v>60</v>
      </c>
      <c r="C15" s="106">
        <f>'אג"ח קונצרני'!R11</f>
        <v>678.53525000000002</v>
      </c>
      <c r="D15" s="107">
        <f t="shared" si="0"/>
        <v>1.5795893039222703E-3</v>
      </c>
    </row>
    <row r="16" spans="1:16">
      <c r="A16" s="54" t="s">
        <v>132</v>
      </c>
      <c r="B16" s="29" t="s">
        <v>61</v>
      </c>
      <c r="C16" s="106">
        <v>0</v>
      </c>
      <c r="D16" s="107"/>
    </row>
    <row r="17" spans="1:4">
      <c r="A17" s="54" t="s">
        <v>132</v>
      </c>
      <c r="B17" s="29" t="s">
        <v>62</v>
      </c>
      <c r="C17" s="106">
        <f>'תעודות סל'!K11</f>
        <v>257555.60380999988</v>
      </c>
      <c r="D17" s="107">
        <f t="shared" si="0"/>
        <v>0.59957397488710829</v>
      </c>
    </row>
    <row r="18" spans="1:4">
      <c r="A18" s="54" t="s">
        <v>132</v>
      </c>
      <c r="B18" s="29" t="s">
        <v>63</v>
      </c>
      <c r="C18" s="106">
        <v>0</v>
      </c>
      <c r="D18" s="107"/>
    </row>
    <row r="19" spans="1:4">
      <c r="A19" s="54" t="s">
        <v>132</v>
      </c>
      <c r="B19" s="29" t="s">
        <v>64</v>
      </c>
      <c r="C19" s="106">
        <v>0</v>
      </c>
      <c r="D19" s="107"/>
    </row>
    <row r="20" spans="1:4">
      <c r="A20" s="54" t="s">
        <v>132</v>
      </c>
      <c r="B20" s="29" t="s">
        <v>65</v>
      </c>
      <c r="C20" s="106">
        <v>0</v>
      </c>
      <c r="D20" s="107"/>
    </row>
    <row r="21" spans="1:4">
      <c r="A21" s="54" t="s">
        <v>132</v>
      </c>
      <c r="B21" s="29" t="s">
        <v>66</v>
      </c>
      <c r="C21" s="106">
        <v>0</v>
      </c>
      <c r="D21" s="107"/>
    </row>
    <row r="22" spans="1:4">
      <c r="A22" s="54" t="s">
        <v>132</v>
      </c>
      <c r="B22" s="29" t="s">
        <v>67</v>
      </c>
      <c r="C22" s="106">
        <v>0</v>
      </c>
      <c r="D22" s="107"/>
    </row>
    <row r="23" spans="1:4">
      <c r="B23" s="28" t="s">
        <v>188</v>
      </c>
      <c r="C23" s="106">
        <f>C24+C31</f>
        <v>115975.32469000002</v>
      </c>
      <c r="D23" s="107">
        <f t="shared" si="0"/>
        <v>0.26998358950288348</v>
      </c>
    </row>
    <row r="24" spans="1:4">
      <c r="A24" s="54" t="s">
        <v>132</v>
      </c>
      <c r="B24" s="29" t="s">
        <v>68</v>
      </c>
      <c r="C24" s="106">
        <f>'לא סחיר- תעודות התחייבות ממשלתי'!M11</f>
        <v>116134.25066000002</v>
      </c>
      <c r="D24" s="107">
        <f t="shared" si="0"/>
        <v>0.27035355961471991</v>
      </c>
    </row>
    <row r="25" spans="1:4">
      <c r="A25" s="54" t="s">
        <v>132</v>
      </c>
      <c r="B25" s="29" t="s">
        <v>69</v>
      </c>
      <c r="C25" s="106" t="s" vm="2">
        <v>556</v>
      </c>
      <c r="D25" s="107"/>
    </row>
    <row r="26" spans="1:4">
      <c r="A26" s="54" t="s">
        <v>132</v>
      </c>
      <c r="B26" s="29" t="s">
        <v>60</v>
      </c>
      <c r="C26" s="106" t="s" vm="3">
        <v>556</v>
      </c>
      <c r="D26" s="107"/>
    </row>
    <row r="27" spans="1:4">
      <c r="A27" s="54" t="s">
        <v>132</v>
      </c>
      <c r="B27" s="29" t="s">
        <v>70</v>
      </c>
      <c r="C27" s="106" t="s" vm="4">
        <v>556</v>
      </c>
      <c r="D27" s="107"/>
    </row>
    <row r="28" spans="1:4">
      <c r="A28" s="54" t="s">
        <v>132</v>
      </c>
      <c r="B28" s="29" t="s">
        <v>71</v>
      </c>
      <c r="C28" s="106" t="s" vm="5">
        <v>556</v>
      </c>
      <c r="D28" s="107"/>
    </row>
    <row r="29" spans="1:4">
      <c r="A29" s="54" t="s">
        <v>132</v>
      </c>
      <c r="B29" s="29" t="s">
        <v>72</v>
      </c>
      <c r="C29" s="106" t="s" vm="6">
        <v>556</v>
      </c>
      <c r="D29" s="107"/>
    </row>
    <row r="30" spans="1:4">
      <c r="A30" s="54" t="s">
        <v>132</v>
      </c>
      <c r="B30" s="29" t="s">
        <v>211</v>
      </c>
      <c r="C30" s="106" t="s" vm="7">
        <v>556</v>
      </c>
      <c r="D30" s="107"/>
    </row>
    <row r="31" spans="1:4">
      <c r="A31" s="54" t="s">
        <v>132</v>
      </c>
      <c r="B31" s="29" t="s">
        <v>95</v>
      </c>
      <c r="C31" s="106">
        <f>'לא סחיר - חוזים עתידיים'!I11</f>
        <v>-158.92597000000001</v>
      </c>
      <c r="D31" s="107">
        <f t="shared" si="0"/>
        <v>-3.6997011183644712E-4</v>
      </c>
    </row>
    <row r="32" spans="1:4">
      <c r="A32" s="54" t="s">
        <v>132</v>
      </c>
      <c r="B32" s="29" t="s">
        <v>73</v>
      </c>
      <c r="C32" s="106" t="s" vm="8">
        <v>556</v>
      </c>
      <c r="D32" s="107"/>
    </row>
    <row r="33" spans="1:4">
      <c r="A33" s="54" t="s">
        <v>132</v>
      </c>
      <c r="B33" s="28" t="s">
        <v>189</v>
      </c>
      <c r="C33" s="106">
        <f>הלוואות!O10</f>
        <v>0</v>
      </c>
      <c r="D33" s="107">
        <f t="shared" si="0"/>
        <v>0</v>
      </c>
    </row>
    <row r="34" spans="1:4">
      <c r="A34" s="54" t="s">
        <v>132</v>
      </c>
      <c r="B34" s="28" t="s">
        <v>190</v>
      </c>
      <c r="C34" s="106" t="s" vm="9">
        <v>556</v>
      </c>
      <c r="D34" s="107"/>
    </row>
    <row r="35" spans="1:4">
      <c r="A35" s="54" t="s">
        <v>132</v>
      </c>
      <c r="B35" s="28" t="s">
        <v>191</v>
      </c>
      <c r="C35" s="106" t="s" vm="10">
        <v>556</v>
      </c>
      <c r="D35" s="107"/>
    </row>
    <row r="36" spans="1:4">
      <c r="A36" s="54" t="s">
        <v>132</v>
      </c>
      <c r="B36" s="55" t="s">
        <v>192</v>
      </c>
      <c r="C36" s="106" t="s" vm="11">
        <v>556</v>
      </c>
      <c r="D36" s="107"/>
    </row>
    <row r="37" spans="1:4">
      <c r="A37" s="54" t="s">
        <v>132</v>
      </c>
      <c r="B37" s="28" t="s">
        <v>193</v>
      </c>
      <c r="C37" s="106"/>
      <c r="D37" s="107"/>
    </row>
    <row r="38" spans="1:4">
      <c r="A38" s="54"/>
      <c r="B38" s="67" t="s">
        <v>195</v>
      </c>
      <c r="C38" s="106">
        <v>0</v>
      </c>
      <c r="D38" s="107"/>
    </row>
    <row r="39" spans="1:4">
      <c r="A39" s="54" t="s">
        <v>132</v>
      </c>
      <c r="B39" s="68" t="s">
        <v>196</v>
      </c>
      <c r="C39" s="106" t="s" vm="12">
        <v>556</v>
      </c>
      <c r="D39" s="107"/>
    </row>
    <row r="40" spans="1:4">
      <c r="A40" s="54" t="s">
        <v>132</v>
      </c>
      <c r="B40" s="68" t="s">
        <v>223</v>
      </c>
      <c r="C40" s="106" t="s" vm="13">
        <v>556</v>
      </c>
      <c r="D40" s="107"/>
    </row>
    <row r="41" spans="1:4">
      <c r="A41" s="54" t="s">
        <v>132</v>
      </c>
      <c r="B41" s="68" t="s">
        <v>197</v>
      </c>
      <c r="C41" s="106" t="s" vm="14">
        <v>556</v>
      </c>
      <c r="D41" s="107"/>
    </row>
    <row r="42" spans="1:4">
      <c r="B42" s="68" t="s">
        <v>74</v>
      </c>
      <c r="C42" s="106">
        <f>C38+C10</f>
        <v>429564.34834999993</v>
      </c>
      <c r="D42" s="107">
        <f t="shared" si="0"/>
        <v>1</v>
      </c>
    </row>
    <row r="43" spans="1:4">
      <c r="A43" s="54" t="s">
        <v>132</v>
      </c>
      <c r="B43" s="68" t="s">
        <v>194</v>
      </c>
      <c r="C43" s="127"/>
      <c r="D43" s="107"/>
    </row>
    <row r="44" spans="1:4">
      <c r="B44" s="6" t="s">
        <v>100</v>
      </c>
    </row>
    <row r="45" spans="1:4">
      <c r="C45" s="74" t="s">
        <v>176</v>
      </c>
      <c r="D45" s="35" t="s">
        <v>94</v>
      </c>
    </row>
    <row r="46" spans="1:4">
      <c r="C46" s="75" t="s">
        <v>1</v>
      </c>
      <c r="D46" s="24" t="s">
        <v>2</v>
      </c>
    </row>
    <row r="47" spans="1:4">
      <c r="C47" s="108" t="s">
        <v>157</v>
      </c>
      <c r="D47" s="128" vm="15">
        <v>2.7612000000000001</v>
      </c>
    </row>
    <row r="48" spans="1:4">
      <c r="C48" s="108" t="s">
        <v>166</v>
      </c>
      <c r="D48" s="128">
        <v>1.1092</v>
      </c>
    </row>
    <row r="49" spans="2:4">
      <c r="C49" s="108" t="s">
        <v>162</v>
      </c>
      <c r="D49" s="128" vm="16">
        <v>2.8287</v>
      </c>
    </row>
    <row r="50" spans="2:4">
      <c r="B50" s="12"/>
      <c r="C50" s="108" t="s">
        <v>557</v>
      </c>
      <c r="D50" s="128" vm="17">
        <v>3.6273</v>
      </c>
    </row>
    <row r="51" spans="2:4">
      <c r="C51" s="108" t="s">
        <v>155</v>
      </c>
      <c r="D51" s="128" vm="18">
        <v>4.1569000000000003</v>
      </c>
    </row>
    <row r="52" spans="2:4">
      <c r="C52" s="108" t="s">
        <v>156</v>
      </c>
      <c r="D52" s="128" vm="19">
        <v>4.7356999999999996</v>
      </c>
    </row>
    <row r="53" spans="2:4">
      <c r="C53" s="108" t="s">
        <v>158</v>
      </c>
      <c r="D53" s="128">
        <v>0.45176404321777863</v>
      </c>
    </row>
    <row r="54" spans="2:4">
      <c r="C54" s="108" t="s">
        <v>163</v>
      </c>
      <c r="D54" s="128" vm="20">
        <v>3.1328999999999998</v>
      </c>
    </row>
    <row r="55" spans="2:4">
      <c r="C55" s="108" t="s">
        <v>164</v>
      </c>
      <c r="D55" s="128">
        <v>0.1943</v>
      </c>
    </row>
    <row r="56" spans="2:4">
      <c r="C56" s="108" t="s">
        <v>161</v>
      </c>
      <c r="D56" s="128" vm="21">
        <v>0.55869999999999997</v>
      </c>
    </row>
    <row r="57" spans="2:4">
      <c r="C57" s="108" t="s">
        <v>558</v>
      </c>
      <c r="D57" s="128">
        <v>2.5518000000000001</v>
      </c>
    </row>
    <row r="58" spans="2:4">
      <c r="C58" s="108" t="s">
        <v>160</v>
      </c>
      <c r="D58" s="128" vm="22">
        <v>0.43369999999999997</v>
      </c>
    </row>
    <row r="59" spans="2:4">
      <c r="C59" s="108" t="s">
        <v>153</v>
      </c>
      <c r="D59" s="128" vm="23">
        <v>3.5289999999999999</v>
      </c>
    </row>
    <row r="60" spans="2:4">
      <c r="C60" s="108" t="s">
        <v>167</v>
      </c>
      <c r="D60" s="128" vm="24">
        <v>0.26</v>
      </c>
    </row>
    <row r="61" spans="2:4">
      <c r="C61" s="108" t="s">
        <v>559</v>
      </c>
      <c r="D61" s="109" vm="25">
        <v>0.44369999999999998</v>
      </c>
    </row>
    <row r="62" spans="2:4">
      <c r="C62" s="108" t="s">
        <v>154</v>
      </c>
      <c r="D62" s="10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60" ht="26.25" customHeight="1">
      <c r="B7" s="178" t="s">
        <v>83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H7" s="3"/>
    </row>
    <row r="8" spans="2:60" s="3" customFormat="1" ht="78.75">
      <c r="B8" s="22" t="s">
        <v>107</v>
      </c>
      <c r="C8" s="30" t="s">
        <v>39</v>
      </c>
      <c r="D8" s="30" t="s">
        <v>110</v>
      </c>
      <c r="E8" s="30" t="s">
        <v>51</v>
      </c>
      <c r="F8" s="30" t="s">
        <v>92</v>
      </c>
      <c r="G8" s="30" t="s">
        <v>222</v>
      </c>
      <c r="H8" s="30" t="s">
        <v>221</v>
      </c>
      <c r="I8" s="30" t="s">
        <v>50</v>
      </c>
      <c r="J8" s="30" t="s">
        <v>49</v>
      </c>
      <c r="K8" s="30" t="s">
        <v>172</v>
      </c>
      <c r="L8" s="30" t="s">
        <v>174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61" ht="26.25" customHeight="1">
      <c r="B7" s="178" t="s">
        <v>84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I7" s="3"/>
    </row>
    <row r="8" spans="2:61" s="3" customFormat="1" ht="78.75">
      <c r="B8" s="22" t="s">
        <v>107</v>
      </c>
      <c r="C8" s="30" t="s">
        <v>39</v>
      </c>
      <c r="D8" s="30" t="s">
        <v>110</v>
      </c>
      <c r="E8" s="30" t="s">
        <v>51</v>
      </c>
      <c r="F8" s="30" t="s">
        <v>92</v>
      </c>
      <c r="G8" s="30" t="s">
        <v>222</v>
      </c>
      <c r="H8" s="30" t="s">
        <v>221</v>
      </c>
      <c r="I8" s="30" t="s">
        <v>50</v>
      </c>
      <c r="J8" s="30" t="s">
        <v>49</v>
      </c>
      <c r="K8" s="30" t="s">
        <v>172</v>
      </c>
      <c r="L8" s="31" t="s">
        <v>174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169</v>
      </c>
      <c r="C1" s="76" t="s" vm="1">
        <v>236</v>
      </c>
    </row>
    <row r="2" spans="1:60">
      <c r="B2" s="56" t="s">
        <v>168</v>
      </c>
      <c r="C2" s="76" t="s">
        <v>237</v>
      </c>
    </row>
    <row r="3" spans="1:60">
      <c r="B3" s="56" t="s">
        <v>170</v>
      </c>
      <c r="C3" s="76" t="s">
        <v>238</v>
      </c>
    </row>
    <row r="4" spans="1:60">
      <c r="B4" s="56" t="s">
        <v>171</v>
      </c>
      <c r="C4" s="76">
        <v>2112</v>
      </c>
    </row>
    <row r="6" spans="1:60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80"/>
      <c r="BD6" s="1" t="s">
        <v>111</v>
      </c>
      <c r="BF6" s="1" t="s">
        <v>177</v>
      </c>
      <c r="BH6" s="3" t="s">
        <v>154</v>
      </c>
    </row>
    <row r="7" spans="1:60" ht="26.25" customHeight="1">
      <c r="B7" s="178" t="s">
        <v>85</v>
      </c>
      <c r="C7" s="179"/>
      <c r="D7" s="179"/>
      <c r="E7" s="179"/>
      <c r="F7" s="179"/>
      <c r="G7" s="179"/>
      <c r="H7" s="179"/>
      <c r="I7" s="179"/>
      <c r="J7" s="179"/>
      <c r="K7" s="180"/>
      <c r="BD7" s="3" t="s">
        <v>113</v>
      </c>
      <c r="BF7" s="1" t="s">
        <v>133</v>
      </c>
      <c r="BH7" s="3" t="s">
        <v>153</v>
      </c>
    </row>
    <row r="8" spans="1:60" s="3" customFormat="1" ht="78.75">
      <c r="A8" s="2"/>
      <c r="B8" s="22" t="s">
        <v>107</v>
      </c>
      <c r="C8" s="30" t="s">
        <v>39</v>
      </c>
      <c r="D8" s="30" t="s">
        <v>110</v>
      </c>
      <c r="E8" s="30" t="s">
        <v>51</v>
      </c>
      <c r="F8" s="30" t="s">
        <v>92</v>
      </c>
      <c r="G8" s="30" t="s">
        <v>222</v>
      </c>
      <c r="H8" s="30" t="s">
        <v>221</v>
      </c>
      <c r="I8" s="30" t="s">
        <v>50</v>
      </c>
      <c r="J8" s="30" t="s">
        <v>172</v>
      </c>
      <c r="K8" s="30" t="s">
        <v>174</v>
      </c>
      <c r="BC8" s="1" t="s">
        <v>126</v>
      </c>
      <c r="BD8" s="1" t="s">
        <v>127</v>
      </c>
      <c r="BE8" s="1" t="s">
        <v>134</v>
      </c>
      <c r="BG8" s="4" t="s">
        <v>155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32" t="s">
        <v>20</v>
      </c>
      <c r="K9" s="57" t="s">
        <v>20</v>
      </c>
      <c r="BC9" s="1" t="s">
        <v>123</v>
      </c>
      <c r="BE9" s="1" t="s">
        <v>135</v>
      </c>
      <c r="BG9" s="4" t="s">
        <v>156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119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118</v>
      </c>
      <c r="BD11" s="3"/>
      <c r="BE11" s="1" t="s">
        <v>136</v>
      </c>
      <c r="BG11" s="1" t="s">
        <v>157</v>
      </c>
    </row>
    <row r="12" spans="1:60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116</v>
      </c>
      <c r="BD12" s="4"/>
      <c r="BE12" s="1" t="s">
        <v>137</v>
      </c>
      <c r="BG12" s="1" t="s">
        <v>158</v>
      </c>
    </row>
    <row r="13" spans="1:60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120</v>
      </c>
      <c r="BE13" s="1" t="s">
        <v>138</v>
      </c>
      <c r="BG13" s="1" t="s">
        <v>159</v>
      </c>
    </row>
    <row r="14" spans="1:60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117</v>
      </c>
      <c r="BE14" s="1" t="s">
        <v>139</v>
      </c>
      <c r="BG14" s="1" t="s">
        <v>161</v>
      </c>
    </row>
    <row r="15" spans="1:60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128</v>
      </c>
      <c r="BE15" s="1" t="s">
        <v>179</v>
      </c>
      <c r="BG15" s="1" t="s">
        <v>163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114</v>
      </c>
      <c r="BD16" s="1" t="s">
        <v>129</v>
      </c>
      <c r="BE16" s="1" t="s">
        <v>140</v>
      </c>
      <c r="BG16" s="1" t="s">
        <v>164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124</v>
      </c>
      <c r="BE17" s="1" t="s">
        <v>141</v>
      </c>
      <c r="BG17" s="1" t="s">
        <v>165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112</v>
      </c>
      <c r="BF18" s="1" t="s">
        <v>142</v>
      </c>
      <c r="BH18" s="1" t="s">
        <v>29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125</v>
      </c>
      <c r="BF19" s="1" t="s">
        <v>143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130</v>
      </c>
      <c r="BF20" s="1" t="s">
        <v>144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115</v>
      </c>
      <c r="BE21" s="1" t="s">
        <v>131</v>
      </c>
      <c r="BF21" s="1" t="s">
        <v>145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121</v>
      </c>
      <c r="BF22" s="1" t="s">
        <v>146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29</v>
      </c>
      <c r="BE23" s="1" t="s">
        <v>122</v>
      </c>
      <c r="BF23" s="1" t="s">
        <v>180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183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147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148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182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149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150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181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29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  <c r="E3" s="2"/>
    </row>
    <row r="4" spans="2:81">
      <c r="B4" s="56" t="s">
        <v>171</v>
      </c>
      <c r="C4" s="76">
        <v>2112</v>
      </c>
    </row>
    <row r="6" spans="2:81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81" ht="26.25" customHeight="1">
      <c r="B7" s="178" t="s">
        <v>86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81" s="3" customFormat="1" ht="47.25">
      <c r="B8" s="22" t="s">
        <v>107</v>
      </c>
      <c r="C8" s="30" t="s">
        <v>39</v>
      </c>
      <c r="D8" s="13" t="s">
        <v>42</v>
      </c>
      <c r="E8" s="30" t="s">
        <v>15</v>
      </c>
      <c r="F8" s="30" t="s">
        <v>52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50</v>
      </c>
      <c r="O8" s="30" t="s">
        <v>49</v>
      </c>
      <c r="P8" s="30" t="s">
        <v>172</v>
      </c>
      <c r="Q8" s="31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2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169</v>
      </c>
      <c r="C1" s="76" t="s" vm="1">
        <v>236</v>
      </c>
    </row>
    <row r="2" spans="2:72">
      <c r="B2" s="56" t="s">
        <v>168</v>
      </c>
      <c r="C2" s="76" t="s">
        <v>237</v>
      </c>
    </row>
    <row r="3" spans="2:72">
      <c r="B3" s="56" t="s">
        <v>170</v>
      </c>
      <c r="C3" s="76" t="s">
        <v>238</v>
      </c>
    </row>
    <row r="4" spans="2:72">
      <c r="B4" s="56" t="s">
        <v>171</v>
      </c>
      <c r="C4" s="76">
        <v>2112</v>
      </c>
    </row>
    <row r="6" spans="2:72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72" ht="26.25" customHeight="1">
      <c r="B7" s="178" t="s">
        <v>77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80"/>
    </row>
    <row r="8" spans="2:72" s="3" customFormat="1" ht="78.75">
      <c r="B8" s="22" t="s">
        <v>107</v>
      </c>
      <c r="C8" s="30" t="s">
        <v>39</v>
      </c>
      <c r="D8" s="30" t="s">
        <v>15</v>
      </c>
      <c r="E8" s="30" t="s">
        <v>52</v>
      </c>
      <c r="F8" s="30" t="s">
        <v>93</v>
      </c>
      <c r="G8" s="30" t="s">
        <v>18</v>
      </c>
      <c r="H8" s="30" t="s">
        <v>92</v>
      </c>
      <c r="I8" s="30" t="s">
        <v>17</v>
      </c>
      <c r="J8" s="30" t="s">
        <v>19</v>
      </c>
      <c r="K8" s="30" t="s">
        <v>222</v>
      </c>
      <c r="L8" s="30" t="s">
        <v>221</v>
      </c>
      <c r="M8" s="30" t="s">
        <v>101</v>
      </c>
      <c r="N8" s="30" t="s">
        <v>49</v>
      </c>
      <c r="O8" s="30" t="s">
        <v>172</v>
      </c>
      <c r="P8" s="31" t="s">
        <v>174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231</v>
      </c>
      <c r="L9" s="32"/>
      <c r="M9" s="32" t="s">
        <v>225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29" customFormat="1" ht="18" customHeight="1">
      <c r="B11" s="77" t="s">
        <v>28</v>
      </c>
      <c r="C11" s="78"/>
      <c r="D11" s="78"/>
      <c r="E11" s="78"/>
      <c r="F11" s="78"/>
      <c r="G11" s="86">
        <v>9.1989724064242697</v>
      </c>
      <c r="H11" s="78"/>
      <c r="I11" s="78"/>
      <c r="J11" s="102">
        <v>4.8515484621382408E-2</v>
      </c>
      <c r="K11" s="86"/>
      <c r="L11" s="78"/>
      <c r="M11" s="86">
        <v>116134.25066000002</v>
      </c>
      <c r="N11" s="78"/>
      <c r="O11" s="87">
        <v>1</v>
      </c>
      <c r="P11" s="87">
        <f>M11/'סכום נכסי הקרן'!$C$42</f>
        <v>0.27035355961471991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BT11" s="124"/>
    </row>
    <row r="12" spans="2:72" s="124" customFormat="1" ht="21.75" customHeight="1">
      <c r="B12" s="79" t="s">
        <v>219</v>
      </c>
      <c r="C12" s="80"/>
      <c r="D12" s="80"/>
      <c r="E12" s="80"/>
      <c r="F12" s="80"/>
      <c r="G12" s="89">
        <v>9.1989724064242697</v>
      </c>
      <c r="H12" s="80"/>
      <c r="I12" s="80"/>
      <c r="J12" s="101">
        <v>4.8515484621382408E-2</v>
      </c>
      <c r="K12" s="89"/>
      <c r="L12" s="80"/>
      <c r="M12" s="89">
        <v>116134.25066000002</v>
      </c>
      <c r="N12" s="80"/>
      <c r="O12" s="90">
        <v>1</v>
      </c>
      <c r="P12" s="90">
        <f>M12/'סכום נכסי הקרן'!$C$42</f>
        <v>0.27035355961471991</v>
      </c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</row>
    <row r="13" spans="2:72" s="124" customFormat="1">
      <c r="B13" s="100" t="s">
        <v>57</v>
      </c>
      <c r="C13" s="80"/>
      <c r="D13" s="80"/>
      <c r="E13" s="80"/>
      <c r="F13" s="80"/>
      <c r="G13" s="89">
        <v>9.1989724064242697</v>
      </c>
      <c r="H13" s="80"/>
      <c r="I13" s="80"/>
      <c r="J13" s="101">
        <v>4.8515484621382408E-2</v>
      </c>
      <c r="K13" s="89"/>
      <c r="L13" s="80"/>
      <c r="M13" s="89">
        <v>116134.25066000002</v>
      </c>
      <c r="N13" s="80"/>
      <c r="O13" s="90">
        <v>1</v>
      </c>
      <c r="P13" s="90">
        <f>M13/'סכום נכסי הקרן'!$C$42</f>
        <v>0.27035355961471991</v>
      </c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</row>
    <row r="14" spans="2:72" s="124" customFormat="1">
      <c r="B14" s="85" t="s">
        <v>402</v>
      </c>
      <c r="C14" s="82" t="s">
        <v>403</v>
      </c>
      <c r="D14" s="82" t="s">
        <v>241</v>
      </c>
      <c r="E14" s="82"/>
      <c r="F14" s="133">
        <v>40148</v>
      </c>
      <c r="G14" s="92">
        <v>6.06</v>
      </c>
      <c r="H14" s="95" t="s">
        <v>154</v>
      </c>
      <c r="I14" s="96">
        <v>4.8000000000000001E-2</v>
      </c>
      <c r="J14" s="96">
        <v>4.8599999999999997E-2</v>
      </c>
      <c r="K14" s="92">
        <v>61000</v>
      </c>
      <c r="L14" s="104">
        <v>109.2572</v>
      </c>
      <c r="M14" s="92">
        <v>66.637160000000009</v>
      </c>
      <c r="N14" s="82"/>
      <c r="O14" s="93">
        <v>5.7379420473543182E-4</v>
      </c>
      <c r="P14" s="93">
        <f>M14/'סכום נכסי הקרן'!$C$42</f>
        <v>1.5512730573652138E-4</v>
      </c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</row>
    <row r="15" spans="2:72" s="124" customFormat="1">
      <c r="B15" s="85" t="s">
        <v>404</v>
      </c>
      <c r="C15" s="82" t="s">
        <v>405</v>
      </c>
      <c r="D15" s="82" t="s">
        <v>241</v>
      </c>
      <c r="E15" s="82"/>
      <c r="F15" s="133">
        <v>40452</v>
      </c>
      <c r="G15" s="92">
        <v>6.580000000000001</v>
      </c>
      <c r="H15" s="95" t="s">
        <v>154</v>
      </c>
      <c r="I15" s="96">
        <v>4.8000000000000001E-2</v>
      </c>
      <c r="J15" s="96">
        <v>4.8600000000000004E-2</v>
      </c>
      <c r="K15" s="92">
        <v>476000</v>
      </c>
      <c r="L15" s="104">
        <v>108.0244</v>
      </c>
      <c r="M15" s="92">
        <v>514.11036999999999</v>
      </c>
      <c r="N15" s="82"/>
      <c r="O15" s="93">
        <v>4.4268625928894408E-3</v>
      </c>
      <c r="P15" s="93">
        <f>M15/'סכום נכסי הקרן'!$C$42</f>
        <v>1.1968180599129092E-3</v>
      </c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spans="2:72" s="124" customFormat="1">
      <c r="B16" s="85" t="s">
        <v>406</v>
      </c>
      <c r="C16" s="82" t="s">
        <v>407</v>
      </c>
      <c r="D16" s="82" t="s">
        <v>241</v>
      </c>
      <c r="E16" s="82"/>
      <c r="F16" s="133">
        <v>40909</v>
      </c>
      <c r="G16" s="92">
        <v>7.5000000000000009</v>
      </c>
      <c r="H16" s="95" t="s">
        <v>154</v>
      </c>
      <c r="I16" s="96">
        <v>4.8000000000000001E-2</v>
      </c>
      <c r="J16" s="96">
        <v>4.8499999999999995E-2</v>
      </c>
      <c r="K16" s="92">
        <v>844000</v>
      </c>
      <c r="L16" s="104">
        <v>103.4639</v>
      </c>
      <c r="M16" s="92">
        <v>873.27670999999998</v>
      </c>
      <c r="N16" s="82"/>
      <c r="O16" s="93">
        <v>7.5195448804904683E-3</v>
      </c>
      <c r="P16" s="93">
        <f>M16/'סכום נכסי הקרן'!$C$42</f>
        <v>2.0329357251232419E-3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spans="2:39" s="124" customFormat="1">
      <c r="B17" s="85" t="s">
        <v>408</v>
      </c>
      <c r="C17" s="82">
        <v>8790</v>
      </c>
      <c r="D17" s="82" t="s">
        <v>241</v>
      </c>
      <c r="E17" s="82"/>
      <c r="F17" s="133">
        <v>41030</v>
      </c>
      <c r="G17" s="92">
        <v>7.6500000000000012</v>
      </c>
      <c r="H17" s="95" t="s">
        <v>154</v>
      </c>
      <c r="I17" s="96">
        <v>4.8000000000000001E-2</v>
      </c>
      <c r="J17" s="96">
        <v>4.8599999999999997E-2</v>
      </c>
      <c r="K17" s="92">
        <v>580000</v>
      </c>
      <c r="L17" s="104">
        <v>103.869</v>
      </c>
      <c r="M17" s="92">
        <v>602.47269999999992</v>
      </c>
      <c r="N17" s="82"/>
      <c r="O17" s="93">
        <v>5.1877262442053098E-3</v>
      </c>
      <c r="P17" s="93">
        <f>M17/'סכום נכסי הקרן'!$C$42</f>
        <v>1.4025202564276072E-3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spans="2:39" s="124" customFormat="1">
      <c r="B18" s="85" t="s">
        <v>409</v>
      </c>
      <c r="C18" s="82" t="s">
        <v>410</v>
      </c>
      <c r="D18" s="82" t="s">
        <v>241</v>
      </c>
      <c r="E18" s="82"/>
      <c r="F18" s="133">
        <v>41091</v>
      </c>
      <c r="G18" s="92">
        <v>7.8100000000000005</v>
      </c>
      <c r="H18" s="95" t="s">
        <v>154</v>
      </c>
      <c r="I18" s="96">
        <v>4.8000000000000001E-2</v>
      </c>
      <c r="J18" s="96">
        <v>4.8600000000000004E-2</v>
      </c>
      <c r="K18" s="92">
        <v>1278000</v>
      </c>
      <c r="L18" s="104">
        <v>102.12990000000001</v>
      </c>
      <c r="M18" s="92">
        <v>1305.82016</v>
      </c>
      <c r="N18" s="82"/>
      <c r="O18" s="93">
        <v>1.1244057223247422E-2</v>
      </c>
      <c r="P18" s="93">
        <f>M18/'סכום נכסי הקרן'!$C$42</f>
        <v>3.0398708948165443E-3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spans="2:39" s="124" customFormat="1">
      <c r="B19" s="85" t="s">
        <v>411</v>
      </c>
      <c r="C19" s="82">
        <v>8793</v>
      </c>
      <c r="D19" s="82" t="s">
        <v>241</v>
      </c>
      <c r="E19" s="82"/>
      <c r="F19" s="133">
        <v>41122</v>
      </c>
      <c r="G19" s="92">
        <v>7.8999999999999995</v>
      </c>
      <c r="H19" s="95" t="s">
        <v>154</v>
      </c>
      <c r="I19" s="96">
        <v>4.8000000000000001E-2</v>
      </c>
      <c r="J19" s="96">
        <v>4.8499999999999995E-2</v>
      </c>
      <c r="K19" s="92">
        <v>3291000</v>
      </c>
      <c r="L19" s="104">
        <v>102.0645</v>
      </c>
      <c r="M19" s="92">
        <v>3358.9438999999998</v>
      </c>
      <c r="N19" s="82"/>
      <c r="O19" s="93">
        <v>2.8922939450772352E-2</v>
      </c>
      <c r="P19" s="93">
        <f>M19/'סכום נכסי הקרן'!$C$42</f>
        <v>7.8194196350373172E-3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spans="2:39" s="124" customFormat="1">
      <c r="B20" s="85" t="s">
        <v>412</v>
      </c>
      <c r="C20" s="82" t="s">
        <v>413</v>
      </c>
      <c r="D20" s="82" t="s">
        <v>241</v>
      </c>
      <c r="E20" s="82"/>
      <c r="F20" s="133">
        <v>41154</v>
      </c>
      <c r="G20" s="92">
        <v>7.9799999999999986</v>
      </c>
      <c r="H20" s="95" t="s">
        <v>154</v>
      </c>
      <c r="I20" s="96">
        <v>4.8000000000000001E-2</v>
      </c>
      <c r="J20" s="96">
        <v>4.8600000000000011E-2</v>
      </c>
      <c r="K20" s="92">
        <v>683000</v>
      </c>
      <c r="L20" s="104">
        <v>101.5553</v>
      </c>
      <c r="M20" s="92">
        <v>693.62297999999998</v>
      </c>
      <c r="N20" s="82"/>
      <c r="O20" s="93">
        <v>5.9725961639919868E-3</v>
      </c>
      <c r="P20" s="93">
        <f>M20/'סכום נכסי הקרן'!$C$42</f>
        <v>1.6147126330764551E-3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pans="2:39" s="124" customFormat="1">
      <c r="B21" s="85" t="s">
        <v>414</v>
      </c>
      <c r="C21" s="82" t="s">
        <v>415</v>
      </c>
      <c r="D21" s="82" t="s">
        <v>241</v>
      </c>
      <c r="E21" s="82"/>
      <c r="F21" s="134">
        <v>41184</v>
      </c>
      <c r="G21" s="92">
        <v>7.88</v>
      </c>
      <c r="H21" s="95" t="s">
        <v>154</v>
      </c>
      <c r="I21" s="96">
        <v>4.8000000000000001E-2</v>
      </c>
      <c r="J21" s="96">
        <v>4.8599999999999997E-2</v>
      </c>
      <c r="K21" s="92">
        <v>840000</v>
      </c>
      <c r="L21" s="104">
        <v>102.5001</v>
      </c>
      <c r="M21" s="92">
        <v>861.00099999999998</v>
      </c>
      <c r="N21" s="82"/>
      <c r="O21" s="93">
        <v>7.4138421275968458E-3</v>
      </c>
      <c r="P21" s="93">
        <f>M21/'סכום נכסי הקרן'!$C$42</f>
        <v>2.004358609617376E-3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pans="2:39" s="124" customFormat="1">
      <c r="B22" s="85" t="s">
        <v>416</v>
      </c>
      <c r="C22" s="82" t="s">
        <v>417</v>
      </c>
      <c r="D22" s="82" t="s">
        <v>241</v>
      </c>
      <c r="E22" s="82"/>
      <c r="F22" s="133">
        <v>41214</v>
      </c>
      <c r="G22" s="92">
        <v>7.96</v>
      </c>
      <c r="H22" s="95" t="s">
        <v>154</v>
      </c>
      <c r="I22" s="96">
        <v>4.8000000000000001E-2</v>
      </c>
      <c r="J22" s="96">
        <v>4.8500000000000008E-2</v>
      </c>
      <c r="K22" s="92">
        <v>1077000</v>
      </c>
      <c r="L22" s="104">
        <v>102.11620000000001</v>
      </c>
      <c r="M22" s="92">
        <v>1099.7919199999999</v>
      </c>
      <c r="N22" s="82"/>
      <c r="O22" s="93">
        <v>9.4700048758208401E-3</v>
      </c>
      <c r="P22" s="93">
        <f>M22/'סכום נכסי הקרן'!$C$42</f>
        <v>2.5602495277469179E-3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pans="2:39" s="124" customFormat="1">
      <c r="B23" s="85" t="s">
        <v>418</v>
      </c>
      <c r="C23" s="82" t="s">
        <v>419</v>
      </c>
      <c r="D23" s="82" t="s">
        <v>241</v>
      </c>
      <c r="E23" s="82"/>
      <c r="F23" s="133">
        <v>41245</v>
      </c>
      <c r="G23" s="92">
        <v>8.0399999999999991</v>
      </c>
      <c r="H23" s="95" t="s">
        <v>154</v>
      </c>
      <c r="I23" s="96">
        <v>4.8000000000000001E-2</v>
      </c>
      <c r="J23" s="96">
        <v>4.8599999999999997E-2</v>
      </c>
      <c r="K23" s="92">
        <v>1294000</v>
      </c>
      <c r="L23" s="104">
        <v>101.8922</v>
      </c>
      <c r="M23" s="92">
        <v>1318.4853600000001</v>
      </c>
      <c r="N23" s="82"/>
      <c r="O23" s="93">
        <v>1.1353113767100961E-2</v>
      </c>
      <c r="P23" s="93">
        <f>M23/'סכום נכסי הקרן'!$C$42</f>
        <v>3.0693547196466273E-3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pans="2:39" s="124" customFormat="1">
      <c r="B24" s="85" t="s">
        <v>420</v>
      </c>
      <c r="C24" s="82" t="s">
        <v>421</v>
      </c>
      <c r="D24" s="82" t="s">
        <v>241</v>
      </c>
      <c r="E24" s="82"/>
      <c r="F24" s="133">
        <v>41275</v>
      </c>
      <c r="G24" s="92">
        <v>8.129999999999999</v>
      </c>
      <c r="H24" s="95" t="s">
        <v>154</v>
      </c>
      <c r="I24" s="96">
        <v>4.8000000000000001E-2</v>
      </c>
      <c r="J24" s="96">
        <v>4.8500000000000008E-2</v>
      </c>
      <c r="K24" s="92">
        <v>777000</v>
      </c>
      <c r="L24" s="104">
        <v>101.9812</v>
      </c>
      <c r="M24" s="92">
        <v>792.39416000000006</v>
      </c>
      <c r="N24" s="82"/>
      <c r="O24" s="93">
        <v>6.8230875516633732E-3</v>
      </c>
      <c r="P24" s="93">
        <f>M24/'סכום נכסי הקרן'!$C$42</f>
        <v>1.8446460071550772E-3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pans="2:39" s="124" customFormat="1">
      <c r="B25" s="85" t="s">
        <v>422</v>
      </c>
      <c r="C25" s="82" t="s">
        <v>423</v>
      </c>
      <c r="D25" s="82" t="s">
        <v>241</v>
      </c>
      <c r="E25" s="82"/>
      <c r="F25" s="133">
        <v>41306</v>
      </c>
      <c r="G25" s="92">
        <v>8.2099999999999991</v>
      </c>
      <c r="H25" s="95" t="s">
        <v>154</v>
      </c>
      <c r="I25" s="96">
        <v>4.8000000000000001E-2</v>
      </c>
      <c r="J25" s="96">
        <v>4.8499999999999995E-2</v>
      </c>
      <c r="K25" s="92">
        <v>1227000</v>
      </c>
      <c r="L25" s="104">
        <v>101.387</v>
      </c>
      <c r="M25" s="92">
        <v>1244.01731</v>
      </c>
      <c r="N25" s="82"/>
      <c r="O25" s="93">
        <v>1.0711889928510774E-2</v>
      </c>
      <c r="P25" s="93">
        <f>M25/'סכום נכסי הקרן'!$C$42</f>
        <v>2.8959975723739555E-3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pans="2:39" s="124" customFormat="1">
      <c r="B26" s="85" t="s">
        <v>424</v>
      </c>
      <c r="C26" s="82" t="s">
        <v>425</v>
      </c>
      <c r="D26" s="82" t="s">
        <v>241</v>
      </c>
      <c r="E26" s="82"/>
      <c r="F26" s="133">
        <v>41334</v>
      </c>
      <c r="G26" s="92">
        <v>8.2900000000000009</v>
      </c>
      <c r="H26" s="95" t="s">
        <v>154</v>
      </c>
      <c r="I26" s="96">
        <v>4.8000000000000001E-2</v>
      </c>
      <c r="J26" s="96">
        <v>4.8599999999999997E-2</v>
      </c>
      <c r="K26" s="92">
        <v>1171000</v>
      </c>
      <c r="L26" s="104">
        <v>101.16330000000001</v>
      </c>
      <c r="M26" s="92">
        <v>1184.62273</v>
      </c>
      <c r="N26" s="82"/>
      <c r="O26" s="93">
        <v>1.0200459582489201E-2</v>
      </c>
      <c r="P26" s="93">
        <f>M26/'סכום נכסי הקרן'!$C$42</f>
        <v>2.7577305578320352E-3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pans="2:39" s="124" customFormat="1">
      <c r="B27" s="85" t="s">
        <v>426</v>
      </c>
      <c r="C27" s="82" t="s">
        <v>427</v>
      </c>
      <c r="D27" s="82" t="s">
        <v>241</v>
      </c>
      <c r="E27" s="82"/>
      <c r="F27" s="133">
        <v>41366</v>
      </c>
      <c r="G27" s="92">
        <v>8.18</v>
      </c>
      <c r="H27" s="95" t="s">
        <v>154</v>
      </c>
      <c r="I27" s="96">
        <v>4.8000000000000001E-2</v>
      </c>
      <c r="J27" s="96">
        <v>4.8599999999999997E-2</v>
      </c>
      <c r="K27" s="92">
        <v>904000</v>
      </c>
      <c r="L27" s="104">
        <v>103.1713</v>
      </c>
      <c r="M27" s="92">
        <v>932.67031000000009</v>
      </c>
      <c r="N27" s="82"/>
      <c r="O27" s="93">
        <v>8.0309667880023496E-3</v>
      </c>
      <c r="P27" s="93">
        <f>M27/'סכום נכסי הקרן'!$C$42</f>
        <v>2.1712004582840291E-3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pans="2:39" s="124" customFormat="1">
      <c r="B28" s="85" t="s">
        <v>428</v>
      </c>
      <c r="C28" s="82">
        <v>2704</v>
      </c>
      <c r="D28" s="82" t="s">
        <v>241</v>
      </c>
      <c r="E28" s="82"/>
      <c r="F28" s="133">
        <v>41395</v>
      </c>
      <c r="G28" s="92">
        <v>8.26</v>
      </c>
      <c r="H28" s="95" t="s">
        <v>154</v>
      </c>
      <c r="I28" s="96">
        <v>4.8000000000000001E-2</v>
      </c>
      <c r="J28" s="96">
        <v>4.8599999999999997E-2</v>
      </c>
      <c r="K28" s="92">
        <v>925000</v>
      </c>
      <c r="L28" s="104">
        <v>102.57040000000001</v>
      </c>
      <c r="M28" s="92">
        <v>948.77611999999999</v>
      </c>
      <c r="N28" s="82"/>
      <c r="O28" s="93">
        <v>8.1696494755684156E-3</v>
      </c>
      <c r="P28" s="93">
        <f>M28/'סכום נכסי הקרן'!$C$42</f>
        <v>2.2086938165244508E-3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pans="2:39" s="124" customFormat="1">
      <c r="B29" s="85" t="s">
        <v>429</v>
      </c>
      <c r="C29" s="82" t="s">
        <v>430</v>
      </c>
      <c r="D29" s="82" t="s">
        <v>241</v>
      </c>
      <c r="E29" s="82"/>
      <c r="F29" s="133">
        <v>41427</v>
      </c>
      <c r="G29" s="92">
        <v>8.35</v>
      </c>
      <c r="H29" s="95" t="s">
        <v>154</v>
      </c>
      <c r="I29" s="96">
        <v>4.8000000000000001E-2</v>
      </c>
      <c r="J29" s="96">
        <v>4.8600000000000004E-2</v>
      </c>
      <c r="K29" s="92">
        <v>1145000</v>
      </c>
      <c r="L29" s="104">
        <v>101.7505</v>
      </c>
      <c r="M29" s="92">
        <v>1165.0432800000001</v>
      </c>
      <c r="N29" s="82"/>
      <c r="O29" s="93">
        <v>1.0031866338991021E-2</v>
      </c>
      <c r="P29" s="93">
        <f>M29/'סכום נכסי הקרן'!$C$42</f>
        <v>2.7121507743253113E-3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pans="2:39" s="124" customFormat="1">
      <c r="B30" s="85" t="s">
        <v>431</v>
      </c>
      <c r="C30" s="82">
        <v>8805</v>
      </c>
      <c r="D30" s="82" t="s">
        <v>241</v>
      </c>
      <c r="E30" s="82"/>
      <c r="F30" s="133">
        <v>41487</v>
      </c>
      <c r="G30" s="92">
        <v>8.52</v>
      </c>
      <c r="H30" s="95" t="s">
        <v>154</v>
      </c>
      <c r="I30" s="96">
        <v>4.8000000000000001E-2</v>
      </c>
      <c r="J30" s="96">
        <v>4.8500000000000008E-2</v>
      </c>
      <c r="K30" s="92">
        <v>1405000</v>
      </c>
      <c r="L30" s="104">
        <v>100.7809</v>
      </c>
      <c r="M30" s="92">
        <v>1415.9655299999999</v>
      </c>
      <c r="N30" s="82"/>
      <c r="O30" s="93">
        <v>1.2192488623751883E-2</v>
      </c>
      <c r="P30" s="93">
        <f>M30/'סכום נכסי הקרן'!$C$42</f>
        <v>3.2962826999932992E-3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pans="2:39" s="124" customFormat="1">
      <c r="B31" s="85" t="s">
        <v>432</v>
      </c>
      <c r="C31" s="82">
        <v>8806</v>
      </c>
      <c r="D31" s="82" t="s">
        <v>241</v>
      </c>
      <c r="E31" s="82"/>
      <c r="F31" s="133">
        <v>41518</v>
      </c>
      <c r="G31" s="92">
        <v>8.6</v>
      </c>
      <c r="H31" s="95" t="s">
        <v>154</v>
      </c>
      <c r="I31" s="96">
        <v>4.8000000000000001E-2</v>
      </c>
      <c r="J31" s="96">
        <v>4.8500000000000008E-2</v>
      </c>
      <c r="K31" s="92">
        <v>498000</v>
      </c>
      <c r="L31" s="104">
        <v>100.38290000000001</v>
      </c>
      <c r="M31" s="92">
        <v>499.90665999999999</v>
      </c>
      <c r="N31" s="82"/>
      <c r="O31" s="93">
        <v>4.304558363781498E-3</v>
      </c>
      <c r="P31" s="93">
        <f>M31/'סכום נכסי הקרן'!$C$42</f>
        <v>1.1637526762176423E-3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pans="2:39" s="124" customFormat="1">
      <c r="B32" s="85" t="s">
        <v>433</v>
      </c>
      <c r="C32" s="82" t="s">
        <v>434</v>
      </c>
      <c r="D32" s="82" t="s">
        <v>241</v>
      </c>
      <c r="E32" s="82"/>
      <c r="F32" s="133">
        <v>41548</v>
      </c>
      <c r="G32" s="92">
        <v>8.48</v>
      </c>
      <c r="H32" s="95" t="s">
        <v>154</v>
      </c>
      <c r="I32" s="96">
        <v>4.8000000000000001E-2</v>
      </c>
      <c r="J32" s="96">
        <v>4.8500000000000008E-2</v>
      </c>
      <c r="K32" s="92">
        <v>2035000</v>
      </c>
      <c r="L32" s="104">
        <v>102.38849999999999</v>
      </c>
      <c r="M32" s="92">
        <v>2083.60565</v>
      </c>
      <c r="N32" s="82"/>
      <c r="O32" s="93">
        <v>1.794135354693991E-2</v>
      </c>
      <c r="P32" s="93">
        <f>M32/'סכום נכסי הקרן'!$C$42</f>
        <v>4.8505087957213854E-3</v>
      </c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pans="2:39" s="124" customFormat="1">
      <c r="B33" s="85" t="s">
        <v>435</v>
      </c>
      <c r="C33" s="82" t="s">
        <v>436</v>
      </c>
      <c r="D33" s="82" t="s">
        <v>241</v>
      </c>
      <c r="E33" s="82"/>
      <c r="F33" s="133">
        <v>41579</v>
      </c>
      <c r="G33" s="92">
        <v>8.5599999999999987</v>
      </c>
      <c r="H33" s="95" t="s">
        <v>154</v>
      </c>
      <c r="I33" s="96">
        <v>4.8000000000000001E-2</v>
      </c>
      <c r="J33" s="96">
        <v>4.8499999999999995E-2</v>
      </c>
      <c r="K33" s="92">
        <v>1656000</v>
      </c>
      <c r="L33" s="104">
        <v>101.9845</v>
      </c>
      <c r="M33" s="92">
        <v>1688.8643400000001</v>
      </c>
      <c r="N33" s="82"/>
      <c r="O33" s="93">
        <v>1.454234500504418E-2</v>
      </c>
      <c r="P33" s="93">
        <f>M33/'סכום נכסי הקרן'!$C$42</f>
        <v>3.9315747372590361E-3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pans="2:39" s="124" customFormat="1">
      <c r="B34" s="85" t="s">
        <v>437</v>
      </c>
      <c r="C34" s="82" t="s">
        <v>438</v>
      </c>
      <c r="D34" s="82" t="s">
        <v>241</v>
      </c>
      <c r="E34" s="82"/>
      <c r="F34" s="133">
        <v>41609</v>
      </c>
      <c r="G34" s="92">
        <v>8.64</v>
      </c>
      <c r="H34" s="95" t="s">
        <v>154</v>
      </c>
      <c r="I34" s="96">
        <v>4.8000000000000001E-2</v>
      </c>
      <c r="J34" s="96">
        <v>4.8499999999999995E-2</v>
      </c>
      <c r="K34" s="92">
        <v>1559000</v>
      </c>
      <c r="L34" s="104">
        <v>101.5819</v>
      </c>
      <c r="M34" s="92">
        <v>1583.66238</v>
      </c>
      <c r="N34" s="82"/>
      <c r="O34" s="93">
        <v>1.3636479944546273E-2</v>
      </c>
      <c r="P34" s="93">
        <f>M34/'סכום נכסי הקרן'!$C$42</f>
        <v>3.6866708936228233E-3</v>
      </c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pans="2:39" s="124" customFormat="1">
      <c r="B35" s="85" t="s">
        <v>439</v>
      </c>
      <c r="C35" s="82" t="s">
        <v>440</v>
      </c>
      <c r="D35" s="82" t="s">
        <v>241</v>
      </c>
      <c r="E35" s="82"/>
      <c r="F35" s="133">
        <v>41672</v>
      </c>
      <c r="G35" s="92">
        <v>8.81</v>
      </c>
      <c r="H35" s="95" t="s">
        <v>154</v>
      </c>
      <c r="I35" s="96">
        <v>4.8000000000000001E-2</v>
      </c>
      <c r="J35" s="96">
        <v>4.8499999999999995E-2</v>
      </c>
      <c r="K35" s="92">
        <v>941000</v>
      </c>
      <c r="L35" s="104">
        <v>100.7723</v>
      </c>
      <c r="M35" s="92">
        <v>948.25433999999996</v>
      </c>
      <c r="N35" s="82"/>
      <c r="O35" s="93">
        <v>8.165156571907051E-3</v>
      </c>
      <c r="P35" s="93">
        <f>M35/'סכום נכסי הקרן'!$C$42</f>
        <v>2.2074791440265949E-3</v>
      </c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pans="2:39" s="124" customFormat="1">
      <c r="B36" s="85" t="s">
        <v>441</v>
      </c>
      <c r="C36" s="82" t="s">
        <v>442</v>
      </c>
      <c r="D36" s="82" t="s">
        <v>241</v>
      </c>
      <c r="E36" s="82"/>
      <c r="F36" s="133">
        <v>41700</v>
      </c>
      <c r="G36" s="92">
        <v>8.89</v>
      </c>
      <c r="H36" s="95" t="s">
        <v>154</v>
      </c>
      <c r="I36" s="96">
        <v>4.8000000000000001E-2</v>
      </c>
      <c r="J36" s="96">
        <v>4.8600000000000004E-2</v>
      </c>
      <c r="K36" s="92">
        <v>1915000</v>
      </c>
      <c r="L36" s="104">
        <v>100.3736</v>
      </c>
      <c r="M36" s="92">
        <v>1922.1542099999999</v>
      </c>
      <c r="N36" s="82"/>
      <c r="O36" s="93">
        <v>1.6551139729031248E-2</v>
      </c>
      <c r="P36" s="93">
        <f>M36/'סכום נכסי הקרן'!$C$42</f>
        <v>4.474659541424209E-3</v>
      </c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pans="2:39" s="124" customFormat="1">
      <c r="B37" s="85" t="s">
        <v>443</v>
      </c>
      <c r="C37" s="82" t="s">
        <v>444</v>
      </c>
      <c r="D37" s="82" t="s">
        <v>241</v>
      </c>
      <c r="E37" s="82"/>
      <c r="F37" s="133">
        <v>41730</v>
      </c>
      <c r="G37" s="92">
        <v>8.7700000000000014</v>
      </c>
      <c r="H37" s="95" t="s">
        <v>154</v>
      </c>
      <c r="I37" s="96">
        <v>4.8000000000000001E-2</v>
      </c>
      <c r="J37" s="96">
        <v>4.8500000000000008E-2</v>
      </c>
      <c r="K37" s="92">
        <v>2708000</v>
      </c>
      <c r="L37" s="104">
        <v>102.3884</v>
      </c>
      <c r="M37" s="92">
        <v>2772.67767</v>
      </c>
      <c r="N37" s="82"/>
      <c r="O37" s="93">
        <v>2.3874762649628824E-2</v>
      </c>
      <c r="P37" s="93">
        <f>M37/'סכום נכסי הקרן'!$C$42</f>
        <v>6.4546270672837143E-3</v>
      </c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pans="2:39" s="124" customFormat="1">
      <c r="B38" s="85" t="s">
        <v>445</v>
      </c>
      <c r="C38" s="82" t="s">
        <v>446</v>
      </c>
      <c r="D38" s="82" t="s">
        <v>241</v>
      </c>
      <c r="E38" s="82"/>
      <c r="F38" s="133">
        <v>41760</v>
      </c>
      <c r="G38" s="92">
        <v>8.85</v>
      </c>
      <c r="H38" s="95" t="s">
        <v>154</v>
      </c>
      <c r="I38" s="96">
        <v>4.8000000000000001E-2</v>
      </c>
      <c r="J38" s="96">
        <v>4.8499999999999995E-2</v>
      </c>
      <c r="K38" s="92">
        <v>1216000</v>
      </c>
      <c r="L38" s="104">
        <v>101.9845</v>
      </c>
      <c r="M38" s="92">
        <v>1240.1309799999999</v>
      </c>
      <c r="N38" s="82"/>
      <c r="O38" s="93">
        <v>1.0678425812817827E-2</v>
      </c>
      <c r="P38" s="93">
        <f>M38/'סכום נכסי הקרן'!$C$42</f>
        <v>2.8869504295770082E-3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spans="2:39" s="124" customFormat="1">
      <c r="B39" s="85" t="s">
        <v>447</v>
      </c>
      <c r="C39" s="82" t="s">
        <v>448</v>
      </c>
      <c r="D39" s="82" t="s">
        <v>241</v>
      </c>
      <c r="E39" s="82"/>
      <c r="F39" s="133">
        <v>41791</v>
      </c>
      <c r="G39" s="92">
        <v>8.93</v>
      </c>
      <c r="H39" s="95" t="s">
        <v>154</v>
      </c>
      <c r="I39" s="96">
        <v>4.8000000000000001E-2</v>
      </c>
      <c r="J39" s="96">
        <v>4.8499999999999995E-2</v>
      </c>
      <c r="K39" s="92">
        <v>1451000</v>
      </c>
      <c r="L39" s="104">
        <v>101.58159999999999</v>
      </c>
      <c r="M39" s="92">
        <v>1473.95264</v>
      </c>
      <c r="N39" s="82"/>
      <c r="O39" s="93">
        <v>1.2691799633815278E-2</v>
      </c>
      <c r="P39" s="93">
        <f>M39/'סכום נכסי הקרן'!$C$42</f>
        <v>3.4312732089187593E-3</v>
      </c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spans="2:39" s="124" customFormat="1">
      <c r="B40" s="85" t="s">
        <v>449</v>
      </c>
      <c r="C40" s="82" t="s">
        <v>450</v>
      </c>
      <c r="D40" s="82" t="s">
        <v>241</v>
      </c>
      <c r="E40" s="82"/>
      <c r="F40" s="133">
        <v>41821</v>
      </c>
      <c r="G40" s="92">
        <v>9.02</v>
      </c>
      <c r="H40" s="95" t="s">
        <v>154</v>
      </c>
      <c r="I40" s="96">
        <v>4.8000000000000001E-2</v>
      </c>
      <c r="J40" s="96">
        <v>4.8499999999999995E-2</v>
      </c>
      <c r="K40" s="92">
        <v>1653000</v>
      </c>
      <c r="L40" s="104">
        <v>101.1811</v>
      </c>
      <c r="M40" s="92">
        <v>1672.5235600000001</v>
      </c>
      <c r="N40" s="82"/>
      <c r="O40" s="93">
        <v>1.4401639055618115E-2</v>
      </c>
      <c r="P40" s="93">
        <f>M40/'סכום נכסי הקרן'!$C$42</f>
        <v>3.8935343829727305E-3</v>
      </c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spans="2:39" s="124" customFormat="1">
      <c r="B41" s="85" t="s">
        <v>451</v>
      </c>
      <c r="C41" s="82" t="s">
        <v>452</v>
      </c>
      <c r="D41" s="82" t="s">
        <v>241</v>
      </c>
      <c r="E41" s="82"/>
      <c r="F41" s="133">
        <v>41852</v>
      </c>
      <c r="G41" s="92">
        <v>9.1</v>
      </c>
      <c r="H41" s="95" t="s">
        <v>154</v>
      </c>
      <c r="I41" s="96">
        <v>4.8000000000000001E-2</v>
      </c>
      <c r="J41" s="96">
        <v>4.8500000000000008E-2</v>
      </c>
      <c r="K41" s="92">
        <v>1436000</v>
      </c>
      <c r="L41" s="104">
        <v>100.782</v>
      </c>
      <c r="M41" s="92">
        <v>1447.22846</v>
      </c>
      <c r="N41" s="82"/>
      <c r="O41" s="93">
        <v>1.2461685090964014E-2</v>
      </c>
      <c r="P41" s="93">
        <f>M41/'סכום נכסי הקרן'!$C$42</f>
        <v>3.369060923139806E-3</v>
      </c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spans="2:39" s="124" customFormat="1">
      <c r="B42" s="85" t="s">
        <v>453</v>
      </c>
      <c r="C42" s="82" t="s">
        <v>454</v>
      </c>
      <c r="D42" s="82" t="s">
        <v>241</v>
      </c>
      <c r="E42" s="82"/>
      <c r="F42" s="133">
        <v>41945</v>
      </c>
      <c r="G42" s="92">
        <v>9.1399999999999988</v>
      </c>
      <c r="H42" s="95" t="s">
        <v>154</v>
      </c>
      <c r="I42" s="96">
        <v>4.8000000000000001E-2</v>
      </c>
      <c r="J42" s="96">
        <v>4.8499999999999995E-2</v>
      </c>
      <c r="K42" s="92">
        <v>1303000</v>
      </c>
      <c r="L42" s="104">
        <v>101.971</v>
      </c>
      <c r="M42" s="92">
        <v>1328.6815100000001</v>
      </c>
      <c r="N42" s="82"/>
      <c r="O42" s="93">
        <v>1.1440910002423912E-2</v>
      </c>
      <c r="P42" s="93">
        <f>M42/'סכום נכסי הקרן'!$C$42</f>
        <v>3.0930907443869589E-3</v>
      </c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spans="2:39" s="124" customFormat="1">
      <c r="B43" s="85" t="s">
        <v>455</v>
      </c>
      <c r="C43" s="82" t="s">
        <v>456</v>
      </c>
      <c r="D43" s="82" t="s">
        <v>241</v>
      </c>
      <c r="E43" s="82"/>
      <c r="F43" s="133">
        <v>41974</v>
      </c>
      <c r="G43" s="92">
        <v>9.2200000000000006</v>
      </c>
      <c r="H43" s="95" t="s">
        <v>154</v>
      </c>
      <c r="I43" s="96">
        <v>4.8000000000000001E-2</v>
      </c>
      <c r="J43" s="96">
        <v>4.8500000000000008E-2</v>
      </c>
      <c r="K43" s="92">
        <v>330000</v>
      </c>
      <c r="L43" s="104">
        <v>101.5819</v>
      </c>
      <c r="M43" s="92">
        <v>335.21984999999995</v>
      </c>
      <c r="N43" s="82"/>
      <c r="O43" s="93">
        <v>2.8864856671905088E-3</v>
      </c>
      <c r="P43" s="93">
        <f>M43/'סכום נכסי הקרן'!$C$42</f>
        <v>7.8037167490182385E-4</v>
      </c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spans="2:39" s="124" customFormat="1">
      <c r="B44" s="85" t="s">
        <v>457</v>
      </c>
      <c r="C44" s="82" t="s">
        <v>458</v>
      </c>
      <c r="D44" s="82" t="s">
        <v>241</v>
      </c>
      <c r="E44" s="82"/>
      <c r="F44" s="133">
        <v>42005</v>
      </c>
      <c r="G44" s="92">
        <v>9.2999999999999989</v>
      </c>
      <c r="H44" s="95" t="s">
        <v>154</v>
      </c>
      <c r="I44" s="96">
        <v>4.8000000000000001E-2</v>
      </c>
      <c r="J44" s="96">
        <v>4.8499999999999995E-2</v>
      </c>
      <c r="K44" s="92">
        <v>1111000</v>
      </c>
      <c r="L44" s="104">
        <v>101.181</v>
      </c>
      <c r="M44" s="92">
        <v>1124.1211000000001</v>
      </c>
      <c r="N44" s="82"/>
      <c r="O44" s="93">
        <v>9.6794967342668688E-3</v>
      </c>
      <c r="P44" s="93">
        <f>M44/'סכום נכסי הקרן'!$C$42</f>
        <v>2.6168863973881043E-3</v>
      </c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spans="2:39" s="124" customFormat="1">
      <c r="B45" s="85" t="s">
        <v>459</v>
      </c>
      <c r="C45" s="82" t="s">
        <v>460</v>
      </c>
      <c r="D45" s="82" t="s">
        <v>241</v>
      </c>
      <c r="E45" s="82"/>
      <c r="F45" s="133">
        <v>42036</v>
      </c>
      <c r="G45" s="92">
        <v>9.3899999999999988</v>
      </c>
      <c r="H45" s="95" t="s">
        <v>154</v>
      </c>
      <c r="I45" s="96">
        <v>4.8000000000000001E-2</v>
      </c>
      <c r="J45" s="96">
        <v>4.8499999999999995E-2</v>
      </c>
      <c r="K45" s="92">
        <v>1484000</v>
      </c>
      <c r="L45" s="104">
        <v>100.78189999999999</v>
      </c>
      <c r="M45" s="92">
        <v>1495.60274</v>
      </c>
      <c r="N45" s="82"/>
      <c r="O45" s="93">
        <v>1.2878222673331708E-2</v>
      </c>
      <c r="P45" s="93">
        <f>M45/'סכום נכסי הקרן'!$C$42</f>
        <v>3.4816733412462216E-3</v>
      </c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spans="2:39" s="124" customFormat="1">
      <c r="B46" s="85" t="s">
        <v>461</v>
      </c>
      <c r="C46" s="82" t="s">
        <v>462</v>
      </c>
      <c r="D46" s="82" t="s">
        <v>241</v>
      </c>
      <c r="E46" s="82"/>
      <c r="F46" s="133">
        <v>42064</v>
      </c>
      <c r="G46" s="92">
        <v>9.4700000000000006</v>
      </c>
      <c r="H46" s="95" t="s">
        <v>154</v>
      </c>
      <c r="I46" s="96">
        <v>4.8000000000000001E-2</v>
      </c>
      <c r="J46" s="96">
        <v>4.8499999999999995E-2</v>
      </c>
      <c r="K46" s="92">
        <v>3368000</v>
      </c>
      <c r="L46" s="104">
        <v>100.3809</v>
      </c>
      <c r="M46" s="92">
        <v>3380.82933</v>
      </c>
      <c r="N46" s="82"/>
      <c r="O46" s="93">
        <v>2.9111388852009486E-2</v>
      </c>
      <c r="P46" s="93">
        <f>M46/'סכום נכסי הקרן'!$C$42</f>
        <v>7.8703676014690391E-3</v>
      </c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spans="2:39" s="124" customFormat="1">
      <c r="B47" s="85" t="s">
        <v>463</v>
      </c>
      <c r="C47" s="82" t="s">
        <v>464</v>
      </c>
      <c r="D47" s="82" t="s">
        <v>241</v>
      </c>
      <c r="E47" s="82"/>
      <c r="F47" s="133">
        <v>42095</v>
      </c>
      <c r="G47" s="92">
        <v>9.32</v>
      </c>
      <c r="H47" s="95" t="s">
        <v>154</v>
      </c>
      <c r="I47" s="96">
        <v>4.8000000000000001E-2</v>
      </c>
      <c r="J47" s="96">
        <v>4.8499999999999995E-2</v>
      </c>
      <c r="K47" s="92">
        <v>2183000</v>
      </c>
      <c r="L47" s="104">
        <v>103.0097</v>
      </c>
      <c r="M47" s="92">
        <v>2248.7013999999999</v>
      </c>
      <c r="N47" s="82"/>
      <c r="O47" s="93">
        <v>1.9362947513076066E-2</v>
      </c>
      <c r="P47" s="93">
        <f>M47/'סכום נכסי הקרן'!$C$42</f>
        <v>5.2348417847931034E-3</v>
      </c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spans="2:39" s="124" customFormat="1">
      <c r="B48" s="85" t="s">
        <v>465</v>
      </c>
      <c r="C48" s="82" t="s">
        <v>466</v>
      </c>
      <c r="D48" s="82" t="s">
        <v>241</v>
      </c>
      <c r="E48" s="82"/>
      <c r="F48" s="133">
        <v>42156</v>
      </c>
      <c r="G48" s="92">
        <v>9.4899999999999984</v>
      </c>
      <c r="H48" s="95" t="s">
        <v>154</v>
      </c>
      <c r="I48" s="96">
        <v>4.8000000000000001E-2</v>
      </c>
      <c r="J48" s="96">
        <v>4.8499999999999995E-2</v>
      </c>
      <c r="K48" s="92">
        <v>1274000</v>
      </c>
      <c r="L48" s="104">
        <v>101.5825</v>
      </c>
      <c r="M48" s="92">
        <v>1294.15434</v>
      </c>
      <c r="N48" s="82"/>
      <c r="O48" s="93">
        <v>1.1143606064922448E-2</v>
      </c>
      <c r="P48" s="93">
        <f>M48/'סכום נכסי הקרן'!$C$42</f>
        <v>3.0127135665959657E-3</v>
      </c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spans="2:39" s="124" customFormat="1">
      <c r="B49" s="85" t="s">
        <v>467</v>
      </c>
      <c r="C49" s="82" t="s">
        <v>468</v>
      </c>
      <c r="D49" s="82" t="s">
        <v>241</v>
      </c>
      <c r="E49" s="82"/>
      <c r="F49" s="133">
        <v>42218</v>
      </c>
      <c r="G49" s="92">
        <v>9.66</v>
      </c>
      <c r="H49" s="95" t="s">
        <v>154</v>
      </c>
      <c r="I49" s="96">
        <v>4.8000000000000001E-2</v>
      </c>
      <c r="J49" s="96">
        <v>4.8499999999999995E-2</v>
      </c>
      <c r="K49" s="92">
        <v>2538000</v>
      </c>
      <c r="L49" s="104">
        <v>100.76860000000001</v>
      </c>
      <c r="M49" s="92">
        <v>2557.50702</v>
      </c>
      <c r="N49" s="82"/>
      <c r="O49" s="93">
        <v>2.2021987531374146E-2</v>
      </c>
      <c r="P49" s="93">
        <f>M49/'סכום נכסי הקרן'!$C$42</f>
        <v>5.9537227188979783E-3</v>
      </c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spans="2:39" s="124" customFormat="1">
      <c r="B50" s="85" t="s">
        <v>469</v>
      </c>
      <c r="C50" s="82" t="s">
        <v>470</v>
      </c>
      <c r="D50" s="82" t="s">
        <v>241</v>
      </c>
      <c r="E50" s="82"/>
      <c r="F50" s="133">
        <v>42309</v>
      </c>
      <c r="G50" s="92">
        <v>9.68</v>
      </c>
      <c r="H50" s="95" t="s">
        <v>154</v>
      </c>
      <c r="I50" s="96">
        <v>4.8000000000000001E-2</v>
      </c>
      <c r="J50" s="96">
        <v>4.8499999999999995E-2</v>
      </c>
      <c r="K50" s="92">
        <v>3361000</v>
      </c>
      <c r="L50" s="104">
        <v>101.9841</v>
      </c>
      <c r="M50" s="92">
        <v>3427.6844999999998</v>
      </c>
      <c r="N50" s="82"/>
      <c r="O50" s="93">
        <v>2.9514845797171816E-2</v>
      </c>
      <c r="P50" s="93">
        <f>M50/'סכום נכסי הקרן'!$C$42</f>
        <v>7.9794436227449556E-3</v>
      </c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spans="2:39" s="124" customFormat="1">
      <c r="B51" s="85" t="s">
        <v>471</v>
      </c>
      <c r="C51" s="82" t="s">
        <v>472</v>
      </c>
      <c r="D51" s="82" t="s">
        <v>241</v>
      </c>
      <c r="E51" s="82"/>
      <c r="F51" s="133">
        <v>42339</v>
      </c>
      <c r="G51" s="92">
        <v>9.76</v>
      </c>
      <c r="H51" s="95" t="s">
        <v>154</v>
      </c>
      <c r="I51" s="96">
        <v>4.8000000000000001E-2</v>
      </c>
      <c r="J51" s="96">
        <v>4.8499999999999995E-2</v>
      </c>
      <c r="K51" s="92">
        <v>1833000</v>
      </c>
      <c r="L51" s="104">
        <v>101.58159999999999</v>
      </c>
      <c r="M51" s="92">
        <v>1861.9914799999999</v>
      </c>
      <c r="N51" s="82"/>
      <c r="O51" s="93">
        <v>1.6033095055232687E-2</v>
      </c>
      <c r="P51" s="93">
        <f>M51/'סכום נכסי הקרן'!$C$42</f>
        <v>4.3346043198233221E-3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spans="2:39" s="124" customFormat="1">
      <c r="B52" s="85" t="s">
        <v>473</v>
      </c>
      <c r="C52" s="82" t="s">
        <v>474</v>
      </c>
      <c r="D52" s="82" t="s">
        <v>241</v>
      </c>
      <c r="E52" s="82"/>
      <c r="F52" s="133">
        <v>42370</v>
      </c>
      <c r="G52" s="92">
        <v>9.8500000000000014</v>
      </c>
      <c r="H52" s="95" t="s">
        <v>154</v>
      </c>
      <c r="I52" s="96">
        <v>4.8000000000000001E-2</v>
      </c>
      <c r="J52" s="96">
        <v>4.8500000000000008E-2</v>
      </c>
      <c r="K52" s="92">
        <v>1209000</v>
      </c>
      <c r="L52" s="104">
        <v>101.1808</v>
      </c>
      <c r="M52" s="92">
        <v>1223.2759699999999</v>
      </c>
      <c r="N52" s="82"/>
      <c r="O52" s="93">
        <v>1.0533291970697939E-2</v>
      </c>
      <c r="P52" s="93">
        <f>M52/'סכום נכסי הקרן'!$C$42</f>
        <v>2.8477129787393357E-3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spans="2:39" s="124" customFormat="1">
      <c r="B53" s="85" t="s">
        <v>475</v>
      </c>
      <c r="C53" s="82" t="s">
        <v>476</v>
      </c>
      <c r="D53" s="82" t="s">
        <v>241</v>
      </c>
      <c r="E53" s="82"/>
      <c r="F53" s="133">
        <v>42461</v>
      </c>
      <c r="G53" s="92">
        <v>9.8600000000000012</v>
      </c>
      <c r="H53" s="95" t="s">
        <v>154</v>
      </c>
      <c r="I53" s="96">
        <v>4.8000000000000001E-2</v>
      </c>
      <c r="J53" s="96">
        <v>4.8499999999999995E-2</v>
      </c>
      <c r="K53" s="92">
        <v>2852000</v>
      </c>
      <c r="L53" s="104">
        <v>103.2188</v>
      </c>
      <c r="M53" s="92">
        <v>2943.7996000000003</v>
      </c>
      <c r="N53" s="82"/>
      <c r="O53" s="93">
        <v>2.5348246389589265E-2</v>
      </c>
      <c r="P53" s="93">
        <f>M53/'סכום נכסי הקרן'!$C$42</f>
        <v>6.8529886414164303E-3</v>
      </c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spans="2:39" s="124" customFormat="1">
      <c r="B54" s="85" t="s">
        <v>477</v>
      </c>
      <c r="C54" s="82" t="s">
        <v>478</v>
      </c>
      <c r="D54" s="82" t="s">
        <v>241</v>
      </c>
      <c r="E54" s="82"/>
      <c r="F54" s="133">
        <v>42491</v>
      </c>
      <c r="G54" s="92">
        <v>9.94</v>
      </c>
      <c r="H54" s="95" t="s">
        <v>154</v>
      </c>
      <c r="I54" s="96">
        <v>4.8000000000000001E-2</v>
      </c>
      <c r="J54" s="96">
        <v>4.8599999999999997E-2</v>
      </c>
      <c r="K54" s="92">
        <v>2210000</v>
      </c>
      <c r="L54" s="104">
        <v>103.0211</v>
      </c>
      <c r="M54" s="92">
        <v>2276.7660499999997</v>
      </c>
      <c r="N54" s="82"/>
      <c r="O54" s="93">
        <v>1.9604604473365612E-2</v>
      </c>
      <c r="P54" s="93">
        <f>M54/'סכום נכסי הקרן'!$C$42</f>
        <v>5.300174604213055E-3</v>
      </c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</row>
    <row r="55" spans="2:39" s="124" customFormat="1">
      <c r="B55" s="85" t="s">
        <v>479</v>
      </c>
      <c r="C55" s="82" t="s">
        <v>480</v>
      </c>
      <c r="D55" s="82" t="s">
        <v>241</v>
      </c>
      <c r="E55" s="82"/>
      <c r="F55" s="133">
        <v>42522</v>
      </c>
      <c r="G55" s="92">
        <v>10.029999999999999</v>
      </c>
      <c r="H55" s="95" t="s">
        <v>154</v>
      </c>
      <c r="I55" s="96">
        <v>4.8000000000000001E-2</v>
      </c>
      <c r="J55" s="96">
        <v>4.8499999999999988E-2</v>
      </c>
      <c r="K55" s="92">
        <v>2744000</v>
      </c>
      <c r="L55" s="104">
        <v>102.1979</v>
      </c>
      <c r="M55" s="92">
        <v>2804.3093699999999</v>
      </c>
      <c r="N55" s="82"/>
      <c r="O55" s="93">
        <v>2.4147134493595908E-2</v>
      </c>
      <c r="P55" s="93">
        <f>M55/'סכום נכסי הקרן'!$C$42</f>
        <v>6.5282637648390414E-3</v>
      </c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</row>
    <row r="56" spans="2:39" s="124" customFormat="1">
      <c r="B56" s="85" t="s">
        <v>481</v>
      </c>
      <c r="C56" s="82" t="s">
        <v>482</v>
      </c>
      <c r="D56" s="82" t="s">
        <v>241</v>
      </c>
      <c r="E56" s="82"/>
      <c r="F56" s="133">
        <v>42552</v>
      </c>
      <c r="G56" s="92">
        <v>10.11</v>
      </c>
      <c r="H56" s="95" t="s">
        <v>154</v>
      </c>
      <c r="I56" s="96">
        <v>4.8000000000000001E-2</v>
      </c>
      <c r="J56" s="96">
        <v>4.8499999999999995E-2</v>
      </c>
      <c r="K56" s="92">
        <v>562000</v>
      </c>
      <c r="L56" s="104">
        <v>101.4849</v>
      </c>
      <c r="M56" s="92">
        <v>570.34852000000001</v>
      </c>
      <c r="N56" s="82"/>
      <c r="O56" s="93">
        <v>4.9111137907952634E-3</v>
      </c>
      <c r="P56" s="93">
        <f>M56/'סכום נכסי הקרן'!$C$42</f>
        <v>1.3277370950144404E-3</v>
      </c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</row>
    <row r="57" spans="2:39" s="124" customFormat="1">
      <c r="B57" s="85" t="s">
        <v>483</v>
      </c>
      <c r="C57" s="82" t="s">
        <v>484</v>
      </c>
      <c r="D57" s="82" t="s">
        <v>241</v>
      </c>
      <c r="E57" s="82"/>
      <c r="F57" s="133">
        <v>42583</v>
      </c>
      <c r="G57" s="92">
        <v>10.200000000000001</v>
      </c>
      <c r="H57" s="95" t="s">
        <v>154</v>
      </c>
      <c r="I57" s="96">
        <v>4.8000000000000001E-2</v>
      </c>
      <c r="J57" s="96">
        <v>4.8499999999999995E-2</v>
      </c>
      <c r="K57" s="92">
        <v>3322000</v>
      </c>
      <c r="L57" s="104">
        <v>100.79389999999999</v>
      </c>
      <c r="M57" s="92">
        <v>3348.3710799999999</v>
      </c>
      <c r="N57" s="82"/>
      <c r="O57" s="93">
        <v>2.8831899813973445E-2</v>
      </c>
      <c r="P57" s="93">
        <f>M57/'סכום נכסי הקרן'!$C$42</f>
        <v>7.794806745162702E-3</v>
      </c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</row>
    <row r="58" spans="2:39" s="124" customFormat="1">
      <c r="B58" s="85" t="s">
        <v>485</v>
      </c>
      <c r="C58" s="82" t="s">
        <v>486</v>
      </c>
      <c r="D58" s="82" t="s">
        <v>241</v>
      </c>
      <c r="E58" s="82"/>
      <c r="F58" s="133">
        <v>42614</v>
      </c>
      <c r="G58" s="92">
        <v>10.28</v>
      </c>
      <c r="H58" s="95" t="s">
        <v>154</v>
      </c>
      <c r="I58" s="96">
        <v>4.8000000000000001E-2</v>
      </c>
      <c r="J58" s="96">
        <v>4.8499999999999988E-2</v>
      </c>
      <c r="K58" s="92">
        <v>2259000</v>
      </c>
      <c r="L58" s="104">
        <v>100.3844</v>
      </c>
      <c r="M58" s="92">
        <v>2267.66437</v>
      </c>
      <c r="N58" s="82"/>
      <c r="O58" s="93">
        <v>1.952623241733327E-2</v>
      </c>
      <c r="P58" s="93">
        <f>M58/'סכום נכסי הקרן'!$C$42</f>
        <v>5.2789864398903865E-3</v>
      </c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</row>
    <row r="59" spans="2:39" s="124" customFormat="1">
      <c r="B59" s="85" t="s">
        <v>487</v>
      </c>
      <c r="C59" s="82" t="s">
        <v>488</v>
      </c>
      <c r="D59" s="82" t="s">
        <v>241</v>
      </c>
      <c r="E59" s="82"/>
      <c r="F59" s="133">
        <v>42644</v>
      </c>
      <c r="G59" s="92">
        <v>10.120000000000001</v>
      </c>
      <c r="H59" s="95" t="s">
        <v>154</v>
      </c>
      <c r="I59" s="96">
        <v>4.8000000000000001E-2</v>
      </c>
      <c r="J59" s="96">
        <v>4.8499999999999995E-2</v>
      </c>
      <c r="K59" s="92">
        <v>1748000</v>
      </c>
      <c r="L59" s="104">
        <v>102.38800000000001</v>
      </c>
      <c r="M59" s="92">
        <v>1789.73252</v>
      </c>
      <c r="N59" s="82"/>
      <c r="O59" s="93">
        <v>1.5410893081315893E-2</v>
      </c>
      <c r="P59" s="93">
        <f>M59/'סכום נכסי הקרן'!$C$42</f>
        <v>4.1663898013756112E-3</v>
      </c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</row>
    <row r="60" spans="2:39" s="124" customFormat="1">
      <c r="B60" s="85" t="s">
        <v>489</v>
      </c>
      <c r="C60" s="82" t="s">
        <v>490</v>
      </c>
      <c r="D60" s="82" t="s">
        <v>241</v>
      </c>
      <c r="E60" s="82"/>
      <c r="F60" s="133">
        <v>42675</v>
      </c>
      <c r="G60" s="92">
        <v>10.200000000000001</v>
      </c>
      <c r="H60" s="95" t="s">
        <v>154</v>
      </c>
      <c r="I60" s="96">
        <v>4.8000000000000001E-2</v>
      </c>
      <c r="J60" s="96">
        <v>4.8500000000000008E-2</v>
      </c>
      <c r="K60" s="92">
        <v>1911000</v>
      </c>
      <c r="L60" s="104">
        <v>101.9834</v>
      </c>
      <c r="M60" s="92">
        <v>1948.90318</v>
      </c>
      <c r="N60" s="82"/>
      <c r="O60" s="93">
        <v>1.6781467731734875E-2</v>
      </c>
      <c r="P60" s="93">
        <f>M60/'סכום נכסי הקרן'!$C$42</f>
        <v>4.5369295368340836E-3</v>
      </c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</row>
    <row r="61" spans="2:39" s="124" customFormat="1">
      <c r="B61" s="85" t="s">
        <v>491</v>
      </c>
      <c r="C61" s="82" t="s">
        <v>492</v>
      </c>
      <c r="D61" s="82" t="s">
        <v>241</v>
      </c>
      <c r="E61" s="82"/>
      <c r="F61" s="133">
        <v>42705</v>
      </c>
      <c r="G61" s="92">
        <v>10.28</v>
      </c>
      <c r="H61" s="95" t="s">
        <v>154</v>
      </c>
      <c r="I61" s="96">
        <v>4.8000000000000001E-2</v>
      </c>
      <c r="J61" s="96">
        <v>4.8500000000000008E-2</v>
      </c>
      <c r="K61" s="92">
        <v>2801000</v>
      </c>
      <c r="L61" s="104">
        <v>101.581</v>
      </c>
      <c r="M61" s="92">
        <v>2845.2838199999997</v>
      </c>
      <c r="N61" s="82"/>
      <c r="O61" s="93">
        <v>2.4499954180872821E-2</v>
      </c>
      <c r="P61" s="93">
        <f>M61/'סכום נכסי הקרן'!$C$42</f>
        <v>6.6236498231965072E-3</v>
      </c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</row>
    <row r="62" spans="2:39" s="124" customFormat="1">
      <c r="B62" s="85" t="s">
        <v>493</v>
      </c>
      <c r="C62" s="82" t="s">
        <v>494</v>
      </c>
      <c r="D62" s="82" t="s">
        <v>241</v>
      </c>
      <c r="E62" s="82"/>
      <c r="F62" s="133">
        <v>42736</v>
      </c>
      <c r="G62" s="92">
        <v>10.37</v>
      </c>
      <c r="H62" s="95" t="s">
        <v>154</v>
      </c>
      <c r="I62" s="96">
        <v>4.8000000000000001E-2</v>
      </c>
      <c r="J62" s="96">
        <v>4.8500000000000008E-2</v>
      </c>
      <c r="K62" s="92">
        <v>3649000</v>
      </c>
      <c r="L62" s="104">
        <v>101.3826</v>
      </c>
      <c r="M62" s="92">
        <v>3699.4500099999996</v>
      </c>
      <c r="N62" s="82"/>
      <c r="O62" s="93">
        <v>3.1854943644753692E-2</v>
      </c>
      <c r="P62" s="93">
        <f>M62/'סכום נכסי הקרן'!$C$42</f>
        <v>8.61209740568546E-3</v>
      </c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</row>
    <row r="63" spans="2:39" s="124" customFormat="1">
      <c r="B63" s="85" t="s">
        <v>495</v>
      </c>
      <c r="C63" s="82" t="s">
        <v>496</v>
      </c>
      <c r="D63" s="82" t="s">
        <v>241</v>
      </c>
      <c r="E63" s="82"/>
      <c r="F63" s="133">
        <v>42767</v>
      </c>
      <c r="G63" s="92">
        <v>10.45</v>
      </c>
      <c r="H63" s="95" t="s">
        <v>154</v>
      </c>
      <c r="I63" s="96">
        <v>4.8000000000000001E-2</v>
      </c>
      <c r="J63" s="96">
        <v>4.8500000000000008E-2</v>
      </c>
      <c r="K63" s="92">
        <v>2410000</v>
      </c>
      <c r="L63" s="104">
        <v>100.9825</v>
      </c>
      <c r="M63" s="92">
        <v>2433.6786499999998</v>
      </c>
      <c r="N63" s="82"/>
      <c r="O63" s="93">
        <v>2.0955735591948233E-2</v>
      </c>
      <c r="P63" s="93">
        <f>M63/'סכום נכסי הקרן'!$C$42</f>
        <v>5.6654577116280842E-3</v>
      </c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</row>
    <row r="64" spans="2:39" s="124" customFormat="1">
      <c r="B64" s="85" t="s">
        <v>497</v>
      </c>
      <c r="C64" s="82" t="s">
        <v>498</v>
      </c>
      <c r="D64" s="82" t="s">
        <v>241</v>
      </c>
      <c r="E64" s="82"/>
      <c r="F64" s="133">
        <v>42795</v>
      </c>
      <c r="G64" s="92">
        <v>10.54</v>
      </c>
      <c r="H64" s="95" t="s">
        <v>154</v>
      </c>
      <c r="I64" s="96">
        <v>4.8000000000000001E-2</v>
      </c>
      <c r="J64" s="96">
        <v>4.8499999999999995E-2</v>
      </c>
      <c r="K64" s="92">
        <v>3327000</v>
      </c>
      <c r="L64" s="104">
        <v>100.78570000000001</v>
      </c>
      <c r="M64" s="92">
        <v>3353.1389100000001</v>
      </c>
      <c r="N64" s="82"/>
      <c r="O64" s="93">
        <v>2.8872954283028905E-2</v>
      </c>
      <c r="P64" s="93">
        <f>M64/'סכום נכסי הקרן'!$C$42</f>
        <v>7.8059059670099384E-3</v>
      </c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</row>
    <row r="65" spans="2:39" s="124" customFormat="1">
      <c r="B65" s="85" t="s">
        <v>499</v>
      </c>
      <c r="C65" s="82" t="s">
        <v>500</v>
      </c>
      <c r="D65" s="82" t="s">
        <v>241</v>
      </c>
      <c r="E65" s="82"/>
      <c r="F65" s="133">
        <v>42826</v>
      </c>
      <c r="G65" s="92">
        <v>10.370000000000001</v>
      </c>
      <c r="H65" s="95" t="s">
        <v>154</v>
      </c>
      <c r="I65" s="96">
        <v>4.8000000000000001E-2</v>
      </c>
      <c r="J65" s="96">
        <v>4.8499999999999995E-2</v>
      </c>
      <c r="K65" s="92">
        <v>1995000</v>
      </c>
      <c r="L65" s="104">
        <v>102.7976</v>
      </c>
      <c r="M65" s="92">
        <v>2050.8118600000003</v>
      </c>
      <c r="N65" s="82"/>
      <c r="O65" s="93">
        <v>1.7658975266513336E-2</v>
      </c>
      <c r="P65" s="93">
        <f>M65/'סכום נכסי הקרן'!$C$42</f>
        <v>4.7741668224501772E-3</v>
      </c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</row>
    <row r="66" spans="2:39" s="124" customFormat="1">
      <c r="B66" s="85" t="s">
        <v>501</v>
      </c>
      <c r="C66" s="82" t="s">
        <v>502</v>
      </c>
      <c r="D66" s="82" t="s">
        <v>241</v>
      </c>
      <c r="E66" s="82"/>
      <c r="F66" s="133">
        <v>42856</v>
      </c>
      <c r="G66" s="92">
        <v>10.450000000000001</v>
      </c>
      <c r="H66" s="95" t="s">
        <v>154</v>
      </c>
      <c r="I66" s="96">
        <v>4.8000000000000001E-2</v>
      </c>
      <c r="J66" s="96">
        <v>4.8499999999999995E-2</v>
      </c>
      <c r="K66" s="92">
        <v>2491000</v>
      </c>
      <c r="L66" s="104">
        <v>102.08499999999999</v>
      </c>
      <c r="M66" s="92">
        <v>2542.9376899999997</v>
      </c>
      <c r="N66" s="82"/>
      <c r="O66" s="93">
        <v>2.1896535049292402E-2</v>
      </c>
      <c r="P66" s="93">
        <f>M66/'סכום נכסי הקרן'!$C$42</f>
        <v>5.9198061938046777E-3</v>
      </c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</row>
    <row r="67" spans="2:39" s="124" customFormat="1">
      <c r="B67" s="85" t="s">
        <v>503</v>
      </c>
      <c r="C67" s="82" t="s">
        <v>504</v>
      </c>
      <c r="D67" s="82" t="s">
        <v>241</v>
      </c>
      <c r="E67" s="82"/>
      <c r="F67" s="133">
        <v>42887</v>
      </c>
      <c r="G67" s="92">
        <v>10.54</v>
      </c>
      <c r="H67" s="95" t="s">
        <v>154</v>
      </c>
      <c r="I67" s="96">
        <v>4.8000000000000001E-2</v>
      </c>
      <c r="J67" s="96">
        <v>4.8499999999999995E-2</v>
      </c>
      <c r="K67" s="92">
        <v>4799000</v>
      </c>
      <c r="L67" s="104">
        <v>101.58069999999999</v>
      </c>
      <c r="M67" s="92">
        <v>4874.8573399999996</v>
      </c>
      <c r="N67" s="82"/>
      <c r="O67" s="93">
        <v>4.1976051959657076E-2</v>
      </c>
      <c r="P67" s="93">
        <f>M67/'סכום נכסי הקרן'!$C$42</f>
        <v>1.1348375065865729E-2</v>
      </c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</row>
    <row r="68" spans="2:39" s="124" customFormat="1">
      <c r="B68" s="85" t="s">
        <v>505</v>
      </c>
      <c r="C68" s="82" t="s">
        <v>506</v>
      </c>
      <c r="D68" s="82" t="s">
        <v>241</v>
      </c>
      <c r="E68" s="82"/>
      <c r="F68" s="133">
        <v>42949</v>
      </c>
      <c r="G68" s="92">
        <v>10.71</v>
      </c>
      <c r="H68" s="95" t="s">
        <v>154</v>
      </c>
      <c r="I68" s="96">
        <v>4.8000000000000001E-2</v>
      </c>
      <c r="J68" s="96">
        <v>4.8499999999999995E-2</v>
      </c>
      <c r="K68" s="92">
        <v>3688000</v>
      </c>
      <c r="L68" s="104">
        <v>100.98220000000001</v>
      </c>
      <c r="M68" s="92">
        <v>3724.2222599999996</v>
      </c>
      <c r="N68" s="82"/>
      <c r="O68" s="93">
        <v>3.2068250656761062E-2</v>
      </c>
      <c r="P68" s="93">
        <f>M68/'סכום נכסי הקרן'!$C$42</f>
        <v>8.6697657156724339E-3</v>
      </c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</row>
    <row r="69" spans="2:39" s="124" customFormat="1">
      <c r="B69" s="85" t="s">
        <v>507</v>
      </c>
      <c r="C69" s="82" t="s">
        <v>508</v>
      </c>
      <c r="D69" s="82" t="s">
        <v>241</v>
      </c>
      <c r="E69" s="82"/>
      <c r="F69" s="133">
        <v>42979</v>
      </c>
      <c r="G69" s="92">
        <v>10.79</v>
      </c>
      <c r="H69" s="95" t="s">
        <v>154</v>
      </c>
      <c r="I69" s="96">
        <v>4.8000000000000001E-2</v>
      </c>
      <c r="J69" s="96">
        <v>4.8499999999999995E-2</v>
      </c>
      <c r="K69" s="92">
        <v>2108000</v>
      </c>
      <c r="L69" s="104">
        <v>100.6978</v>
      </c>
      <c r="M69" s="92">
        <v>2122.7089900000001</v>
      </c>
      <c r="N69" s="82"/>
      <c r="O69" s="93">
        <v>1.8278061622100966E-2</v>
      </c>
      <c r="P69" s="93">
        <f>M69/'סכום נכסי הקרן'!$C$42</f>
        <v>4.9415390223921975E-3</v>
      </c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</row>
    <row r="70" spans="2:39" s="124" customFormat="1">
      <c r="B70" s="85" t="s">
        <v>509</v>
      </c>
      <c r="C70" s="82" t="s">
        <v>510</v>
      </c>
      <c r="D70" s="82" t="s">
        <v>241</v>
      </c>
      <c r="E70" s="82"/>
      <c r="F70" s="134">
        <v>40057</v>
      </c>
      <c r="G70" s="92">
        <v>5.9500000000000011</v>
      </c>
      <c r="H70" s="95" t="s">
        <v>154</v>
      </c>
      <c r="I70" s="96">
        <v>4.8000000000000001E-2</v>
      </c>
      <c r="J70" s="96">
        <v>4.8499999999999995E-2</v>
      </c>
      <c r="K70" s="92">
        <v>206000</v>
      </c>
      <c r="L70" s="104">
        <v>108.3848</v>
      </c>
      <c r="M70" s="92">
        <v>223.28754999999998</v>
      </c>
      <c r="N70" s="82"/>
      <c r="O70" s="93">
        <v>1.9226675053314538E-3</v>
      </c>
      <c r="P70" s="93">
        <f>M70/'סכום נכסי הקרן'!$C$42</f>
        <v>5.1980000402191198E-4</v>
      </c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</row>
    <row r="71" spans="2:39" s="124" customFormat="1">
      <c r="B71" s="85" t="s">
        <v>511</v>
      </c>
      <c r="C71" s="82" t="s">
        <v>512</v>
      </c>
      <c r="D71" s="82" t="s">
        <v>241</v>
      </c>
      <c r="E71" s="82"/>
      <c r="F71" s="134">
        <v>39995</v>
      </c>
      <c r="G71" s="92">
        <v>5.78</v>
      </c>
      <c r="H71" s="95" t="s">
        <v>154</v>
      </c>
      <c r="I71" s="96">
        <v>4.8000000000000001E-2</v>
      </c>
      <c r="J71" s="96">
        <v>4.8500000000000008E-2</v>
      </c>
      <c r="K71" s="92">
        <v>251000</v>
      </c>
      <c r="L71" s="104">
        <v>111.37260000000001</v>
      </c>
      <c r="M71" s="92">
        <v>279.56871999999998</v>
      </c>
      <c r="N71" s="82"/>
      <c r="O71" s="93">
        <v>2.407289136591394E-3</v>
      </c>
      <c r="P71" s="93">
        <f>M71/'סכום נכסי הקרן'!$C$42</f>
        <v>6.5081918709932905E-4</v>
      </c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</row>
    <row r="72" spans="2:39" s="124" customFormat="1">
      <c r="B72" s="85" t="s">
        <v>513</v>
      </c>
      <c r="C72" s="82" t="s">
        <v>514</v>
      </c>
      <c r="D72" s="82" t="s">
        <v>241</v>
      </c>
      <c r="E72" s="82"/>
      <c r="F72" s="134">
        <v>40027</v>
      </c>
      <c r="G72" s="92">
        <v>5.87</v>
      </c>
      <c r="H72" s="95" t="s">
        <v>154</v>
      </c>
      <c r="I72" s="96">
        <v>4.8000000000000001E-2</v>
      </c>
      <c r="J72" s="96">
        <v>4.8499999999999995E-2</v>
      </c>
      <c r="K72" s="92">
        <v>528000</v>
      </c>
      <c r="L72" s="104">
        <v>109.9579</v>
      </c>
      <c r="M72" s="92">
        <v>580.60862999999995</v>
      </c>
      <c r="N72" s="82"/>
      <c r="O72" s="93">
        <v>4.9994607680366107E-3</v>
      </c>
      <c r="P72" s="93">
        <f>M72/'סכום נכסי הקרן'!$C$42</f>
        <v>1.3516220147928393E-3</v>
      </c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</row>
    <row r="73" spans="2:39" s="124" customFormat="1">
      <c r="B73" s="85" t="s">
        <v>515</v>
      </c>
      <c r="C73" s="82" t="s">
        <v>516</v>
      </c>
      <c r="D73" s="82" t="s">
        <v>241</v>
      </c>
      <c r="E73" s="82"/>
      <c r="F73" s="134">
        <v>40483</v>
      </c>
      <c r="G73" s="92">
        <v>6.669999999999999</v>
      </c>
      <c r="H73" s="95" t="s">
        <v>154</v>
      </c>
      <c r="I73" s="96">
        <v>4.8000000000000001E-2</v>
      </c>
      <c r="J73" s="96">
        <v>4.8599999999999997E-2</v>
      </c>
      <c r="K73" s="92">
        <v>307000</v>
      </c>
      <c r="L73" s="104">
        <v>107.3329</v>
      </c>
      <c r="M73" s="92">
        <v>329.35545000000002</v>
      </c>
      <c r="N73" s="82"/>
      <c r="O73" s="93">
        <v>2.8359889363236707E-3</v>
      </c>
      <c r="P73" s="93">
        <f>M73/'סכום נכסי הקרן'!$C$42</f>
        <v>7.6671970396306765E-4</v>
      </c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</row>
    <row r="74" spans="2:39" s="124" customFormat="1">
      <c r="B74" s="85" t="s">
        <v>517</v>
      </c>
      <c r="C74" s="82" t="s">
        <v>518</v>
      </c>
      <c r="D74" s="82" t="s">
        <v>241</v>
      </c>
      <c r="E74" s="82"/>
      <c r="F74" s="135">
        <v>40513</v>
      </c>
      <c r="G74" s="92">
        <v>6.75</v>
      </c>
      <c r="H74" s="95" t="s">
        <v>154</v>
      </c>
      <c r="I74" s="96">
        <v>4.8000000000000001E-2</v>
      </c>
      <c r="J74" s="96">
        <v>4.8500000000000008E-2</v>
      </c>
      <c r="K74" s="92">
        <v>2887000</v>
      </c>
      <c r="L74" s="104">
        <v>106.61409999999999</v>
      </c>
      <c r="M74" s="92">
        <v>3078.0431100000001</v>
      </c>
      <c r="N74" s="82"/>
      <c r="O74" s="93">
        <v>2.6504180226825769E-2</v>
      </c>
      <c r="P74" s="93">
        <f>M74/'סכום נכסי הקרן'!$C$42</f>
        <v>7.1654994689924218E-3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</row>
    <row r="75" spans="2:39" s="124" customFormat="1">
      <c r="B75" s="85" t="s">
        <v>519</v>
      </c>
      <c r="C75" s="82" t="s">
        <v>520</v>
      </c>
      <c r="D75" s="82" t="s">
        <v>241</v>
      </c>
      <c r="E75" s="82"/>
      <c r="F75" s="133">
        <v>40544</v>
      </c>
      <c r="G75" s="92">
        <v>6.8400000000000007</v>
      </c>
      <c r="H75" s="95" t="s">
        <v>154</v>
      </c>
      <c r="I75" s="96">
        <v>4.8000000000000001E-2</v>
      </c>
      <c r="J75" s="96">
        <v>4.8500000000000008E-2</v>
      </c>
      <c r="K75" s="92">
        <v>1264000</v>
      </c>
      <c r="L75" s="104">
        <v>106.09610000000001</v>
      </c>
      <c r="M75" s="92">
        <v>1341.0543799999998</v>
      </c>
      <c r="N75" s="82"/>
      <c r="O75" s="93">
        <v>1.1547449373278623E-2</v>
      </c>
      <c r="P75" s="93">
        <f>M75/'סכום נכסי הקרן'!$C$42</f>
        <v>3.1218940425366427E-3</v>
      </c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</row>
    <row r="76" spans="2:39" s="124" customFormat="1">
      <c r="B76" s="85" t="s">
        <v>521</v>
      </c>
      <c r="C76" s="82" t="s">
        <v>522</v>
      </c>
      <c r="D76" s="82" t="s">
        <v>241</v>
      </c>
      <c r="E76" s="82"/>
      <c r="F76" s="133">
        <v>40575</v>
      </c>
      <c r="G76" s="92">
        <v>6.92</v>
      </c>
      <c r="H76" s="95" t="s">
        <v>154</v>
      </c>
      <c r="I76" s="96">
        <v>4.8000000000000001E-2</v>
      </c>
      <c r="J76" s="96">
        <v>4.8499999999999995E-2</v>
      </c>
      <c r="K76" s="92">
        <v>568000</v>
      </c>
      <c r="L76" s="104">
        <v>105.28789999999999</v>
      </c>
      <c r="M76" s="92">
        <v>598.03491000000008</v>
      </c>
      <c r="N76" s="82"/>
      <c r="O76" s="93">
        <v>5.1495136585574105E-3</v>
      </c>
      <c r="P76" s="93">
        <f>M76/'סכום נכסי הקרן'!$C$42</f>
        <v>1.3921893478756153E-3</v>
      </c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</row>
    <row r="77" spans="2:39" s="124" customFormat="1">
      <c r="B77" s="85" t="s">
        <v>523</v>
      </c>
      <c r="C77" s="82" t="s">
        <v>524</v>
      </c>
      <c r="D77" s="82" t="s">
        <v>241</v>
      </c>
      <c r="E77" s="82"/>
      <c r="F77" s="135">
        <v>40603</v>
      </c>
      <c r="G77" s="92">
        <v>7.0000000000000009</v>
      </c>
      <c r="H77" s="95" t="s">
        <v>154</v>
      </c>
      <c r="I77" s="96">
        <v>4.8000000000000001E-2</v>
      </c>
      <c r="J77" s="96">
        <v>4.8600000000000004E-2</v>
      </c>
      <c r="K77" s="92">
        <v>829000</v>
      </c>
      <c r="L77" s="104">
        <v>104.65560000000001</v>
      </c>
      <c r="M77" s="92">
        <v>867.60469999999998</v>
      </c>
      <c r="N77" s="82"/>
      <c r="O77" s="93">
        <v>7.4707047668481491E-3</v>
      </c>
      <c r="P77" s="93">
        <f>M77/'סכום נכסי הקרן'!$C$42</f>
        <v>2.0197316265480533E-3</v>
      </c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</row>
    <row r="78" spans="2:39" s="124" customFormat="1">
      <c r="B78" s="85" t="s">
        <v>525</v>
      </c>
      <c r="C78" s="82" t="s">
        <v>526</v>
      </c>
      <c r="D78" s="82" t="s">
        <v>241</v>
      </c>
      <c r="E78" s="82"/>
      <c r="F78" s="133">
        <v>40634</v>
      </c>
      <c r="G78" s="92">
        <v>6.919999999999999</v>
      </c>
      <c r="H78" s="95" t="s">
        <v>154</v>
      </c>
      <c r="I78" s="96">
        <v>4.8000000000000001E-2</v>
      </c>
      <c r="J78" s="96">
        <v>4.8499999999999988E-2</v>
      </c>
      <c r="K78" s="92">
        <v>522000</v>
      </c>
      <c r="L78" s="104">
        <v>106.431</v>
      </c>
      <c r="M78" s="92">
        <v>555.57078000000001</v>
      </c>
      <c r="N78" s="82"/>
      <c r="O78" s="93">
        <v>4.7838667476876795E-3</v>
      </c>
      <c r="P78" s="93">
        <f>M78/'סכום נכסי הקרן'!$C$42</f>
        <v>1.2933354039598574E-3</v>
      </c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</row>
    <row r="79" spans="2:39" s="124" customFormat="1">
      <c r="B79" s="85" t="s">
        <v>527</v>
      </c>
      <c r="C79" s="82" t="s">
        <v>528</v>
      </c>
      <c r="D79" s="82" t="s">
        <v>241</v>
      </c>
      <c r="E79" s="82"/>
      <c r="F79" s="133">
        <v>40664</v>
      </c>
      <c r="G79" s="92">
        <v>7</v>
      </c>
      <c r="H79" s="95" t="s">
        <v>154</v>
      </c>
      <c r="I79" s="96">
        <v>4.8000000000000001E-2</v>
      </c>
      <c r="J79" s="96">
        <v>4.8500000000000008E-2</v>
      </c>
      <c r="K79" s="92">
        <v>254000</v>
      </c>
      <c r="L79" s="104">
        <v>105.81140000000001</v>
      </c>
      <c r="M79" s="92">
        <v>268.76112999999998</v>
      </c>
      <c r="N79" s="82"/>
      <c r="O79" s="93">
        <v>2.31422796007732E-3</v>
      </c>
      <c r="P79" s="93">
        <f>M79/'סכום נכסי הקרן'!$C$42</f>
        <v>6.2565976676681539E-4</v>
      </c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</row>
    <row r="80" spans="2:39" s="124" customFormat="1">
      <c r="B80" s="85" t="s">
        <v>529</v>
      </c>
      <c r="C80" s="82" t="s">
        <v>530</v>
      </c>
      <c r="D80" s="82" t="s">
        <v>241</v>
      </c>
      <c r="E80" s="82"/>
      <c r="F80" s="135">
        <v>39995</v>
      </c>
      <c r="G80" s="92">
        <v>7.25</v>
      </c>
      <c r="H80" s="95" t="s">
        <v>154</v>
      </c>
      <c r="I80" s="96">
        <v>4.8000000000000001E-2</v>
      </c>
      <c r="J80" s="96">
        <v>4.8499999999999995E-2</v>
      </c>
      <c r="K80" s="92">
        <v>798000</v>
      </c>
      <c r="L80" s="104">
        <v>103.04819999999999</v>
      </c>
      <c r="M80" s="92">
        <v>822.34888000000001</v>
      </c>
      <c r="N80" s="82"/>
      <c r="O80" s="93">
        <v>7.0810193833991874E-3</v>
      </c>
      <c r="P80" s="93">
        <f>M80/'סכום נכסי הקרן'!$C$42</f>
        <v>1.9143787960027995E-3</v>
      </c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</row>
    <row r="81" spans="2:39" s="124" customFormat="1">
      <c r="B81" s="85" t="s">
        <v>531</v>
      </c>
      <c r="C81" s="82" t="s">
        <v>532</v>
      </c>
      <c r="D81" s="82" t="s">
        <v>241</v>
      </c>
      <c r="E81" s="82"/>
      <c r="F81" s="133">
        <v>40848</v>
      </c>
      <c r="G81" s="92">
        <v>7.33</v>
      </c>
      <c r="H81" s="95" t="s">
        <v>154</v>
      </c>
      <c r="I81" s="96">
        <v>4.8000000000000001E-2</v>
      </c>
      <c r="J81" s="96">
        <v>4.8500000000000008E-2</v>
      </c>
      <c r="K81" s="92">
        <v>433000</v>
      </c>
      <c r="L81" s="104">
        <v>104.2799</v>
      </c>
      <c r="M81" s="92">
        <v>451.51407</v>
      </c>
      <c r="N81" s="82"/>
      <c r="O81" s="93">
        <v>3.8878631190541143E-3</v>
      </c>
      <c r="P81" s="93">
        <f>M81/'סכום נכסי הקרן'!$C$42</f>
        <v>1.0510976335310674E-3</v>
      </c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</row>
    <row r="82" spans="2:39" s="124" customFormat="1">
      <c r="B82" s="85" t="s">
        <v>533</v>
      </c>
      <c r="C82" s="82" t="s">
        <v>534</v>
      </c>
      <c r="D82" s="82" t="s">
        <v>241</v>
      </c>
      <c r="E82" s="82"/>
      <c r="F82" s="133">
        <v>40940</v>
      </c>
      <c r="G82" s="92">
        <v>7.5800000000000018</v>
      </c>
      <c r="H82" s="95" t="s">
        <v>154</v>
      </c>
      <c r="I82" s="96">
        <v>4.8000000000000001E-2</v>
      </c>
      <c r="J82" s="96">
        <v>4.8499999999999995E-2</v>
      </c>
      <c r="K82" s="92">
        <v>813000</v>
      </c>
      <c r="L82" s="104">
        <v>103.06140000000001</v>
      </c>
      <c r="M82" s="92">
        <v>837.89423999999997</v>
      </c>
      <c r="N82" s="82"/>
      <c r="O82" s="93">
        <v>7.2148761905999441E-3</v>
      </c>
      <c r="P82" s="93">
        <f>M82/'סכום נכסי הקרן'!$C$42</f>
        <v>1.9505674603081853E-3</v>
      </c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</row>
    <row r="83" spans="2:39" s="124" customFormat="1">
      <c r="B83" s="85" t="s">
        <v>535</v>
      </c>
      <c r="C83" s="82" t="s">
        <v>536</v>
      </c>
      <c r="D83" s="82" t="s">
        <v>241</v>
      </c>
      <c r="E83" s="82"/>
      <c r="F83" s="133">
        <v>40969</v>
      </c>
      <c r="G83" s="92">
        <v>7.6599999999999993</v>
      </c>
      <c r="H83" s="95" t="s">
        <v>154</v>
      </c>
      <c r="I83" s="96">
        <v>4.8000000000000001E-2</v>
      </c>
      <c r="J83" s="96">
        <v>4.8599999999999997E-2</v>
      </c>
      <c r="K83" s="92">
        <v>2313000</v>
      </c>
      <c r="L83" s="104">
        <v>102.6307</v>
      </c>
      <c r="M83" s="92">
        <v>2372.9868900000001</v>
      </c>
      <c r="N83" s="82"/>
      <c r="O83" s="93">
        <v>2.0433135586738024E-2</v>
      </c>
      <c r="P83" s="93">
        <f>M83/'סכום נכסי הקרן'!$C$42</f>
        <v>5.5241709399648335E-3</v>
      </c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</row>
    <row r="84" spans="2:39" s="124" customFormat="1">
      <c r="B84" s="85" t="s">
        <v>537</v>
      </c>
      <c r="C84" s="82">
        <v>8789</v>
      </c>
      <c r="D84" s="82" t="s">
        <v>241</v>
      </c>
      <c r="E84" s="82"/>
      <c r="F84" s="133">
        <v>41000</v>
      </c>
      <c r="G84" s="92">
        <v>7.5600000000000005</v>
      </c>
      <c r="H84" s="95" t="s">
        <v>154</v>
      </c>
      <c r="I84" s="96">
        <v>4.8000000000000001E-2</v>
      </c>
      <c r="J84" s="96">
        <v>4.8599999999999997E-2</v>
      </c>
      <c r="K84" s="92">
        <v>593000</v>
      </c>
      <c r="L84" s="104">
        <v>104.6936</v>
      </c>
      <c r="M84" s="92">
        <v>620.81954000000007</v>
      </c>
      <c r="N84" s="82"/>
      <c r="O84" s="93">
        <v>5.3457058229749981E-3</v>
      </c>
      <c r="P84" s="93">
        <f>M84/'סכום נכסי הקרן'!$C$42</f>
        <v>1.4452305978944265E-3</v>
      </c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</row>
    <row r="85" spans="2:39" s="124" customFormat="1">
      <c r="B85" s="85" t="s">
        <v>538</v>
      </c>
      <c r="C85" s="82" t="s">
        <v>539</v>
      </c>
      <c r="D85" s="82" t="s">
        <v>241</v>
      </c>
      <c r="E85" s="82"/>
      <c r="F85" s="133">
        <v>41640</v>
      </c>
      <c r="G85" s="92">
        <v>8.7300000000000022</v>
      </c>
      <c r="H85" s="95" t="s">
        <v>154</v>
      </c>
      <c r="I85" s="96">
        <v>4.8000000000000001E-2</v>
      </c>
      <c r="J85" s="96">
        <v>4.8500000000000008E-2</v>
      </c>
      <c r="K85" s="92">
        <v>1306000</v>
      </c>
      <c r="L85" s="104">
        <v>101.1816</v>
      </c>
      <c r="M85" s="92">
        <v>1321.4316299999998</v>
      </c>
      <c r="N85" s="82"/>
      <c r="O85" s="93">
        <v>1.1378483285423556E-2</v>
      </c>
      <c r="P85" s="93">
        <f>M85/'סכום נכסי הקרן'!$C$42</f>
        <v>3.0762134592308516E-3</v>
      </c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</row>
    <row r="86" spans="2:39" s="124" customFormat="1">
      <c r="B86" s="130"/>
      <c r="C86" s="130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</row>
    <row r="87" spans="2:39" s="124" customFormat="1">
      <c r="B87" s="130"/>
      <c r="C87" s="130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</row>
    <row r="88" spans="2:39" s="124" customFormat="1">
      <c r="B88" s="130"/>
      <c r="C88" s="130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</row>
    <row r="89" spans="2:39" s="124" customFormat="1">
      <c r="B89" s="136" t="s">
        <v>235</v>
      </c>
      <c r="C89" s="130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</row>
    <row r="90" spans="2:39" s="124" customFormat="1">
      <c r="B90" s="136" t="s">
        <v>103</v>
      </c>
      <c r="C90" s="130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</row>
    <row r="91" spans="2:39" s="124" customFormat="1">
      <c r="B91" s="136" t="s">
        <v>220</v>
      </c>
      <c r="C91" s="130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</row>
    <row r="92" spans="2:39" s="124" customFormat="1">
      <c r="B92" s="136" t="s">
        <v>230</v>
      </c>
      <c r="C92" s="130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</row>
  </sheetData>
  <mergeCells count="2">
    <mergeCell ref="B6:P6"/>
    <mergeCell ref="B7:P7"/>
  </mergeCells>
  <phoneticPr fontId="5" type="noConversion"/>
  <dataValidations count="1">
    <dataValidation allowBlank="1" showInputMessage="1" showErrorMessage="1" sqref="C5:C1048576 AH25:XFD27 D1:XFD24 D28:XFD1048576 D25:AF27 A1:A1048576 B1:B88 B9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2112</v>
      </c>
    </row>
    <row r="6" spans="2:65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65" ht="26.25" customHeight="1">
      <c r="B7" s="178" t="s">
        <v>78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65" s="3" customFormat="1" ht="78.75">
      <c r="B8" s="22" t="s">
        <v>107</v>
      </c>
      <c r="C8" s="30" t="s">
        <v>39</v>
      </c>
      <c r="D8" s="30" t="s">
        <v>109</v>
      </c>
      <c r="E8" s="30" t="s">
        <v>108</v>
      </c>
      <c r="F8" s="30" t="s">
        <v>51</v>
      </c>
      <c r="G8" s="30" t="s">
        <v>15</v>
      </c>
      <c r="H8" s="30" t="s">
        <v>52</v>
      </c>
      <c r="I8" s="30" t="s">
        <v>93</v>
      </c>
      <c r="J8" s="30" t="s">
        <v>18</v>
      </c>
      <c r="K8" s="30" t="s">
        <v>92</v>
      </c>
      <c r="L8" s="30" t="s">
        <v>17</v>
      </c>
      <c r="M8" s="70" t="s">
        <v>19</v>
      </c>
      <c r="N8" s="30" t="s">
        <v>222</v>
      </c>
      <c r="O8" s="30" t="s">
        <v>221</v>
      </c>
      <c r="P8" s="30" t="s">
        <v>101</v>
      </c>
      <c r="Q8" s="30" t="s">
        <v>49</v>
      </c>
      <c r="R8" s="30" t="s">
        <v>172</v>
      </c>
      <c r="S8" s="31" t="s">
        <v>174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104</v>
      </c>
      <c r="R10" s="20" t="s">
        <v>105</v>
      </c>
      <c r="S10" s="20" t="s">
        <v>175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</row>
    <row r="4" spans="2:81">
      <c r="B4" s="56" t="s">
        <v>171</v>
      </c>
      <c r="C4" s="76">
        <v>2112</v>
      </c>
    </row>
    <row r="6" spans="2:81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81" ht="26.25" customHeight="1">
      <c r="B7" s="178" t="s">
        <v>79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81" s="3" customFormat="1" ht="78.75">
      <c r="B8" s="22" t="s">
        <v>107</v>
      </c>
      <c r="C8" s="30" t="s">
        <v>39</v>
      </c>
      <c r="D8" s="30" t="s">
        <v>109</v>
      </c>
      <c r="E8" s="30" t="s">
        <v>108</v>
      </c>
      <c r="F8" s="30" t="s">
        <v>51</v>
      </c>
      <c r="G8" s="30" t="s">
        <v>15</v>
      </c>
      <c r="H8" s="30" t="s">
        <v>52</v>
      </c>
      <c r="I8" s="30" t="s">
        <v>93</v>
      </c>
      <c r="J8" s="30" t="s">
        <v>18</v>
      </c>
      <c r="K8" s="30" t="s">
        <v>92</v>
      </c>
      <c r="L8" s="30" t="s">
        <v>17</v>
      </c>
      <c r="M8" s="70" t="s">
        <v>19</v>
      </c>
      <c r="N8" s="70" t="s">
        <v>222</v>
      </c>
      <c r="O8" s="30" t="s">
        <v>221</v>
      </c>
      <c r="P8" s="30" t="s">
        <v>101</v>
      </c>
      <c r="Q8" s="30" t="s">
        <v>49</v>
      </c>
      <c r="R8" s="30" t="s">
        <v>172</v>
      </c>
      <c r="S8" s="31" t="s">
        <v>174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20" t="s">
        <v>105</v>
      </c>
      <c r="S10" s="20" t="s">
        <v>175</v>
      </c>
      <c r="T10" s="5"/>
      <c r="BZ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Z11" s="1"/>
      <c r="CC11" s="1"/>
    </row>
    <row r="12" spans="2:81" ht="17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81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8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8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169</v>
      </c>
      <c r="C1" s="76" t="s" vm="1">
        <v>236</v>
      </c>
    </row>
    <row r="2" spans="2:98">
      <c r="B2" s="56" t="s">
        <v>168</v>
      </c>
      <c r="C2" s="76" t="s">
        <v>237</v>
      </c>
    </row>
    <row r="3" spans="2:98">
      <c r="B3" s="56" t="s">
        <v>170</v>
      </c>
      <c r="C3" s="76" t="s">
        <v>238</v>
      </c>
    </row>
    <row r="4" spans="2:98">
      <c r="B4" s="56" t="s">
        <v>171</v>
      </c>
      <c r="C4" s="76">
        <v>2112</v>
      </c>
    </row>
    <row r="6" spans="2:98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98" ht="26.25" customHeight="1">
      <c r="B7" s="178" t="s">
        <v>80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98" s="3" customFormat="1" ht="78.75">
      <c r="B8" s="22" t="s">
        <v>107</v>
      </c>
      <c r="C8" s="30" t="s">
        <v>39</v>
      </c>
      <c r="D8" s="30" t="s">
        <v>109</v>
      </c>
      <c r="E8" s="30" t="s">
        <v>108</v>
      </c>
      <c r="F8" s="30" t="s">
        <v>51</v>
      </c>
      <c r="G8" s="30" t="s">
        <v>92</v>
      </c>
      <c r="H8" s="30" t="s">
        <v>222</v>
      </c>
      <c r="I8" s="30" t="s">
        <v>221</v>
      </c>
      <c r="J8" s="30" t="s">
        <v>101</v>
      </c>
      <c r="K8" s="30" t="s">
        <v>49</v>
      </c>
      <c r="L8" s="30" t="s">
        <v>172</v>
      </c>
      <c r="M8" s="31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231</v>
      </c>
      <c r="I9" s="32"/>
      <c r="J9" s="32" t="s">
        <v>225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169</v>
      </c>
      <c r="C1" s="76" t="s" vm="1">
        <v>236</v>
      </c>
    </row>
    <row r="2" spans="2:55">
      <c r="B2" s="56" t="s">
        <v>168</v>
      </c>
      <c r="C2" s="76" t="s">
        <v>237</v>
      </c>
    </row>
    <row r="3" spans="2:55">
      <c r="B3" s="56" t="s">
        <v>170</v>
      </c>
      <c r="C3" s="76" t="s">
        <v>238</v>
      </c>
    </row>
    <row r="4" spans="2:55">
      <c r="B4" s="56" t="s">
        <v>171</v>
      </c>
      <c r="C4" s="76">
        <v>2112</v>
      </c>
    </row>
    <row r="6" spans="2:55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55" ht="26.25" customHeight="1">
      <c r="B7" s="178" t="s">
        <v>87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55" s="3" customFormat="1" ht="78.75">
      <c r="B8" s="22" t="s">
        <v>107</v>
      </c>
      <c r="C8" s="30" t="s">
        <v>39</v>
      </c>
      <c r="D8" s="30" t="s">
        <v>92</v>
      </c>
      <c r="E8" s="30" t="s">
        <v>93</v>
      </c>
      <c r="F8" s="30" t="s">
        <v>222</v>
      </c>
      <c r="G8" s="30" t="s">
        <v>221</v>
      </c>
      <c r="H8" s="30" t="s">
        <v>101</v>
      </c>
      <c r="I8" s="30" t="s">
        <v>49</v>
      </c>
      <c r="J8" s="30" t="s">
        <v>172</v>
      </c>
      <c r="K8" s="31" t="s">
        <v>174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231</v>
      </c>
      <c r="G9" s="32"/>
      <c r="H9" s="32" t="s">
        <v>225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169</v>
      </c>
      <c r="C1" s="76" t="s" vm="1">
        <v>236</v>
      </c>
    </row>
    <row r="2" spans="2:59">
      <c r="B2" s="56" t="s">
        <v>168</v>
      </c>
      <c r="C2" s="76" t="s">
        <v>237</v>
      </c>
    </row>
    <row r="3" spans="2:59">
      <c r="B3" s="56" t="s">
        <v>170</v>
      </c>
      <c r="C3" s="76" t="s">
        <v>238</v>
      </c>
    </row>
    <row r="4" spans="2:59">
      <c r="B4" s="56" t="s">
        <v>171</v>
      </c>
      <c r="C4" s="76">
        <v>2112</v>
      </c>
    </row>
    <row r="6" spans="2:59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9" ht="26.25" customHeight="1">
      <c r="B7" s="178" t="s">
        <v>88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9" s="3" customFormat="1" ht="78.75">
      <c r="B8" s="22" t="s">
        <v>107</v>
      </c>
      <c r="C8" s="30" t="s">
        <v>39</v>
      </c>
      <c r="D8" s="30" t="s">
        <v>51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49</v>
      </c>
      <c r="K8" s="30" t="s">
        <v>172</v>
      </c>
      <c r="L8" s="31" t="s">
        <v>174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05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05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05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7" t="s">
        <v>103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7" t="s">
        <v>220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7" t="s">
        <v>230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A1048576 B1:B14 B17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75</v>
      </c>
      <c r="C6" s="13" t="s">
        <v>39</v>
      </c>
      <c r="E6" s="13" t="s">
        <v>108</v>
      </c>
      <c r="I6" s="13" t="s">
        <v>15</v>
      </c>
      <c r="J6" s="13" t="s">
        <v>52</v>
      </c>
      <c r="M6" s="13" t="s">
        <v>92</v>
      </c>
      <c r="Q6" s="13" t="s">
        <v>17</v>
      </c>
      <c r="R6" s="13" t="s">
        <v>19</v>
      </c>
      <c r="U6" s="13" t="s">
        <v>50</v>
      </c>
      <c r="W6" s="14" t="s">
        <v>48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77</v>
      </c>
      <c r="C8" s="30" t="s">
        <v>39</v>
      </c>
      <c r="D8" s="30" t="s">
        <v>110</v>
      </c>
      <c r="I8" s="30" t="s">
        <v>15</v>
      </c>
      <c r="J8" s="30" t="s">
        <v>52</v>
      </c>
      <c r="K8" s="30" t="s">
        <v>93</v>
      </c>
      <c r="L8" s="30" t="s">
        <v>18</v>
      </c>
      <c r="M8" s="30" t="s">
        <v>92</v>
      </c>
      <c r="Q8" s="30" t="s">
        <v>17</v>
      </c>
      <c r="R8" s="30" t="s">
        <v>19</v>
      </c>
      <c r="S8" s="30" t="s">
        <v>0</v>
      </c>
      <c r="T8" s="30" t="s">
        <v>96</v>
      </c>
      <c r="U8" s="30" t="s">
        <v>50</v>
      </c>
      <c r="V8" s="30" t="s">
        <v>49</v>
      </c>
      <c r="W8" s="31" t="s">
        <v>102</v>
      </c>
    </row>
    <row r="9" spans="2:25" ht="31.5">
      <c r="B9" s="48" t="str">
        <f>'תעודות חוב מסחריות '!B7:T7</f>
        <v>2. תעודות חוב מסחריות</v>
      </c>
      <c r="C9" s="13" t="s">
        <v>39</v>
      </c>
      <c r="D9" s="13" t="s">
        <v>110</v>
      </c>
      <c r="E9" s="41" t="s">
        <v>108</v>
      </c>
      <c r="G9" s="13" t="s">
        <v>51</v>
      </c>
      <c r="I9" s="13" t="s">
        <v>15</v>
      </c>
      <c r="J9" s="13" t="s">
        <v>52</v>
      </c>
      <c r="K9" s="13" t="s">
        <v>93</v>
      </c>
      <c r="L9" s="13" t="s">
        <v>18</v>
      </c>
      <c r="M9" s="13" t="s">
        <v>92</v>
      </c>
      <c r="Q9" s="13" t="s">
        <v>17</v>
      </c>
      <c r="R9" s="13" t="s">
        <v>19</v>
      </c>
      <c r="S9" s="13" t="s">
        <v>0</v>
      </c>
      <c r="T9" s="13" t="s">
        <v>96</v>
      </c>
      <c r="U9" s="13" t="s">
        <v>50</v>
      </c>
      <c r="V9" s="13" t="s">
        <v>49</v>
      </c>
      <c r="W9" s="38" t="s">
        <v>102</v>
      </c>
    </row>
    <row r="10" spans="2:25" ht="31.5">
      <c r="B10" s="48" t="str">
        <f>'אג"ח קונצרני'!B7:U7</f>
        <v>3. אג"ח קונצרני</v>
      </c>
      <c r="C10" s="30" t="s">
        <v>39</v>
      </c>
      <c r="D10" s="13" t="s">
        <v>110</v>
      </c>
      <c r="E10" s="41" t="s">
        <v>108</v>
      </c>
      <c r="G10" s="30" t="s">
        <v>51</v>
      </c>
      <c r="I10" s="30" t="s">
        <v>15</v>
      </c>
      <c r="J10" s="30" t="s">
        <v>52</v>
      </c>
      <c r="K10" s="30" t="s">
        <v>93</v>
      </c>
      <c r="L10" s="30" t="s">
        <v>18</v>
      </c>
      <c r="M10" s="30" t="s">
        <v>92</v>
      </c>
      <c r="Q10" s="30" t="s">
        <v>17</v>
      </c>
      <c r="R10" s="30" t="s">
        <v>19</v>
      </c>
      <c r="S10" s="30" t="s">
        <v>0</v>
      </c>
      <c r="T10" s="30" t="s">
        <v>96</v>
      </c>
      <c r="U10" s="30" t="s">
        <v>50</v>
      </c>
      <c r="V10" s="13" t="s">
        <v>49</v>
      </c>
      <c r="W10" s="31" t="s">
        <v>102</v>
      </c>
    </row>
    <row r="11" spans="2:25" ht="31.5">
      <c r="B11" s="48" t="str">
        <f>מניות!B7</f>
        <v>4. מניות</v>
      </c>
      <c r="C11" s="30" t="s">
        <v>39</v>
      </c>
      <c r="D11" s="13" t="s">
        <v>110</v>
      </c>
      <c r="E11" s="41" t="s">
        <v>108</v>
      </c>
      <c r="H11" s="30" t="s">
        <v>92</v>
      </c>
      <c r="S11" s="30" t="s">
        <v>0</v>
      </c>
      <c r="T11" s="13" t="s">
        <v>96</v>
      </c>
      <c r="U11" s="13" t="s">
        <v>50</v>
      </c>
      <c r="V11" s="13" t="s">
        <v>49</v>
      </c>
      <c r="W11" s="14" t="s">
        <v>102</v>
      </c>
    </row>
    <row r="12" spans="2:25" ht="31.5">
      <c r="B12" s="48" t="str">
        <f>'תעודות סל'!B7:N7</f>
        <v>5. תעודות סל</v>
      </c>
      <c r="C12" s="30" t="s">
        <v>39</v>
      </c>
      <c r="D12" s="13" t="s">
        <v>110</v>
      </c>
      <c r="E12" s="41" t="s">
        <v>108</v>
      </c>
      <c r="H12" s="30" t="s">
        <v>92</v>
      </c>
      <c r="S12" s="30" t="s">
        <v>0</v>
      </c>
      <c r="T12" s="30" t="s">
        <v>96</v>
      </c>
      <c r="U12" s="30" t="s">
        <v>50</v>
      </c>
      <c r="V12" s="30" t="s">
        <v>49</v>
      </c>
      <c r="W12" s="31" t="s">
        <v>102</v>
      </c>
    </row>
    <row r="13" spans="2:25" ht="31.5">
      <c r="B13" s="48" t="str">
        <f>'קרנות נאמנות'!B7:O7</f>
        <v>6. קרנות נאמנות</v>
      </c>
      <c r="C13" s="30" t="s">
        <v>39</v>
      </c>
      <c r="D13" s="30" t="s">
        <v>110</v>
      </c>
      <c r="G13" s="30" t="s">
        <v>51</v>
      </c>
      <c r="H13" s="30" t="s">
        <v>92</v>
      </c>
      <c r="S13" s="30" t="s">
        <v>0</v>
      </c>
      <c r="T13" s="30" t="s">
        <v>96</v>
      </c>
      <c r="U13" s="30" t="s">
        <v>50</v>
      </c>
      <c r="V13" s="30" t="s">
        <v>49</v>
      </c>
      <c r="W13" s="31" t="s">
        <v>102</v>
      </c>
    </row>
    <row r="14" spans="2:25" ht="31.5">
      <c r="B14" s="48" t="str">
        <f>'כתבי אופציה'!B7:L7</f>
        <v>7. כתבי אופציה</v>
      </c>
      <c r="C14" s="30" t="s">
        <v>39</v>
      </c>
      <c r="D14" s="30" t="s">
        <v>110</v>
      </c>
      <c r="G14" s="30" t="s">
        <v>51</v>
      </c>
      <c r="H14" s="30" t="s">
        <v>92</v>
      </c>
      <c r="S14" s="30" t="s">
        <v>0</v>
      </c>
      <c r="T14" s="30" t="s">
        <v>96</v>
      </c>
      <c r="U14" s="30" t="s">
        <v>50</v>
      </c>
      <c r="V14" s="30" t="s">
        <v>49</v>
      </c>
      <c r="W14" s="31" t="s">
        <v>102</v>
      </c>
    </row>
    <row r="15" spans="2:25" ht="31.5">
      <c r="B15" s="48" t="str">
        <f>אופציות!B7</f>
        <v>8. אופציות</v>
      </c>
      <c r="C15" s="30" t="s">
        <v>39</v>
      </c>
      <c r="D15" s="30" t="s">
        <v>110</v>
      </c>
      <c r="G15" s="30" t="s">
        <v>51</v>
      </c>
      <c r="H15" s="30" t="s">
        <v>92</v>
      </c>
      <c r="S15" s="30" t="s">
        <v>0</v>
      </c>
      <c r="T15" s="30" t="s">
        <v>96</v>
      </c>
      <c r="U15" s="30" t="s">
        <v>50</v>
      </c>
      <c r="V15" s="30" t="s">
        <v>49</v>
      </c>
      <c r="W15" s="31" t="s">
        <v>102</v>
      </c>
    </row>
    <row r="16" spans="2:25" ht="31.5">
      <c r="B16" s="48" t="str">
        <f>'חוזים עתידיים'!B7:I7</f>
        <v>9. חוזים עתידיים</v>
      </c>
      <c r="C16" s="30" t="s">
        <v>39</v>
      </c>
      <c r="D16" s="30" t="s">
        <v>110</v>
      </c>
      <c r="G16" s="30" t="s">
        <v>51</v>
      </c>
      <c r="H16" s="30" t="s">
        <v>92</v>
      </c>
      <c r="S16" s="30" t="s">
        <v>0</v>
      </c>
      <c r="T16" s="31" t="s">
        <v>96</v>
      </c>
    </row>
    <row r="17" spans="2:25" ht="31.5">
      <c r="B17" s="48" t="str">
        <f>'מוצרים מובנים'!B7:Q7</f>
        <v>10. מוצרים מובנים</v>
      </c>
      <c r="C17" s="30" t="s">
        <v>39</v>
      </c>
      <c r="F17" s="13" t="s">
        <v>42</v>
      </c>
      <c r="I17" s="30" t="s">
        <v>15</v>
      </c>
      <c r="J17" s="30" t="s">
        <v>52</v>
      </c>
      <c r="K17" s="30" t="s">
        <v>93</v>
      </c>
      <c r="L17" s="30" t="s">
        <v>18</v>
      </c>
      <c r="M17" s="30" t="s">
        <v>92</v>
      </c>
      <c r="Q17" s="30" t="s">
        <v>17</v>
      </c>
      <c r="R17" s="30" t="s">
        <v>19</v>
      </c>
      <c r="S17" s="30" t="s">
        <v>0</v>
      </c>
      <c r="T17" s="30" t="s">
        <v>96</v>
      </c>
      <c r="U17" s="30" t="s">
        <v>50</v>
      </c>
      <c r="V17" s="30" t="s">
        <v>49</v>
      </c>
      <c r="W17" s="31" t="s">
        <v>102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39</v>
      </c>
      <c r="I19" s="30" t="s">
        <v>15</v>
      </c>
      <c r="J19" s="30" t="s">
        <v>52</v>
      </c>
      <c r="K19" s="30" t="s">
        <v>93</v>
      </c>
      <c r="L19" s="30" t="s">
        <v>18</v>
      </c>
      <c r="M19" s="30" t="s">
        <v>92</v>
      </c>
      <c r="Q19" s="30" t="s">
        <v>17</v>
      </c>
      <c r="R19" s="30" t="s">
        <v>19</v>
      </c>
      <c r="S19" s="30" t="s">
        <v>0</v>
      </c>
      <c r="T19" s="30" t="s">
        <v>96</v>
      </c>
      <c r="U19" s="30" t="s">
        <v>101</v>
      </c>
      <c r="V19" s="30" t="s">
        <v>49</v>
      </c>
      <c r="W19" s="31" t="s">
        <v>102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39</v>
      </c>
      <c r="D20" s="41" t="s">
        <v>109</v>
      </c>
      <c r="E20" s="41" t="s">
        <v>108</v>
      </c>
      <c r="G20" s="30" t="s">
        <v>51</v>
      </c>
      <c r="I20" s="30" t="s">
        <v>15</v>
      </c>
      <c r="J20" s="30" t="s">
        <v>52</v>
      </c>
      <c r="K20" s="30" t="s">
        <v>93</v>
      </c>
      <c r="L20" s="30" t="s">
        <v>18</v>
      </c>
      <c r="M20" s="30" t="s">
        <v>92</v>
      </c>
      <c r="Q20" s="30" t="s">
        <v>17</v>
      </c>
      <c r="R20" s="30" t="s">
        <v>19</v>
      </c>
      <c r="S20" s="30" t="s">
        <v>0</v>
      </c>
      <c r="T20" s="30" t="s">
        <v>96</v>
      </c>
      <c r="U20" s="30" t="s">
        <v>101</v>
      </c>
      <c r="V20" s="30" t="s">
        <v>49</v>
      </c>
      <c r="W20" s="31" t="s">
        <v>102</v>
      </c>
    </row>
    <row r="21" spans="2:25" ht="31.5">
      <c r="B21" s="48" t="str">
        <f>'לא סחיר - אג"ח קונצרני'!B7:S7</f>
        <v>3. אג"ח קונצרני</v>
      </c>
      <c r="C21" s="30" t="s">
        <v>39</v>
      </c>
      <c r="D21" s="41" t="s">
        <v>109</v>
      </c>
      <c r="E21" s="41" t="s">
        <v>108</v>
      </c>
      <c r="G21" s="30" t="s">
        <v>51</v>
      </c>
      <c r="I21" s="30" t="s">
        <v>15</v>
      </c>
      <c r="J21" s="30" t="s">
        <v>52</v>
      </c>
      <c r="K21" s="30" t="s">
        <v>93</v>
      </c>
      <c r="L21" s="30" t="s">
        <v>18</v>
      </c>
      <c r="M21" s="30" t="s">
        <v>92</v>
      </c>
      <c r="Q21" s="30" t="s">
        <v>17</v>
      </c>
      <c r="R21" s="30" t="s">
        <v>19</v>
      </c>
      <c r="S21" s="30" t="s">
        <v>0</v>
      </c>
      <c r="T21" s="30" t="s">
        <v>96</v>
      </c>
      <c r="U21" s="30" t="s">
        <v>101</v>
      </c>
      <c r="V21" s="30" t="s">
        <v>49</v>
      </c>
      <c r="W21" s="31" t="s">
        <v>102</v>
      </c>
    </row>
    <row r="22" spans="2:25" ht="31.5">
      <c r="B22" s="48" t="str">
        <f>'לא סחיר - מניות'!B7:M7</f>
        <v>4. מניות</v>
      </c>
      <c r="C22" s="30" t="s">
        <v>39</v>
      </c>
      <c r="D22" s="41" t="s">
        <v>109</v>
      </c>
      <c r="E22" s="41" t="s">
        <v>108</v>
      </c>
      <c r="G22" s="30" t="s">
        <v>51</v>
      </c>
      <c r="H22" s="30" t="s">
        <v>92</v>
      </c>
      <c r="S22" s="30" t="s">
        <v>0</v>
      </c>
      <c r="T22" s="30" t="s">
        <v>96</v>
      </c>
      <c r="U22" s="30" t="s">
        <v>101</v>
      </c>
      <c r="V22" s="30" t="s">
        <v>49</v>
      </c>
      <c r="W22" s="31" t="s">
        <v>102</v>
      </c>
    </row>
    <row r="23" spans="2:25" ht="31.5">
      <c r="B23" s="48" t="str">
        <f>'לא סחיר - קרנות השקעה'!B7:K7</f>
        <v>5. קרנות השקעה</v>
      </c>
      <c r="C23" s="30" t="s">
        <v>39</v>
      </c>
      <c r="G23" s="30" t="s">
        <v>51</v>
      </c>
      <c r="H23" s="30" t="s">
        <v>92</v>
      </c>
      <c r="K23" s="30" t="s">
        <v>93</v>
      </c>
      <c r="S23" s="30" t="s">
        <v>0</v>
      </c>
      <c r="T23" s="30" t="s">
        <v>96</v>
      </c>
      <c r="U23" s="30" t="s">
        <v>101</v>
      </c>
      <c r="V23" s="30" t="s">
        <v>49</v>
      </c>
      <c r="W23" s="31" t="s">
        <v>102</v>
      </c>
    </row>
    <row r="24" spans="2:25" ht="31.5">
      <c r="B24" s="48" t="str">
        <f>'לא סחיר - כתבי אופציה'!B7:L7</f>
        <v>6. כתבי אופציה</v>
      </c>
      <c r="C24" s="30" t="s">
        <v>39</v>
      </c>
      <c r="G24" s="30" t="s">
        <v>51</v>
      </c>
      <c r="H24" s="30" t="s">
        <v>92</v>
      </c>
      <c r="K24" s="30" t="s">
        <v>93</v>
      </c>
      <c r="S24" s="30" t="s">
        <v>0</v>
      </c>
      <c r="T24" s="30" t="s">
        <v>96</v>
      </c>
      <c r="U24" s="30" t="s">
        <v>101</v>
      </c>
      <c r="V24" s="30" t="s">
        <v>49</v>
      </c>
      <c r="W24" s="31" t="s">
        <v>102</v>
      </c>
    </row>
    <row r="25" spans="2:25" ht="31.5">
      <c r="B25" s="48" t="str">
        <f>'לא סחיר - אופציות'!B7:L7</f>
        <v>7. אופציות</v>
      </c>
      <c r="C25" s="30" t="s">
        <v>39</v>
      </c>
      <c r="G25" s="30" t="s">
        <v>51</v>
      </c>
      <c r="H25" s="30" t="s">
        <v>92</v>
      </c>
      <c r="K25" s="30" t="s">
        <v>93</v>
      </c>
      <c r="S25" s="30" t="s">
        <v>0</v>
      </c>
      <c r="T25" s="30" t="s">
        <v>96</v>
      </c>
      <c r="U25" s="30" t="s">
        <v>101</v>
      </c>
      <c r="V25" s="30" t="s">
        <v>49</v>
      </c>
      <c r="W25" s="31" t="s">
        <v>102</v>
      </c>
    </row>
    <row r="26" spans="2:25" ht="31.5">
      <c r="B26" s="48" t="str">
        <f>'לא סחיר - חוזים עתידיים'!B7:K7</f>
        <v>8. חוזים עתידיים</v>
      </c>
      <c r="C26" s="30" t="s">
        <v>39</v>
      </c>
      <c r="G26" s="30" t="s">
        <v>51</v>
      </c>
      <c r="H26" s="30" t="s">
        <v>92</v>
      </c>
      <c r="K26" s="30" t="s">
        <v>93</v>
      </c>
      <c r="S26" s="30" t="s">
        <v>0</v>
      </c>
      <c r="T26" s="30" t="s">
        <v>96</v>
      </c>
      <c r="U26" s="30" t="s">
        <v>101</v>
      </c>
      <c r="V26" s="31" t="s">
        <v>102</v>
      </c>
    </row>
    <row r="27" spans="2:25" ht="31.5">
      <c r="B27" s="48" t="str">
        <f>'לא סחיר - מוצרים מובנים'!B7:Q7</f>
        <v>9. מוצרים מובנים</v>
      </c>
      <c r="C27" s="30" t="s">
        <v>39</v>
      </c>
      <c r="F27" s="30" t="s">
        <v>42</v>
      </c>
      <c r="I27" s="30" t="s">
        <v>15</v>
      </c>
      <c r="J27" s="30" t="s">
        <v>52</v>
      </c>
      <c r="K27" s="30" t="s">
        <v>93</v>
      </c>
      <c r="L27" s="30" t="s">
        <v>18</v>
      </c>
      <c r="M27" s="30" t="s">
        <v>92</v>
      </c>
      <c r="Q27" s="30" t="s">
        <v>17</v>
      </c>
      <c r="R27" s="30" t="s">
        <v>19</v>
      </c>
      <c r="S27" s="30" t="s">
        <v>0</v>
      </c>
      <c r="T27" s="30" t="s">
        <v>96</v>
      </c>
      <c r="U27" s="30" t="s">
        <v>101</v>
      </c>
      <c r="V27" s="30" t="s">
        <v>49</v>
      </c>
      <c r="W27" s="31" t="s">
        <v>102</v>
      </c>
    </row>
    <row r="28" spans="2:25" ht="31.5">
      <c r="B28" s="52" t="str">
        <f>הלוואות!B6</f>
        <v>1.ד. הלוואות:</v>
      </c>
      <c r="C28" s="30" t="s">
        <v>39</v>
      </c>
      <c r="I28" s="30" t="s">
        <v>15</v>
      </c>
      <c r="J28" s="30" t="s">
        <v>52</v>
      </c>
      <c r="L28" s="30" t="s">
        <v>18</v>
      </c>
      <c r="M28" s="30" t="s">
        <v>92</v>
      </c>
      <c r="Q28" s="13" t="s">
        <v>34</v>
      </c>
      <c r="R28" s="30" t="s">
        <v>19</v>
      </c>
      <c r="S28" s="30" t="s">
        <v>0</v>
      </c>
      <c r="T28" s="30" t="s">
        <v>96</v>
      </c>
      <c r="U28" s="30" t="s">
        <v>101</v>
      </c>
      <c r="V28" s="31" t="s">
        <v>102</v>
      </c>
    </row>
    <row r="29" spans="2:25" ht="47.25">
      <c r="B29" s="52" t="str">
        <f>'פקדונות מעל 3 חודשים'!B6:O6</f>
        <v>1.ה. פקדונות מעל 3 חודשים:</v>
      </c>
      <c r="C29" s="30" t="s">
        <v>39</v>
      </c>
      <c r="E29" s="30" t="s">
        <v>108</v>
      </c>
      <c r="I29" s="30" t="s">
        <v>15</v>
      </c>
      <c r="J29" s="30" t="s">
        <v>52</v>
      </c>
      <c r="L29" s="30" t="s">
        <v>18</v>
      </c>
      <c r="M29" s="30" t="s">
        <v>92</v>
      </c>
      <c r="O29" s="49" t="s">
        <v>43</v>
      </c>
      <c r="P29" s="50"/>
      <c r="R29" s="30" t="s">
        <v>19</v>
      </c>
      <c r="S29" s="30" t="s">
        <v>0</v>
      </c>
      <c r="T29" s="30" t="s">
        <v>96</v>
      </c>
      <c r="U29" s="30" t="s">
        <v>101</v>
      </c>
      <c r="V29" s="31" t="s">
        <v>102</v>
      </c>
    </row>
    <row r="30" spans="2:25" ht="63">
      <c r="B30" s="52" t="str">
        <f>'זכויות מקרקעין'!B6</f>
        <v>1. ו. זכויות במקרקעין:</v>
      </c>
      <c r="C30" s="13" t="s">
        <v>45</v>
      </c>
      <c r="N30" s="49" t="s">
        <v>76</v>
      </c>
      <c r="P30" s="50" t="s">
        <v>46</v>
      </c>
      <c r="U30" s="30" t="s">
        <v>101</v>
      </c>
      <c r="V30" s="14" t="s">
        <v>48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47</v>
      </c>
      <c r="R31" s="13" t="s">
        <v>44</v>
      </c>
      <c r="U31" s="30" t="s">
        <v>101</v>
      </c>
      <c r="V31" s="14" t="s">
        <v>48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98</v>
      </c>
      <c r="Y32" s="14" t="s">
        <v>97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169</v>
      </c>
      <c r="C1" s="76" t="s" vm="1">
        <v>236</v>
      </c>
    </row>
    <row r="2" spans="2:54">
      <c r="B2" s="56" t="s">
        <v>168</v>
      </c>
      <c r="C2" s="76" t="s">
        <v>237</v>
      </c>
    </row>
    <row r="3" spans="2:54">
      <c r="B3" s="56" t="s">
        <v>170</v>
      </c>
      <c r="C3" s="76" t="s">
        <v>238</v>
      </c>
    </row>
    <row r="4" spans="2:54">
      <c r="B4" s="56" t="s">
        <v>171</v>
      </c>
      <c r="C4" s="76">
        <v>2112</v>
      </c>
    </row>
    <row r="6" spans="2:54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4" ht="26.25" customHeight="1">
      <c r="B7" s="178" t="s">
        <v>89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4" s="3" customFormat="1" ht="78.75">
      <c r="B8" s="22" t="s">
        <v>107</v>
      </c>
      <c r="C8" s="30" t="s">
        <v>39</v>
      </c>
      <c r="D8" s="30" t="s">
        <v>51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49</v>
      </c>
      <c r="K8" s="30" t="s">
        <v>172</v>
      </c>
      <c r="L8" s="31" t="s">
        <v>174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169</v>
      </c>
      <c r="C1" s="76" t="s" vm="1">
        <v>236</v>
      </c>
    </row>
    <row r="2" spans="2:51">
      <c r="B2" s="56" t="s">
        <v>168</v>
      </c>
      <c r="C2" s="76" t="s">
        <v>237</v>
      </c>
    </row>
    <row r="3" spans="2:51">
      <c r="B3" s="56" t="s">
        <v>170</v>
      </c>
      <c r="C3" s="76" t="s">
        <v>238</v>
      </c>
    </row>
    <row r="4" spans="2:51">
      <c r="B4" s="56" t="s">
        <v>171</v>
      </c>
      <c r="C4" s="76">
        <v>2112</v>
      </c>
    </row>
    <row r="6" spans="2:51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51" ht="26.25" customHeight="1">
      <c r="B7" s="178" t="s">
        <v>90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51" s="3" customFormat="1" ht="63">
      <c r="B8" s="22" t="s">
        <v>107</v>
      </c>
      <c r="C8" s="30" t="s">
        <v>39</v>
      </c>
      <c r="D8" s="30" t="s">
        <v>51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172</v>
      </c>
      <c r="K8" s="31" t="s">
        <v>174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4" t="s">
        <v>41</v>
      </c>
      <c r="C11" s="110"/>
      <c r="D11" s="110"/>
      <c r="E11" s="110"/>
      <c r="F11" s="110"/>
      <c r="G11" s="111"/>
      <c r="H11" s="117"/>
      <c r="I11" s="111">
        <v>-158.92597000000001</v>
      </c>
      <c r="J11" s="112">
        <v>1</v>
      </c>
      <c r="K11" s="112">
        <f>I11/'סכום נכסי הקרן'!$C$42</f>
        <v>-3.6997011183644712E-4</v>
      </c>
      <c r="AW11" s="98"/>
    </row>
    <row r="12" spans="2:51" s="98" customFormat="1" ht="19.5" customHeight="1">
      <c r="B12" s="114" t="s">
        <v>33</v>
      </c>
      <c r="C12" s="110"/>
      <c r="D12" s="110"/>
      <c r="E12" s="110"/>
      <c r="F12" s="110"/>
      <c r="G12" s="111"/>
      <c r="H12" s="117"/>
      <c r="I12" s="111">
        <v>-158.92597000000001</v>
      </c>
      <c r="J12" s="112">
        <v>1</v>
      </c>
      <c r="K12" s="112">
        <f>I12/'סכום נכסי הקרן'!$C$42</f>
        <v>-3.6997011183644712E-4</v>
      </c>
    </row>
    <row r="13" spans="2:51">
      <c r="B13" s="119" t="s">
        <v>540</v>
      </c>
      <c r="C13" s="80"/>
      <c r="D13" s="80"/>
      <c r="E13" s="80"/>
      <c r="F13" s="80"/>
      <c r="G13" s="89"/>
      <c r="H13" s="91"/>
      <c r="I13" s="89">
        <v>-149.96711000000002</v>
      </c>
      <c r="J13" s="90">
        <v>0.94362872222834326</v>
      </c>
      <c r="K13" s="90">
        <f>I13/'סכום נכסי הקרן'!$C$42</f>
        <v>-3.4911442389490386E-4</v>
      </c>
    </row>
    <row r="14" spans="2:51">
      <c r="B14" s="85" t="s">
        <v>541</v>
      </c>
      <c r="C14" s="82" t="s">
        <v>542</v>
      </c>
      <c r="D14" s="95" t="s">
        <v>543</v>
      </c>
      <c r="E14" s="95" t="s">
        <v>155</v>
      </c>
      <c r="F14" s="103">
        <v>42992</v>
      </c>
      <c r="G14" s="92">
        <v>1155375.8</v>
      </c>
      <c r="H14" s="94">
        <v>1.3310999999999999</v>
      </c>
      <c r="I14" s="92">
        <v>15.379620000000001</v>
      </c>
      <c r="J14" s="93">
        <v>-9.6772226716627871E-2</v>
      </c>
      <c r="K14" s="93">
        <f>I14/'סכום נכסי הקרן'!$C$42</f>
        <v>3.5802831541012832E-5</v>
      </c>
    </row>
    <row r="15" spans="2:51">
      <c r="B15" s="85" t="s">
        <v>544</v>
      </c>
      <c r="C15" s="82" t="s">
        <v>545</v>
      </c>
      <c r="D15" s="95" t="s">
        <v>543</v>
      </c>
      <c r="E15" s="95" t="s">
        <v>153</v>
      </c>
      <c r="F15" s="103">
        <v>42913</v>
      </c>
      <c r="G15" s="92">
        <v>28746338.75</v>
      </c>
      <c r="H15" s="94">
        <v>-0.77769999999999995</v>
      </c>
      <c r="I15" s="92">
        <v>-223.55654000000001</v>
      </c>
      <c r="J15" s="93">
        <v>1.4066709172830596</v>
      </c>
      <c r="K15" s="93">
        <f>I15/'סכום נכסי הקרן'!$C$42</f>
        <v>-5.2042619658429121E-4</v>
      </c>
    </row>
    <row r="16" spans="2:51" s="7" customFormat="1">
      <c r="B16" s="85" t="s">
        <v>546</v>
      </c>
      <c r="C16" s="82" t="s">
        <v>547</v>
      </c>
      <c r="D16" s="95" t="s">
        <v>543</v>
      </c>
      <c r="E16" s="95" t="s">
        <v>153</v>
      </c>
      <c r="F16" s="103">
        <v>43006</v>
      </c>
      <c r="G16" s="92">
        <v>704000</v>
      </c>
      <c r="H16" s="94">
        <v>-6.0600000000000001E-2</v>
      </c>
      <c r="I16" s="92">
        <v>-0.42692000000000002</v>
      </c>
      <c r="J16" s="93">
        <v>2.6862821727625763E-3</v>
      </c>
      <c r="K16" s="93">
        <f>I16/'סכום נכסי הקרן'!$C$42</f>
        <v>-9.9384411588122445E-7</v>
      </c>
      <c r="AW16" s="1"/>
      <c r="AY16" s="1"/>
    </row>
    <row r="17" spans="2:51" s="7" customFormat="1">
      <c r="B17" s="85" t="s">
        <v>548</v>
      </c>
      <c r="C17" s="82" t="s">
        <v>549</v>
      </c>
      <c r="D17" s="95" t="s">
        <v>543</v>
      </c>
      <c r="E17" s="95" t="s">
        <v>153</v>
      </c>
      <c r="F17" s="103">
        <v>42991</v>
      </c>
      <c r="G17" s="92">
        <v>1410400</v>
      </c>
      <c r="H17" s="94">
        <v>0.1096</v>
      </c>
      <c r="I17" s="92">
        <v>1.5457700000000001</v>
      </c>
      <c r="J17" s="93">
        <v>-9.7263524646097801E-3</v>
      </c>
      <c r="K17" s="93">
        <f>I17/'סכום נכסי הקרן'!$C$42</f>
        <v>3.5984597090923836E-6</v>
      </c>
      <c r="AW17" s="1"/>
      <c r="AY17" s="1"/>
    </row>
    <row r="18" spans="2:51" s="7" customFormat="1">
      <c r="B18" s="85" t="s">
        <v>550</v>
      </c>
      <c r="C18" s="82" t="s">
        <v>551</v>
      </c>
      <c r="D18" s="95" t="s">
        <v>543</v>
      </c>
      <c r="E18" s="95" t="s">
        <v>153</v>
      </c>
      <c r="F18" s="103">
        <v>42984</v>
      </c>
      <c r="G18" s="92">
        <v>6573050</v>
      </c>
      <c r="H18" s="94">
        <v>0.86860000000000004</v>
      </c>
      <c r="I18" s="92">
        <v>57.090960000000003</v>
      </c>
      <c r="J18" s="93">
        <v>-0.35922989804624128</v>
      </c>
      <c r="K18" s="93">
        <f>I18/'סכום נכסי הקרן'!$C$42</f>
        <v>1.3290432555516338E-4</v>
      </c>
      <c r="AW18" s="1"/>
      <c r="AY18" s="1"/>
    </row>
    <row r="19" spans="2:51">
      <c r="B19" s="81"/>
      <c r="C19" s="82"/>
      <c r="D19" s="82"/>
      <c r="E19" s="82"/>
      <c r="F19" s="82"/>
      <c r="G19" s="92"/>
      <c r="H19" s="94"/>
      <c r="I19" s="82"/>
      <c r="J19" s="93"/>
      <c r="K19" s="82"/>
    </row>
    <row r="20" spans="2:51">
      <c r="B20" s="116" t="s">
        <v>217</v>
      </c>
      <c r="C20" s="80"/>
      <c r="D20" s="80"/>
      <c r="E20" s="80"/>
      <c r="F20" s="80"/>
      <c r="G20" s="89"/>
      <c r="H20" s="91"/>
      <c r="I20" s="89">
        <v>-8.9588600000000014</v>
      </c>
      <c r="J20" s="90">
        <v>5.6371277771656833E-2</v>
      </c>
      <c r="K20" s="90">
        <f>I20/'סכום נכסי הקרן'!$C$42</f>
        <v>-2.0855687941543307E-5</v>
      </c>
    </row>
    <row r="21" spans="2:51">
      <c r="B21" s="85" t="s">
        <v>552</v>
      </c>
      <c r="C21" s="82" t="s">
        <v>553</v>
      </c>
      <c r="D21" s="95" t="s">
        <v>543</v>
      </c>
      <c r="E21" s="95" t="s">
        <v>155</v>
      </c>
      <c r="F21" s="103">
        <v>42942</v>
      </c>
      <c r="G21" s="92">
        <v>3242013.43</v>
      </c>
      <c r="H21" s="94">
        <v>-0.86240000000000006</v>
      </c>
      <c r="I21" s="92">
        <v>-27.959979999999998</v>
      </c>
      <c r="J21" s="93">
        <v>0.17593084377587878</v>
      </c>
      <c r="K21" s="93">
        <f>I21/'סכום נכסי הקרן'!$C$42</f>
        <v>-6.5089153947242378E-5</v>
      </c>
    </row>
    <row r="22" spans="2:51">
      <c r="B22" s="85" t="s">
        <v>554</v>
      </c>
      <c r="C22" s="82" t="s">
        <v>555</v>
      </c>
      <c r="D22" s="95" t="s">
        <v>543</v>
      </c>
      <c r="E22" s="95" t="s">
        <v>155</v>
      </c>
      <c r="F22" s="103">
        <v>42990</v>
      </c>
      <c r="G22" s="92">
        <v>1153977.3500000001</v>
      </c>
      <c r="H22" s="94">
        <v>1.6466000000000001</v>
      </c>
      <c r="I22" s="92">
        <v>19.00112</v>
      </c>
      <c r="J22" s="93">
        <v>-0.11955956600422196</v>
      </c>
      <c r="K22" s="93">
        <f>I22/'סכום נכסי הקרן'!$C$42</f>
        <v>4.4233466005699085E-5</v>
      </c>
    </row>
    <row r="23" spans="2:51">
      <c r="B23" s="81"/>
      <c r="C23" s="82"/>
      <c r="D23" s="82"/>
      <c r="E23" s="82"/>
      <c r="F23" s="82"/>
      <c r="G23" s="92"/>
      <c r="H23" s="94"/>
      <c r="I23" s="82"/>
      <c r="J23" s="93"/>
      <c r="K23" s="82"/>
    </row>
    <row r="24" spans="2:5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5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51">
      <c r="B26" s="97" t="s">
        <v>235</v>
      </c>
      <c r="C26" s="99"/>
      <c r="D26" s="99"/>
      <c r="E26" s="99"/>
      <c r="F26" s="99"/>
      <c r="G26" s="99"/>
      <c r="H26" s="99"/>
      <c r="I26" s="99"/>
      <c r="J26" s="99"/>
      <c r="K26" s="99"/>
    </row>
    <row r="27" spans="2:51">
      <c r="B27" s="97" t="s">
        <v>103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7" t="s">
        <v>220</v>
      </c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7" t="s">
        <v>230</v>
      </c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169</v>
      </c>
      <c r="C1" s="76" t="s" vm="1">
        <v>236</v>
      </c>
    </row>
    <row r="2" spans="2:78">
      <c r="B2" s="56" t="s">
        <v>168</v>
      </c>
      <c r="C2" s="76" t="s">
        <v>237</v>
      </c>
    </row>
    <row r="3" spans="2:78">
      <c r="B3" s="56" t="s">
        <v>170</v>
      </c>
      <c r="C3" s="76" t="s">
        <v>238</v>
      </c>
    </row>
    <row r="4" spans="2:78">
      <c r="B4" s="56" t="s">
        <v>171</v>
      </c>
      <c r="C4" s="76">
        <v>2112</v>
      </c>
    </row>
    <row r="6" spans="2:78" ht="26.25" customHeight="1">
      <c r="B6" s="178" t="s">
        <v>200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78" ht="26.25" customHeight="1">
      <c r="B7" s="178" t="s">
        <v>91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78" s="3" customFormat="1" ht="47.25">
      <c r="B8" s="22" t="s">
        <v>107</v>
      </c>
      <c r="C8" s="30" t="s">
        <v>39</v>
      </c>
      <c r="D8" s="30" t="s">
        <v>42</v>
      </c>
      <c r="E8" s="30" t="s">
        <v>15</v>
      </c>
      <c r="F8" s="30" t="s">
        <v>52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101</v>
      </c>
      <c r="O8" s="30" t="s">
        <v>49</v>
      </c>
      <c r="P8" s="30" t="s">
        <v>172</v>
      </c>
      <c r="Q8" s="31" t="s">
        <v>174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231</v>
      </c>
      <c r="M9" s="16"/>
      <c r="N9" s="16" t="s">
        <v>225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104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16"/>
  <sheetViews>
    <sheetView rightToLeft="1" workbookViewId="0"/>
  </sheetViews>
  <sheetFormatPr defaultColWidth="9.140625" defaultRowHeight="18"/>
  <cols>
    <col min="1" max="1" width="6.28515625" style="1" customWidth="1"/>
    <col min="2" max="2" width="34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16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48.570312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8" t="s">
        <v>201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61" s="3" customFormat="1" ht="63">
      <c r="B7" s="22" t="s">
        <v>107</v>
      </c>
      <c r="C7" s="30" t="s">
        <v>213</v>
      </c>
      <c r="D7" s="30" t="s">
        <v>39</v>
      </c>
      <c r="E7" s="30" t="s">
        <v>108</v>
      </c>
      <c r="F7" s="30" t="s">
        <v>15</v>
      </c>
      <c r="G7" s="30" t="s">
        <v>93</v>
      </c>
      <c r="H7" s="30" t="s">
        <v>52</v>
      </c>
      <c r="I7" s="30" t="s">
        <v>18</v>
      </c>
      <c r="J7" s="30" t="s">
        <v>92</v>
      </c>
      <c r="K7" s="13" t="s">
        <v>34</v>
      </c>
      <c r="L7" s="70" t="s">
        <v>19</v>
      </c>
      <c r="M7" s="30" t="s">
        <v>222</v>
      </c>
      <c r="N7" s="30" t="s">
        <v>221</v>
      </c>
      <c r="O7" s="30" t="s">
        <v>101</v>
      </c>
      <c r="P7" s="30" t="s">
        <v>172</v>
      </c>
      <c r="Q7" s="31" t="s">
        <v>174</v>
      </c>
      <c r="R7" s="1"/>
      <c r="S7" s="1"/>
      <c r="T7" s="1"/>
      <c r="U7" s="1"/>
      <c r="V7" s="1"/>
      <c r="W7" s="1"/>
      <c r="BH7" s="3" t="s">
        <v>574</v>
      </c>
      <c r="BI7" s="3" t="s">
        <v>154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231</v>
      </c>
      <c r="N8" s="16"/>
      <c r="O8" s="16" t="s">
        <v>225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151</v>
      </c>
      <c r="BI8" s="3" t="s">
        <v>153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104</v>
      </c>
      <c r="R9" s="1"/>
      <c r="S9" s="1"/>
      <c r="T9" s="1"/>
      <c r="U9" s="1"/>
      <c r="V9" s="1"/>
      <c r="W9" s="1"/>
      <c r="BH9" s="4" t="s">
        <v>152</v>
      </c>
      <c r="BI9" s="4" t="s">
        <v>155</v>
      </c>
    </row>
    <row r="10" spans="2:61" s="4" customFormat="1" ht="18" customHeight="1">
      <c r="B10" s="114"/>
      <c r="C10" s="110"/>
      <c r="D10" s="110"/>
      <c r="E10" s="110"/>
      <c r="F10" s="110"/>
      <c r="G10" s="110"/>
      <c r="H10" s="110"/>
      <c r="I10" s="111"/>
      <c r="J10" s="110"/>
      <c r="K10" s="110"/>
      <c r="L10" s="120"/>
      <c r="M10" s="111"/>
      <c r="N10" s="117"/>
      <c r="O10" s="111"/>
      <c r="P10" s="112"/>
      <c r="Q10" s="112"/>
      <c r="R10" s="122"/>
      <c r="S10" s="122"/>
      <c r="T10" s="98"/>
      <c r="U10" s="98"/>
      <c r="V10" s="98"/>
      <c r="W10" s="98"/>
      <c r="BH10" s="98" t="s">
        <v>29</v>
      </c>
      <c r="BI10" s="4" t="s">
        <v>156</v>
      </c>
    </row>
    <row r="11" spans="2:61" s="98" customFormat="1" ht="21.75" customHeight="1">
      <c r="B11" s="114"/>
      <c r="C11" s="110"/>
      <c r="D11" s="110"/>
      <c r="E11" s="110"/>
      <c r="F11" s="110"/>
      <c r="G11" s="110"/>
      <c r="H11" s="110"/>
      <c r="I11" s="111"/>
      <c r="J11" s="110"/>
      <c r="K11" s="110"/>
      <c r="L11" s="120"/>
      <c r="M11" s="111"/>
      <c r="N11" s="117"/>
      <c r="O11" s="111"/>
      <c r="P11" s="112"/>
      <c r="Q11" s="112"/>
      <c r="R11" s="122"/>
      <c r="S11" s="122"/>
      <c r="BI11" s="98" t="s">
        <v>162</v>
      </c>
    </row>
    <row r="12" spans="2:61" s="98" customFormat="1">
      <c r="B12" s="114"/>
      <c r="C12" s="110"/>
      <c r="D12" s="110"/>
      <c r="E12" s="110"/>
      <c r="F12" s="110"/>
      <c r="G12" s="110"/>
      <c r="H12" s="110"/>
      <c r="I12" s="111"/>
      <c r="J12" s="110"/>
      <c r="K12" s="110"/>
      <c r="L12" s="120"/>
      <c r="M12" s="111"/>
      <c r="N12" s="117"/>
      <c r="O12" s="111"/>
      <c r="P12" s="112"/>
      <c r="Q12" s="112"/>
      <c r="R12" s="122"/>
      <c r="S12" s="123"/>
      <c r="BI12" s="98" t="s">
        <v>157</v>
      </c>
    </row>
    <row r="13" spans="2:61">
      <c r="B13" s="115"/>
      <c r="C13" s="95"/>
      <c r="D13" s="82"/>
      <c r="E13" s="82"/>
      <c r="F13" s="82"/>
      <c r="G13" s="103"/>
      <c r="H13" s="82"/>
      <c r="I13" s="92"/>
      <c r="J13" s="95"/>
      <c r="K13" s="96"/>
      <c r="L13" s="96"/>
      <c r="M13" s="92"/>
      <c r="N13" s="94"/>
      <c r="O13" s="92"/>
      <c r="P13" s="93"/>
      <c r="Q13" s="93"/>
      <c r="R13" s="124"/>
      <c r="S13" s="125"/>
      <c r="BI13" s="1" t="s">
        <v>158</v>
      </c>
    </row>
    <row r="14" spans="2:61">
      <c r="B14" s="115"/>
      <c r="C14" s="95"/>
      <c r="D14" s="82"/>
      <c r="E14" s="82"/>
      <c r="F14" s="82"/>
      <c r="G14" s="103"/>
      <c r="H14" s="82"/>
      <c r="I14" s="92"/>
      <c r="J14" s="95"/>
      <c r="K14" s="96"/>
      <c r="L14" s="96"/>
      <c r="M14" s="92"/>
      <c r="N14" s="94"/>
      <c r="O14" s="92"/>
      <c r="P14" s="93"/>
      <c r="Q14" s="93"/>
      <c r="R14" s="124"/>
      <c r="S14" s="125"/>
      <c r="BI14" s="1" t="s">
        <v>159</v>
      </c>
    </row>
    <row r="15" spans="2:61">
      <c r="B15" s="115"/>
      <c r="C15" s="95"/>
      <c r="D15" s="82"/>
      <c r="E15" s="82"/>
      <c r="F15" s="82"/>
      <c r="G15" s="103"/>
      <c r="H15" s="82"/>
      <c r="I15" s="92"/>
      <c r="J15" s="95"/>
      <c r="K15" s="96"/>
      <c r="L15" s="96"/>
      <c r="M15" s="92"/>
      <c r="N15" s="94"/>
      <c r="O15" s="92"/>
      <c r="P15" s="93"/>
      <c r="Q15" s="93"/>
      <c r="R15" s="124"/>
      <c r="S15" s="125"/>
      <c r="BI15" s="1" t="s">
        <v>161</v>
      </c>
    </row>
    <row r="16" spans="2:61">
      <c r="B16" s="115"/>
      <c r="C16" s="95"/>
      <c r="D16" s="82"/>
      <c r="E16" s="82"/>
      <c r="F16" s="82"/>
      <c r="G16" s="103"/>
      <c r="H16" s="82"/>
      <c r="I16" s="92"/>
      <c r="J16" s="95"/>
      <c r="K16" s="96"/>
      <c r="L16" s="96"/>
      <c r="M16" s="92"/>
      <c r="N16" s="94"/>
      <c r="O16" s="92"/>
      <c r="P16" s="93"/>
      <c r="Q16" s="93"/>
      <c r="R16" s="124"/>
      <c r="S16" s="125"/>
      <c r="BI16" s="1" t="s">
        <v>160</v>
      </c>
    </row>
    <row r="17" spans="2:61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92"/>
      <c r="N17" s="94"/>
      <c r="O17" s="82"/>
      <c r="P17" s="93"/>
      <c r="Q17" s="82"/>
      <c r="S17" s="121"/>
      <c r="BI17" s="1" t="s">
        <v>163</v>
      </c>
    </row>
    <row r="18" spans="2:6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164</v>
      </c>
    </row>
    <row r="19" spans="2:61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165</v>
      </c>
    </row>
    <row r="20" spans="2:61">
      <c r="B20" s="97" t="s">
        <v>235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166</v>
      </c>
    </row>
    <row r="21" spans="2:61">
      <c r="B21" s="97" t="s">
        <v>103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167</v>
      </c>
    </row>
    <row r="22" spans="2:61">
      <c r="B22" s="97" t="s">
        <v>220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29</v>
      </c>
    </row>
    <row r="23" spans="2:61">
      <c r="B23" s="97" t="s">
        <v>230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</sheetData>
  <mergeCells count="1">
    <mergeCell ref="B6:Q6"/>
  </mergeCells>
  <phoneticPr fontId="5" type="noConversion"/>
  <conditionalFormatting sqref="B58:B116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16">
    <cfRule type="cellIs" dxfId="1" priority="2" operator="equal">
      <formula>2958465</formula>
    </cfRule>
  </conditionalFormatting>
  <conditionalFormatting sqref="B11:B19 B24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7:Q1048576 B20:B23 AH53:XFD56 R57:XFD1048576 R53:AF56 R1:XFD52 J13:J1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169</v>
      </c>
      <c r="C1" s="76" t="s" vm="1">
        <v>236</v>
      </c>
    </row>
    <row r="2" spans="2:64">
      <c r="B2" s="56" t="s">
        <v>168</v>
      </c>
      <c r="C2" s="76" t="s">
        <v>237</v>
      </c>
    </row>
    <row r="3" spans="2:64">
      <c r="B3" s="56" t="s">
        <v>170</v>
      </c>
      <c r="C3" s="76" t="s">
        <v>238</v>
      </c>
    </row>
    <row r="4" spans="2:64">
      <c r="B4" s="56" t="s">
        <v>171</v>
      </c>
      <c r="C4" s="76">
        <v>2112</v>
      </c>
    </row>
    <row r="6" spans="2:64" ht="26.25" customHeight="1">
      <c r="B6" s="178" t="s">
        <v>202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64" s="3" customFormat="1" ht="78.75">
      <c r="B7" s="59" t="s">
        <v>107</v>
      </c>
      <c r="C7" s="60" t="s">
        <v>39</v>
      </c>
      <c r="D7" s="60" t="s">
        <v>108</v>
      </c>
      <c r="E7" s="60" t="s">
        <v>15</v>
      </c>
      <c r="F7" s="60" t="s">
        <v>52</v>
      </c>
      <c r="G7" s="60" t="s">
        <v>18</v>
      </c>
      <c r="H7" s="60" t="s">
        <v>92</v>
      </c>
      <c r="I7" s="60" t="s">
        <v>43</v>
      </c>
      <c r="J7" s="60" t="s">
        <v>19</v>
      </c>
      <c r="K7" s="60" t="s">
        <v>222</v>
      </c>
      <c r="L7" s="60" t="s">
        <v>221</v>
      </c>
      <c r="M7" s="60" t="s">
        <v>101</v>
      </c>
      <c r="N7" s="60" t="s">
        <v>172</v>
      </c>
      <c r="O7" s="62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231</v>
      </c>
      <c r="L8" s="32"/>
      <c r="M8" s="32" t="s">
        <v>225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169</v>
      </c>
      <c r="C1" s="76" t="s" vm="1">
        <v>236</v>
      </c>
    </row>
    <row r="2" spans="2:56">
      <c r="B2" s="56" t="s">
        <v>168</v>
      </c>
      <c r="C2" s="76" t="s">
        <v>237</v>
      </c>
    </row>
    <row r="3" spans="2:56">
      <c r="B3" s="56" t="s">
        <v>170</v>
      </c>
      <c r="C3" s="76" t="s">
        <v>238</v>
      </c>
    </row>
    <row r="4" spans="2:56">
      <c r="B4" s="56" t="s">
        <v>171</v>
      </c>
      <c r="C4" s="76">
        <v>2112</v>
      </c>
    </row>
    <row r="6" spans="2:56" ht="26.25" customHeight="1">
      <c r="B6" s="178" t="s">
        <v>203</v>
      </c>
      <c r="C6" s="179"/>
      <c r="D6" s="179"/>
      <c r="E6" s="179"/>
      <c r="F6" s="179"/>
      <c r="G6" s="179"/>
      <c r="H6" s="179"/>
      <c r="I6" s="179"/>
      <c r="J6" s="180"/>
    </row>
    <row r="7" spans="2:56" s="3" customFormat="1" ht="78.75">
      <c r="B7" s="59" t="s">
        <v>107</v>
      </c>
      <c r="C7" s="61" t="s">
        <v>45</v>
      </c>
      <c r="D7" s="61" t="s">
        <v>76</v>
      </c>
      <c r="E7" s="61" t="s">
        <v>46</v>
      </c>
      <c r="F7" s="61" t="s">
        <v>92</v>
      </c>
      <c r="G7" s="61" t="s">
        <v>214</v>
      </c>
      <c r="H7" s="61" t="s">
        <v>172</v>
      </c>
      <c r="I7" s="63" t="s">
        <v>173</v>
      </c>
      <c r="J7" s="63" t="s">
        <v>234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99"/>
      <c r="D11" s="99"/>
      <c r="E11" s="99"/>
      <c r="F11" s="99"/>
      <c r="G11" s="99"/>
      <c r="H11" s="99"/>
      <c r="I11" s="99"/>
      <c r="J11" s="99"/>
    </row>
    <row r="12" spans="2:56">
      <c r="B12" s="105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7" t="s">
        <v>235</v>
      </c>
      <c r="C16" s="99"/>
      <c r="D16" s="99"/>
      <c r="E16" s="99"/>
      <c r="F16" s="99"/>
      <c r="G16" s="99"/>
      <c r="H16" s="99"/>
      <c r="I16" s="99"/>
      <c r="J16" s="99"/>
    </row>
    <row r="17" spans="2:10">
      <c r="B17" s="97" t="s">
        <v>103</v>
      </c>
      <c r="C17" s="99"/>
      <c r="D17" s="99"/>
      <c r="E17" s="99"/>
      <c r="F17" s="99"/>
      <c r="G17" s="99"/>
      <c r="H17" s="99"/>
      <c r="I17" s="99"/>
      <c r="J17" s="99"/>
    </row>
    <row r="18" spans="2:10">
      <c r="B18" s="97" t="s">
        <v>220</v>
      </c>
      <c r="C18" s="99"/>
      <c r="D18" s="99"/>
      <c r="E18" s="99"/>
      <c r="F18" s="99"/>
      <c r="G18" s="99"/>
      <c r="H18" s="99"/>
      <c r="I18" s="99"/>
      <c r="J18" s="99"/>
    </row>
    <row r="19" spans="2:10">
      <c r="B19" s="97" t="s">
        <v>230</v>
      </c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8:B1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8" t="s">
        <v>204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66">
      <c r="B7" s="59" t="s">
        <v>107</v>
      </c>
      <c r="C7" s="59" t="s">
        <v>108</v>
      </c>
      <c r="D7" s="59" t="s">
        <v>15</v>
      </c>
      <c r="E7" s="59" t="s">
        <v>16</v>
      </c>
      <c r="F7" s="59" t="s">
        <v>47</v>
      </c>
      <c r="G7" s="59" t="s">
        <v>92</v>
      </c>
      <c r="H7" s="59" t="s">
        <v>44</v>
      </c>
      <c r="I7" s="59" t="s">
        <v>101</v>
      </c>
      <c r="J7" s="59" t="s">
        <v>172</v>
      </c>
      <c r="K7" s="59" t="s">
        <v>173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5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103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220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230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8" t="s">
        <v>205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78.75">
      <c r="B7" s="59" t="s">
        <v>107</v>
      </c>
      <c r="C7" s="61" t="s">
        <v>39</v>
      </c>
      <c r="D7" s="61" t="s">
        <v>15</v>
      </c>
      <c r="E7" s="61" t="s">
        <v>16</v>
      </c>
      <c r="F7" s="61" t="s">
        <v>47</v>
      </c>
      <c r="G7" s="61" t="s">
        <v>92</v>
      </c>
      <c r="H7" s="61" t="s">
        <v>44</v>
      </c>
      <c r="I7" s="61" t="s">
        <v>101</v>
      </c>
      <c r="J7" s="61" t="s">
        <v>172</v>
      </c>
      <c r="K7" s="63" t="s">
        <v>173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5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7" t="s">
        <v>103</v>
      </c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 t="s">
        <v>220</v>
      </c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 t="s">
        <v>230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81"/>
  <sheetViews>
    <sheetView rightToLeft="1" workbookViewId="0">
      <selection activeCell="M34" sqref="M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23" style="3" bestFit="1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169</v>
      </c>
      <c r="C1" s="76" t="s" vm="1">
        <v>236</v>
      </c>
    </row>
    <row r="2" spans="2:47">
      <c r="B2" s="56" t="s">
        <v>168</v>
      </c>
      <c r="C2" s="76" t="s">
        <v>237</v>
      </c>
    </row>
    <row r="3" spans="2:47">
      <c r="B3" s="56" t="s">
        <v>170</v>
      </c>
      <c r="C3" s="76" t="s">
        <v>238</v>
      </c>
    </row>
    <row r="4" spans="2:47">
      <c r="B4" s="56" t="s">
        <v>171</v>
      </c>
      <c r="C4" s="76">
        <v>2112</v>
      </c>
    </row>
    <row r="6" spans="2:47" ht="26.25" customHeight="1">
      <c r="B6" s="178" t="s">
        <v>206</v>
      </c>
      <c r="C6" s="179"/>
      <c r="D6" s="180"/>
    </row>
    <row r="7" spans="2:47" s="3" customFormat="1" ht="33">
      <c r="B7" s="59" t="s">
        <v>107</v>
      </c>
      <c r="C7" s="64" t="s">
        <v>98</v>
      </c>
      <c r="D7" s="65" t="s">
        <v>97</v>
      </c>
    </row>
    <row r="8" spans="2:47" s="3" customFormat="1">
      <c r="B8" s="15"/>
      <c r="C8" s="32" t="s">
        <v>225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7" s="4" customFormat="1" ht="18" customHeight="1">
      <c r="B10" s="119"/>
      <c r="C10" s="126"/>
      <c r="D10" s="9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7">
      <c r="B11" s="119"/>
      <c r="C11" s="126"/>
      <c r="D11" s="99"/>
      <c r="Q11" s="1"/>
    </row>
    <row r="12" spans="2:47">
      <c r="B12" s="97" t="s">
        <v>235</v>
      </c>
      <c r="C12" s="99"/>
      <c r="D12" s="9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7" t="s">
        <v>103</v>
      </c>
      <c r="C13" s="99"/>
      <c r="D13" s="9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7" t="s">
        <v>220</v>
      </c>
      <c r="C14" s="99"/>
      <c r="D14" s="99"/>
    </row>
    <row r="15" spans="2:47">
      <c r="B15" s="97" t="s">
        <v>230</v>
      </c>
      <c r="C15" s="99"/>
      <c r="D15" s="9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9"/>
      <c r="C16" s="99"/>
      <c r="D16" s="9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9"/>
      <c r="C17" s="99"/>
      <c r="D17" s="99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</sheetData>
  <mergeCells count="1">
    <mergeCell ref="B6:D6"/>
  </mergeCells>
  <phoneticPr fontId="5" type="noConversion"/>
  <dataValidations count="1">
    <dataValidation allowBlank="1" showInputMessage="1" showErrorMessage="1" sqref="C12:XFD1048576 A12:A1048576 A1:B11 B14:B1048576 C5:C11 D1:XFD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8" t="s">
        <v>209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2" t="s">
        <v>107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227</v>
      </c>
      <c r="M7" s="30" t="s">
        <v>208</v>
      </c>
      <c r="N7" s="30" t="s">
        <v>49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I514"/>
  <sheetViews>
    <sheetView rightToLeft="1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11.425781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146" t="s">
        <v>169</v>
      </c>
      <c r="C1" s="147" t="s" vm="1">
        <v>236</v>
      </c>
      <c r="D1" s="137"/>
      <c r="E1" s="137"/>
      <c r="F1" s="137"/>
      <c r="G1" s="137"/>
      <c r="H1" s="137"/>
      <c r="I1" s="137"/>
      <c r="J1" s="137"/>
      <c r="K1" s="137"/>
      <c r="L1" s="137"/>
    </row>
    <row r="2" spans="2:13">
      <c r="B2" s="146" t="s">
        <v>168</v>
      </c>
      <c r="C2" s="147" t="s">
        <v>237</v>
      </c>
      <c r="D2" s="137"/>
      <c r="E2" s="137"/>
      <c r="F2" s="137"/>
      <c r="G2" s="137"/>
      <c r="H2" s="137"/>
      <c r="I2" s="137"/>
      <c r="J2" s="137"/>
      <c r="K2" s="137"/>
      <c r="L2" s="137"/>
    </row>
    <row r="3" spans="2:13">
      <c r="B3" s="146" t="s">
        <v>170</v>
      </c>
      <c r="C3" s="147" t="s">
        <v>238</v>
      </c>
      <c r="D3" s="137"/>
      <c r="E3" s="137"/>
      <c r="F3" s="137"/>
      <c r="G3" s="137"/>
      <c r="H3" s="137"/>
      <c r="I3" s="137"/>
      <c r="J3" s="137"/>
      <c r="K3" s="137"/>
      <c r="L3" s="137"/>
    </row>
    <row r="4" spans="2:13">
      <c r="B4" s="146" t="s">
        <v>171</v>
      </c>
      <c r="C4" s="147">
        <v>2112</v>
      </c>
      <c r="D4" s="137"/>
      <c r="E4" s="137"/>
      <c r="F4" s="137"/>
      <c r="G4" s="137"/>
      <c r="H4" s="137"/>
      <c r="I4" s="137"/>
      <c r="J4" s="137"/>
      <c r="K4" s="137"/>
      <c r="L4" s="137"/>
    </row>
    <row r="6" spans="2:13" ht="26.25" customHeight="1">
      <c r="B6" s="167" t="s">
        <v>198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</row>
    <row r="7" spans="2:13" s="3" customFormat="1" ht="63">
      <c r="B7" s="140" t="s">
        <v>106</v>
      </c>
      <c r="C7" s="141" t="s">
        <v>39</v>
      </c>
      <c r="D7" s="141" t="s">
        <v>108</v>
      </c>
      <c r="E7" s="141" t="s">
        <v>15</v>
      </c>
      <c r="F7" s="141" t="s">
        <v>52</v>
      </c>
      <c r="G7" s="141" t="s">
        <v>92</v>
      </c>
      <c r="H7" s="141" t="s">
        <v>17</v>
      </c>
      <c r="I7" s="141" t="s">
        <v>19</v>
      </c>
      <c r="J7" s="141" t="s">
        <v>50</v>
      </c>
      <c r="K7" s="141" t="s">
        <v>172</v>
      </c>
      <c r="L7" s="141" t="s">
        <v>173</v>
      </c>
      <c r="M7" s="1"/>
    </row>
    <row r="8" spans="2:13" s="3" customFormat="1" ht="28.5" customHeight="1">
      <c r="B8" s="142"/>
      <c r="C8" s="143"/>
      <c r="D8" s="143"/>
      <c r="E8" s="143"/>
      <c r="F8" s="143"/>
      <c r="G8" s="143"/>
      <c r="H8" s="143" t="s">
        <v>20</v>
      </c>
      <c r="I8" s="143" t="s">
        <v>20</v>
      </c>
      <c r="J8" s="143" t="s">
        <v>225</v>
      </c>
      <c r="K8" s="143" t="s">
        <v>20</v>
      </c>
      <c r="L8" s="143" t="s">
        <v>20</v>
      </c>
    </row>
    <row r="9" spans="2:13" s="4" customFormat="1" ht="18" customHeight="1">
      <c r="B9" s="144"/>
      <c r="C9" s="145" t="s">
        <v>1</v>
      </c>
      <c r="D9" s="145" t="s">
        <v>2</v>
      </c>
      <c r="E9" s="145" t="s">
        <v>3</v>
      </c>
      <c r="F9" s="145" t="s">
        <v>4</v>
      </c>
      <c r="G9" s="145" t="s">
        <v>5</v>
      </c>
      <c r="H9" s="145" t="s">
        <v>6</v>
      </c>
      <c r="I9" s="145" t="s">
        <v>7</v>
      </c>
      <c r="J9" s="145" t="s">
        <v>8</v>
      </c>
      <c r="K9" s="145" t="s">
        <v>9</v>
      </c>
      <c r="L9" s="145" t="s">
        <v>10</v>
      </c>
    </row>
    <row r="10" spans="2:13" s="129" customFormat="1" ht="18" customHeight="1">
      <c r="B10" s="161" t="s">
        <v>38</v>
      </c>
      <c r="C10" s="158"/>
      <c r="D10" s="158"/>
      <c r="E10" s="158"/>
      <c r="F10" s="158"/>
      <c r="G10" s="158"/>
      <c r="H10" s="158"/>
      <c r="I10" s="158"/>
      <c r="J10" s="159">
        <v>34373.839699999997</v>
      </c>
      <c r="K10" s="160">
        <v>1</v>
      </c>
      <c r="L10" s="160">
        <v>8.0020234062797319E-2</v>
      </c>
    </row>
    <row r="11" spans="2:13" s="124" customFormat="1">
      <c r="B11" s="161" t="s">
        <v>219</v>
      </c>
      <c r="C11" s="158"/>
      <c r="D11" s="158"/>
      <c r="E11" s="158"/>
      <c r="F11" s="158"/>
      <c r="G11" s="158"/>
      <c r="H11" s="158"/>
      <c r="I11" s="158"/>
      <c r="J11" s="159">
        <v>34373.839699999997</v>
      </c>
      <c r="K11" s="160">
        <v>1</v>
      </c>
      <c r="L11" s="160">
        <v>8.0020234062797319E-2</v>
      </c>
    </row>
    <row r="12" spans="2:13" s="124" customFormat="1">
      <c r="B12" s="161" t="s">
        <v>35</v>
      </c>
      <c r="C12" s="158"/>
      <c r="D12" s="158"/>
      <c r="E12" s="158"/>
      <c r="F12" s="158"/>
      <c r="G12" s="158"/>
      <c r="H12" s="158"/>
      <c r="I12" s="158"/>
      <c r="J12" s="159">
        <v>33782.652049999997</v>
      </c>
      <c r="K12" s="160">
        <v>0.98280123328788316</v>
      </c>
      <c r="L12" s="160">
        <v>7.8643984724902277E-2</v>
      </c>
    </row>
    <row r="13" spans="2:13" s="124" customFormat="1">
      <c r="B13" s="162" t="s">
        <v>560</v>
      </c>
      <c r="C13" s="149" t="s">
        <v>561</v>
      </c>
      <c r="D13" s="149">
        <v>10</v>
      </c>
      <c r="E13" s="149" t="s">
        <v>575</v>
      </c>
      <c r="F13" s="149" t="s">
        <v>574</v>
      </c>
      <c r="G13" s="154" t="s">
        <v>154</v>
      </c>
      <c r="H13" s="155">
        <v>0</v>
      </c>
      <c r="I13" s="155">
        <v>0</v>
      </c>
      <c r="J13" s="152">
        <v>33586.363539999998</v>
      </c>
      <c r="K13" s="153">
        <v>0.97709082933787006</v>
      </c>
      <c r="L13" s="153">
        <v>7.8187036864229106E-2</v>
      </c>
    </row>
    <row r="14" spans="2:13" s="124" customFormat="1">
      <c r="B14" s="162" t="s">
        <v>562</v>
      </c>
      <c r="C14" s="149" t="s">
        <v>563</v>
      </c>
      <c r="D14" s="149">
        <v>26</v>
      </c>
      <c r="E14" s="149" t="s">
        <v>576</v>
      </c>
      <c r="F14" s="149" t="s">
        <v>574</v>
      </c>
      <c r="G14" s="154" t="s">
        <v>154</v>
      </c>
      <c r="H14" s="155">
        <v>0</v>
      </c>
      <c r="I14" s="155">
        <v>0</v>
      </c>
      <c r="J14" s="152">
        <v>196.28851</v>
      </c>
      <c r="K14" s="153">
        <v>5.7104039500131846E-3</v>
      </c>
      <c r="L14" s="153">
        <v>4.569478606731774E-4</v>
      </c>
    </row>
    <row r="15" spans="2:13" s="124" customFormat="1">
      <c r="B15" s="162"/>
      <c r="C15" s="149"/>
      <c r="D15" s="149"/>
      <c r="E15" s="149"/>
      <c r="F15" s="149"/>
      <c r="G15" s="149"/>
      <c r="H15" s="149"/>
      <c r="I15" s="149"/>
      <c r="J15" s="149"/>
      <c r="K15" s="153"/>
      <c r="L15" s="149"/>
    </row>
    <row r="16" spans="2:13" s="124" customFormat="1">
      <c r="B16" s="163" t="s">
        <v>36</v>
      </c>
      <c r="C16" s="148"/>
      <c r="D16" s="148"/>
      <c r="E16" s="148"/>
      <c r="F16" s="148"/>
      <c r="G16" s="148"/>
      <c r="H16" s="148"/>
      <c r="I16" s="148"/>
      <c r="J16" s="150">
        <v>555.89765</v>
      </c>
      <c r="K16" s="151">
        <v>1.6172113876472171E-2</v>
      </c>
      <c r="L16" s="151">
        <v>1.2940963376855156E-3</v>
      </c>
    </row>
    <row r="17" spans="2:12" s="124" customFormat="1">
      <c r="B17" s="162" t="s">
        <v>560</v>
      </c>
      <c r="C17" s="149" t="s">
        <v>564</v>
      </c>
      <c r="D17" s="149">
        <v>10</v>
      </c>
      <c r="E17" s="149" t="s">
        <v>575</v>
      </c>
      <c r="F17" s="149" t="s">
        <v>574</v>
      </c>
      <c r="G17" s="154" t="s">
        <v>155</v>
      </c>
      <c r="H17" s="155">
        <v>0</v>
      </c>
      <c r="I17" s="155">
        <v>0</v>
      </c>
      <c r="J17" s="152">
        <v>130.37817999999999</v>
      </c>
      <c r="K17" s="153">
        <v>3.7929478096681763E-3</v>
      </c>
      <c r="L17" s="153">
        <v>3.0351257151762189E-4</v>
      </c>
    </row>
    <row r="18" spans="2:12" s="124" customFormat="1">
      <c r="B18" s="162" t="s">
        <v>560</v>
      </c>
      <c r="C18" s="149" t="s">
        <v>565</v>
      </c>
      <c r="D18" s="149">
        <v>10</v>
      </c>
      <c r="E18" s="149" t="s">
        <v>575</v>
      </c>
      <c r="F18" s="149" t="s">
        <v>574</v>
      </c>
      <c r="G18" s="154" t="s">
        <v>163</v>
      </c>
      <c r="H18" s="155">
        <v>0</v>
      </c>
      <c r="I18" s="155">
        <v>0</v>
      </c>
      <c r="J18" s="152">
        <v>0.1</v>
      </c>
      <c r="K18" s="153">
        <v>2.90918910638895E-6</v>
      </c>
      <c r="L18" s="153">
        <v>2.3279399322618394E-7</v>
      </c>
    </row>
    <row r="19" spans="2:12" s="124" customFormat="1">
      <c r="B19" s="162" t="s">
        <v>560</v>
      </c>
      <c r="C19" s="149" t="s">
        <v>566</v>
      </c>
      <c r="D19" s="149">
        <v>10</v>
      </c>
      <c r="E19" s="149" t="s">
        <v>575</v>
      </c>
      <c r="F19" s="149" t="s">
        <v>574</v>
      </c>
      <c r="G19" s="154" t="s">
        <v>153</v>
      </c>
      <c r="H19" s="155">
        <v>0</v>
      </c>
      <c r="I19" s="155">
        <v>0</v>
      </c>
      <c r="J19" s="152">
        <v>403.1</v>
      </c>
      <c r="K19" s="153">
        <v>1.1726941287853858E-2</v>
      </c>
      <c r="L19" s="153">
        <v>9.383925866947475E-4</v>
      </c>
    </row>
    <row r="20" spans="2:12" s="124" customFormat="1">
      <c r="B20" s="162" t="s">
        <v>562</v>
      </c>
      <c r="C20" s="149" t="s">
        <v>567</v>
      </c>
      <c r="D20" s="149">
        <v>26</v>
      </c>
      <c r="E20" s="149" t="s">
        <v>576</v>
      </c>
      <c r="F20" s="149" t="s">
        <v>574</v>
      </c>
      <c r="G20" s="154" t="s">
        <v>156</v>
      </c>
      <c r="H20" s="155">
        <v>0</v>
      </c>
      <c r="I20" s="155">
        <v>0</v>
      </c>
      <c r="J20" s="152">
        <v>1.60005</v>
      </c>
      <c r="K20" s="153">
        <v>4.6548480296776393E-5</v>
      </c>
      <c r="L20" s="153">
        <v>3.724820288615556E-6</v>
      </c>
    </row>
    <row r="21" spans="2:12" s="124" customFormat="1">
      <c r="B21" s="162" t="s">
        <v>562</v>
      </c>
      <c r="C21" s="149" t="s">
        <v>568</v>
      </c>
      <c r="D21" s="149">
        <v>26</v>
      </c>
      <c r="E21" s="149" t="s">
        <v>576</v>
      </c>
      <c r="F21" s="149" t="s">
        <v>574</v>
      </c>
      <c r="G21" s="154" t="s">
        <v>153</v>
      </c>
      <c r="H21" s="155">
        <v>0</v>
      </c>
      <c r="I21" s="155">
        <v>0</v>
      </c>
      <c r="J21" s="152">
        <v>18.392619999999997</v>
      </c>
      <c r="K21" s="153">
        <v>5.3507609741951516E-4</v>
      </c>
      <c r="L21" s="153">
        <v>4.2816914556917744E-5</v>
      </c>
    </row>
    <row r="22" spans="2:12" s="124" customFormat="1">
      <c r="B22" s="162" t="s">
        <v>562</v>
      </c>
      <c r="C22" s="149" t="s">
        <v>569</v>
      </c>
      <c r="D22" s="149">
        <v>26</v>
      </c>
      <c r="E22" s="149" t="s">
        <v>576</v>
      </c>
      <c r="F22" s="149" t="s">
        <v>574</v>
      </c>
      <c r="G22" s="154" t="s">
        <v>163</v>
      </c>
      <c r="H22" s="155">
        <v>0</v>
      </c>
      <c r="I22" s="155">
        <v>0</v>
      </c>
      <c r="J22" s="152">
        <v>7.2529999999999997E-2</v>
      </c>
      <c r="K22" s="153">
        <v>2.1100348588639052E-6</v>
      </c>
      <c r="L22" s="153">
        <v>1.6884548328695121E-7</v>
      </c>
    </row>
    <row r="23" spans="2:12" s="124" customFormat="1">
      <c r="B23" s="162" t="s">
        <v>562</v>
      </c>
      <c r="C23" s="149" t="s">
        <v>570</v>
      </c>
      <c r="D23" s="149">
        <v>26</v>
      </c>
      <c r="E23" s="149" t="s">
        <v>576</v>
      </c>
      <c r="F23" s="149" t="s">
        <v>574</v>
      </c>
      <c r="G23" s="154" t="s">
        <v>155</v>
      </c>
      <c r="H23" s="155">
        <v>0</v>
      </c>
      <c r="I23" s="155">
        <v>0</v>
      </c>
      <c r="J23" s="152">
        <v>3.16E-3</v>
      </c>
      <c r="K23" s="153">
        <v>9.1930375761890824E-8</v>
      </c>
      <c r="L23" s="153">
        <v>7.3562901859474129E-9</v>
      </c>
    </row>
    <row r="24" spans="2:12" s="124" customFormat="1">
      <c r="B24" s="162" t="s">
        <v>562</v>
      </c>
      <c r="C24" s="149" t="s">
        <v>571</v>
      </c>
      <c r="D24" s="149">
        <v>26</v>
      </c>
      <c r="E24" s="149" t="s">
        <v>576</v>
      </c>
      <c r="F24" s="149" t="s">
        <v>574</v>
      </c>
      <c r="G24" s="154" t="s">
        <v>162</v>
      </c>
      <c r="H24" s="155">
        <v>0</v>
      </c>
      <c r="I24" s="155">
        <v>0</v>
      </c>
      <c r="J24" s="152">
        <v>2.2511100000000002</v>
      </c>
      <c r="K24" s="153">
        <v>6.5489046892832292E-5</v>
      </c>
      <c r="L24" s="153">
        <v>5.2404488609139499E-6</v>
      </c>
    </row>
    <row r="25" spans="2:12" s="124" customFormat="1">
      <c r="B25" s="161"/>
      <c r="C25" s="158"/>
      <c r="D25" s="158"/>
      <c r="E25" s="158"/>
      <c r="F25" s="158"/>
      <c r="G25" s="158"/>
      <c r="H25" s="158"/>
      <c r="I25" s="158"/>
      <c r="J25" s="159"/>
      <c r="K25" s="160"/>
      <c r="L25" s="160"/>
    </row>
    <row r="26" spans="2:12" s="124" customFormat="1">
      <c r="B26" s="161" t="s">
        <v>37</v>
      </c>
      <c r="C26" s="158"/>
      <c r="D26" s="158"/>
      <c r="E26" s="158"/>
      <c r="F26" s="158"/>
      <c r="G26" s="158"/>
      <c r="H26" s="158"/>
      <c r="I26" s="158"/>
      <c r="J26" s="159">
        <v>35.29</v>
      </c>
      <c r="K26" s="160">
        <v>1.0266528356446603E-3</v>
      </c>
      <c r="L26" s="160">
        <v>8.2153000209520306E-5</v>
      </c>
    </row>
    <row r="27" spans="2:12" s="122" customFormat="1">
      <c r="B27" s="162" t="s">
        <v>572</v>
      </c>
      <c r="C27" s="149" t="s">
        <v>573</v>
      </c>
      <c r="D27" s="149"/>
      <c r="E27" s="149" t="s">
        <v>575</v>
      </c>
      <c r="F27" s="149" t="s">
        <v>574</v>
      </c>
      <c r="G27" s="154" t="s">
        <v>153</v>
      </c>
      <c r="H27" s="155">
        <v>0</v>
      </c>
      <c r="I27" s="155">
        <v>0</v>
      </c>
      <c r="J27" s="152">
        <v>35.29</v>
      </c>
      <c r="K27" s="153">
        <v>1.0266528356446603E-3</v>
      </c>
      <c r="L27" s="153">
        <v>8.2153000209520306E-5</v>
      </c>
    </row>
    <row r="28" spans="2:12" s="124" customFormat="1">
      <c r="B28" s="162"/>
      <c r="C28" s="149"/>
      <c r="D28" s="149"/>
      <c r="E28" s="149"/>
      <c r="F28" s="149"/>
      <c r="G28" s="149"/>
      <c r="H28" s="149"/>
      <c r="I28" s="149"/>
      <c r="J28" s="149"/>
      <c r="K28" s="153"/>
      <c r="L28" s="149"/>
    </row>
    <row r="29" spans="2:12" s="124" customFormat="1">
      <c r="B29" s="162"/>
      <c r="C29" s="157"/>
      <c r="D29" s="157"/>
      <c r="E29" s="157"/>
      <c r="F29" s="157"/>
      <c r="G29" s="157"/>
      <c r="H29" s="157"/>
      <c r="I29" s="157"/>
      <c r="J29" s="157"/>
      <c r="K29" s="157"/>
      <c r="L29" s="157"/>
    </row>
    <row r="30" spans="2:12" s="124" customFormat="1"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</row>
    <row r="31" spans="2:12">
      <c r="B31" s="156" t="s">
        <v>235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</row>
    <row r="32" spans="2:12">
      <c r="B32" s="156" t="s">
        <v>103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</row>
    <row r="33" spans="2:12">
      <c r="B33" s="156" t="s">
        <v>220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</row>
    <row r="34" spans="2:12">
      <c r="B34" s="156" t="s">
        <v>230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</row>
    <row r="35" spans="2:12"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</row>
    <row r="36" spans="2:12"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</row>
    <row r="37" spans="2:12"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</row>
    <row r="38" spans="2:12"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</row>
    <row r="39" spans="2:12"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</row>
    <row r="40" spans="2:12"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</row>
    <row r="41" spans="2:12"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</row>
    <row r="42" spans="2:12"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</row>
    <row r="43" spans="2:12"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</row>
    <row r="44" spans="2:12"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  <row r="45" spans="2:12"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</row>
    <row r="46" spans="2:12"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</row>
    <row r="47" spans="2:12"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</row>
    <row r="48" spans="2:12"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</row>
    <row r="49" spans="2:12"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</row>
    <row r="50" spans="2:12"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</row>
    <row r="51" spans="2:12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</row>
    <row r="52" spans="2:12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</row>
    <row r="53" spans="2:12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</row>
    <row r="54" spans="2:12"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</row>
    <row r="55" spans="2:12"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</row>
    <row r="56" spans="2:12"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</row>
    <row r="57" spans="2:12"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</row>
    <row r="58" spans="2:12"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</row>
    <row r="59" spans="2:12"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</row>
    <row r="60" spans="2:12"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</row>
    <row r="61" spans="2:12"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</row>
    <row r="62" spans="2:12"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</row>
    <row r="63" spans="2:12"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</row>
    <row r="64" spans="2:12"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</row>
    <row r="65" spans="2:12"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</row>
    <row r="66" spans="2:12"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</row>
    <row r="67" spans="2:12"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</row>
    <row r="68" spans="2:12"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</row>
    <row r="69" spans="2:12"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</row>
    <row r="70" spans="2:12"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</row>
    <row r="71" spans="2:12"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</row>
    <row r="72" spans="2:12"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</row>
    <row r="73" spans="2:12"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</row>
    <row r="74" spans="2:12"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</row>
    <row r="75" spans="2:12"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</row>
    <row r="76" spans="2:12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</row>
    <row r="77" spans="2:12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</row>
    <row r="78" spans="2:12"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</row>
    <row r="79" spans="2:12"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</row>
    <row r="80" spans="2:12"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</row>
    <row r="81" spans="2:12"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</row>
    <row r="82" spans="2:12"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</row>
    <row r="83" spans="2:12"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</row>
    <row r="84" spans="2:12"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</row>
    <row r="85" spans="2:12"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</row>
    <row r="86" spans="2:12"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</row>
    <row r="87" spans="2:12"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</row>
    <row r="88" spans="2:12"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</row>
    <row r="89" spans="2:12"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</row>
    <row r="90" spans="2:12"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</row>
    <row r="91" spans="2:12"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</row>
    <row r="92" spans="2:12"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</row>
    <row r="93" spans="2:12"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</row>
    <row r="94" spans="2:12"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</row>
    <row r="95" spans="2:12"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</row>
    <row r="96" spans="2:12"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</row>
    <row r="97" spans="2:12"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</row>
    <row r="98" spans="2:12"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</row>
    <row r="99" spans="2:12"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</row>
    <row r="100" spans="2:12"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</row>
    <row r="101" spans="2:12"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</row>
    <row r="102" spans="2:12"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</row>
    <row r="103" spans="2:12"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</row>
    <row r="104" spans="2:12"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</row>
    <row r="105" spans="2:12"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</row>
    <row r="106" spans="2:12"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</row>
    <row r="107" spans="2:12"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</row>
    <row r="108" spans="2:12"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</row>
    <row r="109" spans="2:12"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</row>
    <row r="110" spans="2:12"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</row>
    <row r="111" spans="2:12"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</row>
    <row r="112" spans="2:12"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</row>
    <row r="113" spans="2:12"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</row>
    <row r="114" spans="2:12"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</row>
    <row r="115" spans="2:12"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</row>
    <row r="116" spans="2:12"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</row>
    <row r="117" spans="2:12"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</row>
    <row r="118" spans="2:12"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</row>
    <row r="119" spans="2:12"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</row>
    <row r="120" spans="2:12"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</row>
    <row r="121" spans="2:12"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</row>
    <row r="122" spans="2:12"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</row>
    <row r="123" spans="2:12"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</row>
    <row r="124" spans="2:12"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</row>
    <row r="125" spans="2:12"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</row>
    <row r="126" spans="2:12"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</row>
    <row r="127" spans="2:12"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</row>
    <row r="128" spans="2:12">
      <c r="B128" s="137"/>
      <c r="C128" s="137"/>
      <c r="D128" s="138"/>
      <c r="E128" s="137"/>
      <c r="F128" s="137"/>
      <c r="G128" s="137"/>
      <c r="H128" s="137"/>
      <c r="I128" s="137"/>
      <c r="J128" s="137"/>
      <c r="K128" s="137"/>
      <c r="L128" s="137"/>
    </row>
    <row r="129" spans="2:12">
      <c r="B129" s="99"/>
      <c r="C129" s="99"/>
      <c r="D129" s="138"/>
      <c r="E129" s="99"/>
      <c r="F129" s="99"/>
      <c r="G129" s="99"/>
      <c r="H129" s="99"/>
      <c r="I129" s="99"/>
      <c r="J129" s="99"/>
      <c r="K129" s="99"/>
      <c r="L129" s="99"/>
    </row>
    <row r="130" spans="2:12">
      <c r="D130" s="138"/>
    </row>
    <row r="131" spans="2:12">
      <c r="D131" s="138"/>
    </row>
    <row r="132" spans="2:12">
      <c r="D132" s="138"/>
    </row>
    <row r="133" spans="2:12">
      <c r="D133" s="138"/>
    </row>
    <row r="134" spans="2:12">
      <c r="D134" s="138"/>
    </row>
    <row r="135" spans="2:12">
      <c r="D135" s="138"/>
    </row>
    <row r="136" spans="2:12">
      <c r="D136" s="138"/>
    </row>
    <row r="137" spans="2:12">
      <c r="D137" s="138"/>
    </row>
    <row r="138" spans="2:12">
      <c r="D138" s="138"/>
    </row>
    <row r="139" spans="2:12">
      <c r="D139" s="138"/>
    </row>
    <row r="140" spans="2:12">
      <c r="D140" s="138"/>
    </row>
    <row r="141" spans="2:12">
      <c r="D141" s="138"/>
    </row>
    <row r="142" spans="2:12">
      <c r="D142" s="138"/>
    </row>
    <row r="143" spans="2:12">
      <c r="D143" s="138"/>
    </row>
    <row r="144" spans="2:12">
      <c r="D144" s="138"/>
    </row>
    <row r="145" spans="4:4">
      <c r="D145" s="138"/>
    </row>
    <row r="146" spans="4:4">
      <c r="D146" s="138"/>
    </row>
    <row r="147" spans="4:4">
      <c r="D147" s="138"/>
    </row>
    <row r="148" spans="4:4">
      <c r="D148" s="138"/>
    </row>
    <row r="149" spans="4:4">
      <c r="D149" s="138"/>
    </row>
    <row r="150" spans="4:4">
      <c r="D150" s="138"/>
    </row>
    <row r="151" spans="4:4">
      <c r="D151" s="138"/>
    </row>
    <row r="152" spans="4:4">
      <c r="D152" s="138"/>
    </row>
    <row r="153" spans="4:4">
      <c r="D153" s="138"/>
    </row>
    <row r="154" spans="4:4">
      <c r="D154" s="138"/>
    </row>
    <row r="155" spans="4:4">
      <c r="D155" s="138"/>
    </row>
    <row r="156" spans="4:4">
      <c r="D156" s="138"/>
    </row>
    <row r="157" spans="4:4">
      <c r="D157" s="138"/>
    </row>
    <row r="158" spans="4:4">
      <c r="D158" s="138"/>
    </row>
    <row r="159" spans="4:4">
      <c r="D159" s="138"/>
    </row>
    <row r="160" spans="4:4">
      <c r="D160" s="138"/>
    </row>
    <row r="161" spans="4:4">
      <c r="D161" s="138"/>
    </row>
    <row r="162" spans="4:4">
      <c r="D162" s="138"/>
    </row>
    <row r="163" spans="4:4">
      <c r="D163" s="138"/>
    </row>
    <row r="164" spans="4:4">
      <c r="D164" s="138"/>
    </row>
    <row r="165" spans="4:4">
      <c r="D165" s="138"/>
    </row>
    <row r="166" spans="4:4">
      <c r="D166" s="138"/>
    </row>
    <row r="167" spans="4:4">
      <c r="D167" s="138"/>
    </row>
    <row r="168" spans="4:4">
      <c r="D168" s="138"/>
    </row>
    <row r="169" spans="4:4">
      <c r="D169" s="138"/>
    </row>
    <row r="170" spans="4:4">
      <c r="D170" s="138"/>
    </row>
    <row r="171" spans="4:4">
      <c r="D171" s="138"/>
    </row>
    <row r="172" spans="4:4">
      <c r="D172" s="138"/>
    </row>
    <row r="173" spans="4:4">
      <c r="D173" s="138"/>
    </row>
    <row r="174" spans="4:4">
      <c r="D174" s="138"/>
    </row>
    <row r="175" spans="4:4">
      <c r="D175" s="138"/>
    </row>
    <row r="176" spans="4:4">
      <c r="D176" s="138"/>
    </row>
    <row r="177" spans="4:4">
      <c r="D177" s="138"/>
    </row>
    <row r="178" spans="4:4">
      <c r="D178" s="138"/>
    </row>
    <row r="179" spans="4:4">
      <c r="D179" s="138"/>
    </row>
    <row r="180" spans="4:4">
      <c r="D180" s="138"/>
    </row>
    <row r="181" spans="4:4">
      <c r="D181" s="138"/>
    </row>
    <row r="182" spans="4:4">
      <c r="D182" s="138"/>
    </row>
    <row r="183" spans="4:4">
      <c r="D183" s="138"/>
    </row>
    <row r="184" spans="4:4">
      <c r="D184" s="138"/>
    </row>
    <row r="185" spans="4:4">
      <c r="D185" s="138"/>
    </row>
    <row r="186" spans="4:4">
      <c r="D186" s="138"/>
    </row>
    <row r="187" spans="4:4">
      <c r="D187" s="138"/>
    </row>
    <row r="188" spans="4:4">
      <c r="D188" s="138"/>
    </row>
    <row r="189" spans="4:4">
      <c r="D189" s="138"/>
    </row>
    <row r="190" spans="4:4">
      <c r="D190" s="138"/>
    </row>
    <row r="191" spans="4:4">
      <c r="D191" s="138"/>
    </row>
    <row r="192" spans="4:4">
      <c r="D192" s="138"/>
    </row>
    <row r="193" spans="4:4">
      <c r="D193" s="138"/>
    </row>
    <row r="194" spans="4:4">
      <c r="D194" s="138"/>
    </row>
    <row r="195" spans="4:4">
      <c r="D195" s="138"/>
    </row>
    <row r="196" spans="4:4">
      <c r="D196" s="138"/>
    </row>
    <row r="197" spans="4:4">
      <c r="D197" s="138"/>
    </row>
    <row r="198" spans="4:4">
      <c r="D198" s="138"/>
    </row>
    <row r="199" spans="4:4">
      <c r="D199" s="138"/>
    </row>
    <row r="200" spans="4:4">
      <c r="D200" s="138"/>
    </row>
    <row r="201" spans="4:4">
      <c r="D201" s="138"/>
    </row>
    <row r="202" spans="4:4">
      <c r="D202" s="138"/>
    </row>
    <row r="203" spans="4:4">
      <c r="D203" s="138"/>
    </row>
    <row r="204" spans="4:4">
      <c r="D204" s="138"/>
    </row>
    <row r="205" spans="4:4">
      <c r="D205" s="138"/>
    </row>
    <row r="206" spans="4:4">
      <c r="D206" s="138"/>
    </row>
    <row r="207" spans="4:4">
      <c r="D207" s="138"/>
    </row>
    <row r="208" spans="4:4">
      <c r="D208" s="138"/>
    </row>
    <row r="209" spans="4:4">
      <c r="D209" s="138"/>
    </row>
    <row r="210" spans="4:4">
      <c r="D210" s="138"/>
    </row>
    <row r="211" spans="4:4">
      <c r="D211" s="138"/>
    </row>
    <row r="212" spans="4:4">
      <c r="D212" s="138"/>
    </row>
    <row r="213" spans="4:4">
      <c r="D213" s="138"/>
    </row>
    <row r="214" spans="4:4">
      <c r="D214" s="138"/>
    </row>
    <row r="215" spans="4:4">
      <c r="D215" s="138"/>
    </row>
    <row r="216" spans="4:4">
      <c r="D216" s="138"/>
    </row>
    <row r="217" spans="4:4">
      <c r="D217" s="138"/>
    </row>
    <row r="218" spans="4:4">
      <c r="D218" s="138"/>
    </row>
    <row r="219" spans="4:4">
      <c r="D219" s="138"/>
    </row>
    <row r="220" spans="4:4">
      <c r="D220" s="138"/>
    </row>
    <row r="221" spans="4:4">
      <c r="D221" s="138"/>
    </row>
    <row r="222" spans="4:4">
      <c r="D222" s="138"/>
    </row>
    <row r="223" spans="4:4">
      <c r="D223" s="138"/>
    </row>
    <row r="224" spans="4:4">
      <c r="D224" s="138"/>
    </row>
    <row r="225" spans="4:4">
      <c r="D225" s="138"/>
    </row>
    <row r="226" spans="4:4">
      <c r="D226" s="138"/>
    </row>
    <row r="227" spans="4:4">
      <c r="D227" s="138"/>
    </row>
    <row r="228" spans="4:4">
      <c r="D228" s="138"/>
    </row>
    <row r="229" spans="4:4">
      <c r="D229" s="138"/>
    </row>
    <row r="230" spans="4:4">
      <c r="D230" s="138"/>
    </row>
    <row r="231" spans="4:4">
      <c r="D231" s="138"/>
    </row>
    <row r="232" spans="4:4">
      <c r="D232" s="138"/>
    </row>
    <row r="233" spans="4:4">
      <c r="D233" s="138"/>
    </row>
    <row r="234" spans="4:4">
      <c r="D234" s="138"/>
    </row>
    <row r="235" spans="4:4">
      <c r="D235" s="138"/>
    </row>
    <row r="236" spans="4:4">
      <c r="D236" s="138"/>
    </row>
    <row r="237" spans="4:4">
      <c r="D237" s="138"/>
    </row>
    <row r="238" spans="4:4">
      <c r="D238" s="138"/>
    </row>
    <row r="239" spans="4:4">
      <c r="D239" s="138"/>
    </row>
    <row r="240" spans="4:4">
      <c r="D240" s="138"/>
    </row>
    <row r="241" spans="4:4">
      <c r="D241" s="138"/>
    </row>
    <row r="242" spans="4:4">
      <c r="D242" s="138"/>
    </row>
    <row r="243" spans="4:4">
      <c r="D243" s="138"/>
    </row>
    <row r="244" spans="4:4">
      <c r="D244" s="138"/>
    </row>
    <row r="245" spans="4:4">
      <c r="D245" s="138"/>
    </row>
    <row r="246" spans="4:4">
      <c r="D246" s="138"/>
    </row>
    <row r="247" spans="4:4">
      <c r="D247" s="138"/>
    </row>
    <row r="248" spans="4:4">
      <c r="D248" s="138"/>
    </row>
    <row r="249" spans="4:4">
      <c r="D249" s="138"/>
    </row>
    <row r="250" spans="4:4">
      <c r="D250" s="138"/>
    </row>
    <row r="251" spans="4:4">
      <c r="D251" s="138"/>
    </row>
    <row r="252" spans="4:4">
      <c r="D252" s="138"/>
    </row>
    <row r="253" spans="4:4">
      <c r="D253" s="138"/>
    </row>
    <row r="254" spans="4:4">
      <c r="D254" s="138"/>
    </row>
    <row r="255" spans="4:4">
      <c r="D255" s="138"/>
    </row>
    <row r="256" spans="4:4">
      <c r="D256" s="138"/>
    </row>
    <row r="257" spans="4:4">
      <c r="D257" s="138"/>
    </row>
    <row r="258" spans="4:4">
      <c r="D258" s="138"/>
    </row>
    <row r="259" spans="4:4">
      <c r="D259" s="138"/>
    </row>
    <row r="260" spans="4:4">
      <c r="D260" s="138"/>
    </row>
    <row r="261" spans="4:4">
      <c r="D261" s="138"/>
    </row>
    <row r="262" spans="4:4">
      <c r="D262" s="138"/>
    </row>
    <row r="263" spans="4:4">
      <c r="D263" s="138"/>
    </row>
    <row r="264" spans="4:4">
      <c r="D264" s="138"/>
    </row>
    <row r="265" spans="4:4">
      <c r="D265" s="138"/>
    </row>
    <row r="266" spans="4:4">
      <c r="D266" s="138"/>
    </row>
    <row r="267" spans="4:4">
      <c r="D267" s="138"/>
    </row>
    <row r="268" spans="4:4">
      <c r="D268" s="138"/>
    </row>
    <row r="269" spans="4:4">
      <c r="D269" s="138"/>
    </row>
    <row r="270" spans="4:4">
      <c r="D270" s="138"/>
    </row>
    <row r="271" spans="4:4">
      <c r="D271" s="138"/>
    </row>
    <row r="272" spans="4:4">
      <c r="D272" s="138"/>
    </row>
    <row r="273" spans="4:4">
      <c r="D273" s="138"/>
    </row>
    <row r="274" spans="4:4">
      <c r="D274" s="138"/>
    </row>
    <row r="275" spans="4:4">
      <c r="D275" s="138"/>
    </row>
    <row r="276" spans="4:4">
      <c r="D276" s="138"/>
    </row>
    <row r="277" spans="4:4">
      <c r="D277" s="138"/>
    </row>
    <row r="278" spans="4:4">
      <c r="D278" s="138"/>
    </row>
    <row r="279" spans="4:4">
      <c r="D279" s="138"/>
    </row>
    <row r="280" spans="4:4">
      <c r="D280" s="138"/>
    </row>
    <row r="281" spans="4:4">
      <c r="D281" s="138"/>
    </row>
    <row r="282" spans="4:4">
      <c r="D282" s="138"/>
    </row>
    <row r="283" spans="4:4">
      <c r="D283" s="138"/>
    </row>
    <row r="284" spans="4:4">
      <c r="D284" s="138"/>
    </row>
    <row r="285" spans="4:4">
      <c r="D285" s="138"/>
    </row>
    <row r="286" spans="4:4">
      <c r="D286" s="138"/>
    </row>
    <row r="287" spans="4:4">
      <c r="D287" s="138"/>
    </row>
    <row r="288" spans="4:4">
      <c r="D288" s="138"/>
    </row>
    <row r="289" spans="4:4">
      <c r="D289" s="138"/>
    </row>
    <row r="290" spans="4:4">
      <c r="D290" s="138"/>
    </row>
    <row r="291" spans="4:4">
      <c r="D291" s="138"/>
    </row>
    <row r="292" spans="4:4">
      <c r="D292" s="138"/>
    </row>
    <row r="293" spans="4:4">
      <c r="D293" s="138"/>
    </row>
    <row r="294" spans="4:4">
      <c r="D294" s="138"/>
    </row>
    <row r="295" spans="4:4">
      <c r="D295" s="138"/>
    </row>
    <row r="296" spans="4:4">
      <c r="D296" s="138"/>
    </row>
    <row r="297" spans="4:4">
      <c r="D297" s="138"/>
    </row>
    <row r="298" spans="4:4">
      <c r="D298" s="138"/>
    </row>
    <row r="299" spans="4:4">
      <c r="D299" s="138"/>
    </row>
    <row r="300" spans="4:4">
      <c r="D300" s="138"/>
    </row>
    <row r="301" spans="4:4">
      <c r="D301" s="138"/>
    </row>
    <row r="302" spans="4:4">
      <c r="D302" s="138"/>
    </row>
    <row r="303" spans="4:4">
      <c r="D303" s="138"/>
    </row>
    <row r="304" spans="4:4">
      <c r="D304" s="138"/>
    </row>
    <row r="305" spans="4:4">
      <c r="D305" s="138"/>
    </row>
    <row r="306" spans="4:4">
      <c r="D306" s="138"/>
    </row>
    <row r="307" spans="4:4">
      <c r="D307" s="138"/>
    </row>
    <row r="308" spans="4:4">
      <c r="D308" s="138"/>
    </row>
    <row r="309" spans="4:4">
      <c r="D309" s="138"/>
    </row>
    <row r="310" spans="4:4">
      <c r="D310" s="138"/>
    </row>
    <row r="311" spans="4:4">
      <c r="D311" s="138"/>
    </row>
    <row r="312" spans="4:4">
      <c r="D312" s="138"/>
    </row>
    <row r="313" spans="4:4">
      <c r="D313" s="138"/>
    </row>
    <row r="314" spans="4:4">
      <c r="D314" s="138"/>
    </row>
    <row r="315" spans="4:4">
      <c r="D315" s="138"/>
    </row>
    <row r="316" spans="4:4">
      <c r="D316" s="138"/>
    </row>
    <row r="317" spans="4:4">
      <c r="D317" s="138"/>
    </row>
    <row r="318" spans="4:4">
      <c r="D318" s="138"/>
    </row>
    <row r="319" spans="4:4">
      <c r="D319" s="138"/>
    </row>
    <row r="320" spans="4:4">
      <c r="D320" s="138"/>
    </row>
    <row r="321" spans="4:4">
      <c r="D321" s="138"/>
    </row>
    <row r="322" spans="4:4">
      <c r="D322" s="138"/>
    </row>
    <row r="323" spans="4:4">
      <c r="D323" s="138"/>
    </row>
    <row r="324" spans="4:4">
      <c r="D324" s="138"/>
    </row>
    <row r="325" spans="4:4">
      <c r="D325" s="138"/>
    </row>
    <row r="326" spans="4:4">
      <c r="D326" s="138"/>
    </row>
    <row r="327" spans="4:4">
      <c r="D327" s="138"/>
    </row>
    <row r="328" spans="4:4">
      <c r="D328" s="138"/>
    </row>
    <row r="329" spans="4:4">
      <c r="D329" s="138"/>
    </row>
    <row r="330" spans="4:4">
      <c r="D330" s="138"/>
    </row>
    <row r="331" spans="4:4">
      <c r="D331" s="138"/>
    </row>
    <row r="332" spans="4:4">
      <c r="D332" s="138"/>
    </row>
    <row r="333" spans="4:4">
      <c r="D333" s="138"/>
    </row>
    <row r="334" spans="4:4">
      <c r="D334" s="138"/>
    </row>
    <row r="335" spans="4:4">
      <c r="D335" s="138"/>
    </row>
    <row r="336" spans="4:4">
      <c r="D336" s="138"/>
    </row>
    <row r="337" spans="4:4">
      <c r="D337" s="138"/>
    </row>
    <row r="338" spans="4:4">
      <c r="D338" s="138"/>
    </row>
    <row r="339" spans="4:4">
      <c r="D339" s="138"/>
    </row>
    <row r="340" spans="4:4">
      <c r="D340" s="138"/>
    </row>
    <row r="341" spans="4:4">
      <c r="D341" s="138"/>
    </row>
    <row r="342" spans="4:4">
      <c r="D342" s="138"/>
    </row>
    <row r="343" spans="4:4">
      <c r="D343" s="138"/>
    </row>
    <row r="344" spans="4:4">
      <c r="D344" s="138"/>
    </row>
    <row r="345" spans="4:4">
      <c r="D345" s="138"/>
    </row>
    <row r="346" spans="4:4">
      <c r="D346" s="138"/>
    </row>
    <row r="347" spans="4:4">
      <c r="D347" s="138"/>
    </row>
    <row r="348" spans="4:4">
      <c r="D348" s="138"/>
    </row>
    <row r="349" spans="4:4">
      <c r="D349" s="138"/>
    </row>
    <row r="350" spans="4:4">
      <c r="D350" s="138"/>
    </row>
    <row r="351" spans="4:4">
      <c r="D351" s="138"/>
    </row>
    <row r="352" spans="4:4">
      <c r="D352" s="138"/>
    </row>
    <row r="353" spans="4:4">
      <c r="D353" s="138"/>
    </row>
    <row r="354" spans="4:4">
      <c r="D354" s="138"/>
    </row>
    <row r="355" spans="4:4">
      <c r="D355" s="138"/>
    </row>
    <row r="356" spans="4:4">
      <c r="D356" s="138"/>
    </row>
    <row r="357" spans="4:4">
      <c r="D357" s="138"/>
    </row>
    <row r="358" spans="4:4">
      <c r="D358" s="138"/>
    </row>
    <row r="359" spans="4:4">
      <c r="D359" s="138"/>
    </row>
    <row r="360" spans="4:4">
      <c r="D360" s="138"/>
    </row>
    <row r="361" spans="4:4">
      <c r="D361" s="138"/>
    </row>
    <row r="362" spans="4:4">
      <c r="D362" s="138"/>
    </row>
    <row r="363" spans="4:4">
      <c r="D363" s="138"/>
    </row>
    <row r="364" spans="4:4">
      <c r="D364" s="138"/>
    </row>
    <row r="365" spans="4:4">
      <c r="D365" s="138"/>
    </row>
    <row r="366" spans="4:4">
      <c r="D366" s="138"/>
    </row>
    <row r="367" spans="4:4">
      <c r="D367" s="138"/>
    </row>
    <row r="368" spans="4:4">
      <c r="D368" s="138"/>
    </row>
    <row r="369" spans="4:4">
      <c r="D369" s="138"/>
    </row>
    <row r="370" spans="4:4">
      <c r="D370" s="138"/>
    </row>
    <row r="371" spans="4:4">
      <c r="D371" s="138"/>
    </row>
    <row r="372" spans="4:4">
      <c r="D372" s="138"/>
    </row>
    <row r="373" spans="4:4">
      <c r="D373" s="138"/>
    </row>
    <row r="374" spans="4:4">
      <c r="D374" s="138"/>
    </row>
    <row r="375" spans="4:4">
      <c r="D375" s="138"/>
    </row>
    <row r="376" spans="4:4">
      <c r="D376" s="138"/>
    </row>
    <row r="377" spans="4:4">
      <c r="D377" s="138"/>
    </row>
    <row r="378" spans="4:4">
      <c r="D378" s="138"/>
    </row>
    <row r="379" spans="4:4">
      <c r="D379" s="138"/>
    </row>
    <row r="380" spans="4:4">
      <c r="D380" s="138"/>
    </row>
    <row r="381" spans="4:4">
      <c r="D381" s="138"/>
    </row>
    <row r="382" spans="4:4">
      <c r="D382" s="138"/>
    </row>
    <row r="383" spans="4:4">
      <c r="D383" s="138"/>
    </row>
    <row r="384" spans="4:4">
      <c r="D384" s="138"/>
    </row>
    <row r="385" spans="4:4">
      <c r="D385" s="138"/>
    </row>
    <row r="386" spans="4:4">
      <c r="D386" s="138"/>
    </row>
    <row r="387" spans="4:4">
      <c r="D387" s="138"/>
    </row>
    <row r="388" spans="4:4">
      <c r="D388" s="138"/>
    </row>
    <row r="389" spans="4:4">
      <c r="D389" s="138"/>
    </row>
    <row r="390" spans="4:4">
      <c r="D390" s="138"/>
    </row>
    <row r="391" spans="4:4">
      <c r="D391" s="138"/>
    </row>
    <row r="392" spans="4:4">
      <c r="D392" s="138"/>
    </row>
    <row r="393" spans="4:4">
      <c r="D393" s="138"/>
    </row>
    <row r="394" spans="4:4">
      <c r="D394" s="138"/>
    </row>
    <row r="395" spans="4:4">
      <c r="D395" s="138"/>
    </row>
    <row r="396" spans="4:4">
      <c r="D396" s="138"/>
    </row>
    <row r="397" spans="4:4">
      <c r="D397" s="138"/>
    </row>
    <row r="398" spans="4:4">
      <c r="D398" s="138"/>
    </row>
    <row r="399" spans="4:4">
      <c r="D399" s="138"/>
    </row>
    <row r="400" spans="4:4">
      <c r="D400" s="138"/>
    </row>
    <row r="401" spans="4:4">
      <c r="D401" s="138"/>
    </row>
    <row r="402" spans="4:4">
      <c r="D402" s="138"/>
    </row>
    <row r="403" spans="4:4">
      <c r="D403" s="138"/>
    </row>
    <row r="404" spans="4:4">
      <c r="D404" s="138"/>
    </row>
    <row r="405" spans="4:4">
      <c r="D405" s="138"/>
    </row>
    <row r="406" spans="4:4">
      <c r="D406" s="138"/>
    </row>
    <row r="407" spans="4:4">
      <c r="D407" s="138"/>
    </row>
    <row r="408" spans="4:4">
      <c r="D408" s="138"/>
    </row>
    <row r="409" spans="4:4">
      <c r="D409" s="138"/>
    </row>
    <row r="410" spans="4:4">
      <c r="D410" s="138"/>
    </row>
    <row r="411" spans="4:4">
      <c r="D411" s="138"/>
    </row>
    <row r="412" spans="4:4">
      <c r="D412" s="138"/>
    </row>
    <row r="413" spans="4:4">
      <c r="D413" s="138"/>
    </row>
    <row r="414" spans="4:4">
      <c r="D414" s="138"/>
    </row>
    <row r="415" spans="4:4">
      <c r="D415" s="138"/>
    </row>
    <row r="416" spans="4:4">
      <c r="D416" s="138"/>
    </row>
    <row r="417" spans="4:4">
      <c r="D417" s="138"/>
    </row>
    <row r="418" spans="4:4">
      <c r="D418" s="138"/>
    </row>
    <row r="419" spans="4:4">
      <c r="D419" s="138"/>
    </row>
    <row r="420" spans="4:4">
      <c r="D420" s="138"/>
    </row>
    <row r="421" spans="4:4">
      <c r="D421" s="138"/>
    </row>
    <row r="422" spans="4:4">
      <c r="D422" s="138"/>
    </row>
    <row r="423" spans="4:4">
      <c r="D423" s="138"/>
    </row>
    <row r="424" spans="4:4">
      <c r="D424" s="138"/>
    </row>
    <row r="425" spans="4:4">
      <c r="D425" s="138"/>
    </row>
    <row r="426" spans="4:4">
      <c r="D426" s="138"/>
    </row>
    <row r="427" spans="4:4">
      <c r="D427" s="138"/>
    </row>
    <row r="428" spans="4:4">
      <c r="D428" s="138"/>
    </row>
    <row r="429" spans="4:4">
      <c r="D429" s="138"/>
    </row>
    <row r="430" spans="4:4">
      <c r="D430" s="138"/>
    </row>
    <row r="431" spans="4:4">
      <c r="D431" s="138"/>
    </row>
    <row r="432" spans="4:4">
      <c r="D432" s="138"/>
    </row>
    <row r="433" spans="4:4">
      <c r="D433" s="138"/>
    </row>
    <row r="434" spans="4:4">
      <c r="D434" s="138"/>
    </row>
    <row r="435" spans="4:4">
      <c r="D435" s="138"/>
    </row>
    <row r="436" spans="4:4">
      <c r="D436" s="138"/>
    </row>
    <row r="437" spans="4:4">
      <c r="D437" s="138"/>
    </row>
    <row r="438" spans="4:4">
      <c r="D438" s="138"/>
    </row>
    <row r="439" spans="4:4">
      <c r="D439" s="138"/>
    </row>
    <row r="440" spans="4:4">
      <c r="D440" s="138"/>
    </row>
    <row r="441" spans="4:4">
      <c r="D441" s="138"/>
    </row>
    <row r="442" spans="4:4">
      <c r="D442" s="138"/>
    </row>
    <row r="443" spans="4:4">
      <c r="D443" s="138"/>
    </row>
    <row r="444" spans="4:4">
      <c r="D444" s="138"/>
    </row>
    <row r="445" spans="4:4">
      <c r="D445" s="138"/>
    </row>
    <row r="446" spans="4:4">
      <c r="D446" s="138"/>
    </row>
    <row r="447" spans="4:4">
      <c r="D447" s="138"/>
    </row>
    <row r="448" spans="4:4">
      <c r="D448" s="138"/>
    </row>
    <row r="449" spans="4:4">
      <c r="D449" s="138"/>
    </row>
    <row r="450" spans="4:4">
      <c r="D450" s="138"/>
    </row>
    <row r="451" spans="4:4">
      <c r="D451" s="138"/>
    </row>
    <row r="452" spans="4:4">
      <c r="D452" s="138"/>
    </row>
    <row r="453" spans="4:4">
      <c r="D453" s="138"/>
    </row>
    <row r="454" spans="4:4">
      <c r="D454" s="138"/>
    </row>
    <row r="455" spans="4:4">
      <c r="D455" s="138"/>
    </row>
    <row r="456" spans="4:4">
      <c r="D456" s="138"/>
    </row>
    <row r="457" spans="4:4">
      <c r="D457" s="138"/>
    </row>
    <row r="458" spans="4:4">
      <c r="D458" s="138"/>
    </row>
    <row r="459" spans="4:4">
      <c r="D459" s="138"/>
    </row>
    <row r="460" spans="4:4">
      <c r="D460" s="138"/>
    </row>
    <row r="461" spans="4:4">
      <c r="D461" s="138"/>
    </row>
    <row r="462" spans="4:4">
      <c r="D462" s="138"/>
    </row>
    <row r="463" spans="4:4">
      <c r="D463" s="138"/>
    </row>
    <row r="464" spans="4:4">
      <c r="D464" s="138"/>
    </row>
    <row r="465" spans="4:4">
      <c r="D465" s="138"/>
    </row>
    <row r="466" spans="4:4">
      <c r="D466" s="138"/>
    </row>
    <row r="467" spans="4:4">
      <c r="D467" s="138"/>
    </row>
    <row r="468" spans="4:4">
      <c r="D468" s="138"/>
    </row>
    <row r="469" spans="4:4">
      <c r="D469" s="138"/>
    </row>
    <row r="470" spans="4:4">
      <c r="D470" s="138"/>
    </row>
    <row r="471" spans="4:4">
      <c r="D471" s="138"/>
    </row>
    <row r="472" spans="4:4">
      <c r="D472" s="138"/>
    </row>
    <row r="473" spans="4:4">
      <c r="D473" s="138"/>
    </row>
    <row r="474" spans="4:4">
      <c r="D474" s="138"/>
    </row>
    <row r="475" spans="4:4">
      <c r="D475" s="138"/>
    </row>
    <row r="476" spans="4:4">
      <c r="D476" s="138"/>
    </row>
    <row r="477" spans="4:4">
      <c r="D477" s="138"/>
    </row>
    <row r="478" spans="4:4">
      <c r="D478" s="138"/>
    </row>
    <row r="479" spans="4:4">
      <c r="D479" s="138"/>
    </row>
    <row r="480" spans="4:4">
      <c r="D480" s="138"/>
    </row>
    <row r="481" spans="4:4">
      <c r="D481" s="138"/>
    </row>
    <row r="482" spans="4:4">
      <c r="D482" s="138"/>
    </row>
    <row r="483" spans="4:4">
      <c r="D483" s="138"/>
    </row>
    <row r="484" spans="4:4">
      <c r="D484" s="138"/>
    </row>
    <row r="485" spans="4:4">
      <c r="D485" s="138"/>
    </row>
    <row r="486" spans="4:4">
      <c r="D486" s="138"/>
    </row>
    <row r="487" spans="4:4">
      <c r="D487" s="138"/>
    </row>
    <row r="488" spans="4:4">
      <c r="D488" s="138"/>
    </row>
    <row r="489" spans="4:4">
      <c r="D489" s="138"/>
    </row>
    <row r="490" spans="4:4">
      <c r="D490" s="138"/>
    </row>
    <row r="491" spans="4:4">
      <c r="D491" s="138"/>
    </row>
    <row r="492" spans="4:4">
      <c r="D492" s="138"/>
    </row>
    <row r="493" spans="4:4">
      <c r="D493" s="138"/>
    </row>
    <row r="494" spans="4:4">
      <c r="D494" s="138"/>
    </row>
    <row r="495" spans="4:4">
      <c r="D495" s="138"/>
    </row>
    <row r="496" spans="4:4">
      <c r="D496" s="138"/>
    </row>
    <row r="497" spans="4:5">
      <c r="D497" s="138"/>
      <c r="E497" s="137"/>
    </row>
    <row r="498" spans="4:5">
      <c r="D498" s="138"/>
      <c r="E498" s="137"/>
    </row>
    <row r="499" spans="4:5">
      <c r="D499" s="138"/>
      <c r="E499" s="137"/>
    </row>
    <row r="500" spans="4:5">
      <c r="D500" s="138"/>
      <c r="E500" s="137"/>
    </row>
    <row r="501" spans="4:5">
      <c r="D501" s="138"/>
      <c r="E501" s="137"/>
    </row>
    <row r="502" spans="4:5">
      <c r="D502" s="138"/>
      <c r="E502" s="137"/>
    </row>
    <row r="503" spans="4:5">
      <c r="D503" s="138"/>
      <c r="E503" s="137"/>
    </row>
    <row r="504" spans="4:5">
      <c r="D504" s="138"/>
      <c r="E504" s="137"/>
    </row>
    <row r="505" spans="4:5">
      <c r="D505" s="138"/>
      <c r="E505" s="137"/>
    </row>
    <row r="506" spans="4:5">
      <c r="D506" s="138"/>
      <c r="E506" s="137"/>
    </row>
    <row r="507" spans="4:5">
      <c r="D507" s="138"/>
      <c r="E507" s="137"/>
    </row>
    <row r="508" spans="4:5">
      <c r="D508" s="138"/>
      <c r="E508" s="137"/>
    </row>
    <row r="509" spans="4:5">
      <c r="D509" s="138"/>
      <c r="E509" s="137"/>
    </row>
    <row r="510" spans="4:5">
      <c r="D510" s="138"/>
      <c r="E510" s="137"/>
    </row>
    <row r="511" spans="4:5">
      <c r="D511" s="138"/>
      <c r="E511" s="137"/>
    </row>
    <row r="512" spans="4:5">
      <c r="D512" s="137"/>
      <c r="E512" s="139"/>
    </row>
    <row r="513" spans="4:5">
      <c r="D513" s="1"/>
    </row>
    <row r="514" spans="4:5">
      <c r="E514" s="2"/>
    </row>
  </sheetData>
  <mergeCells count="1">
    <mergeCell ref="B6:L6"/>
  </mergeCells>
  <phoneticPr fontId="5" type="noConversion"/>
  <dataValidations count="1">
    <dataValidation allowBlank="1" showInputMessage="1" showErrorMessage="1" sqref="E10 B35:B36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8" t="s">
        <v>210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2" t="s">
        <v>107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49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N26" sqref="N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8" t="s">
        <v>212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2" t="s">
        <v>107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49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169</v>
      </c>
      <c r="C1" s="76" t="s" vm="1">
        <v>236</v>
      </c>
    </row>
    <row r="2" spans="2:52">
      <c r="B2" s="56" t="s">
        <v>168</v>
      </c>
      <c r="C2" s="76" t="s">
        <v>237</v>
      </c>
    </row>
    <row r="3" spans="2:52">
      <c r="B3" s="56" t="s">
        <v>170</v>
      </c>
      <c r="C3" s="76" t="s">
        <v>238</v>
      </c>
    </row>
    <row r="4" spans="2:52">
      <c r="B4" s="56" t="s">
        <v>171</v>
      </c>
      <c r="C4" s="76">
        <v>2112</v>
      </c>
    </row>
    <row r="6" spans="2:52" ht="21.75" customHeight="1">
      <c r="B6" s="169" t="s">
        <v>199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52" ht="27.75" customHeight="1">
      <c r="B7" s="172" t="s">
        <v>77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  <c r="AT7" s="3"/>
      <c r="AU7" s="3"/>
    </row>
    <row r="8" spans="2:52" s="3" customFormat="1" ht="55.5" customHeight="1">
      <c r="B8" s="22" t="s">
        <v>106</v>
      </c>
      <c r="C8" s="30" t="s">
        <v>39</v>
      </c>
      <c r="D8" s="30" t="s">
        <v>110</v>
      </c>
      <c r="E8" s="30" t="s">
        <v>15</v>
      </c>
      <c r="F8" s="30" t="s">
        <v>52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50</v>
      </c>
      <c r="O8" s="30" t="s">
        <v>224</v>
      </c>
      <c r="P8" s="30" t="s">
        <v>172</v>
      </c>
      <c r="Q8" s="71" t="s">
        <v>174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7" t="s">
        <v>28</v>
      </c>
      <c r="C11" s="78"/>
      <c r="D11" s="78"/>
      <c r="E11" s="78"/>
      <c r="F11" s="78"/>
      <c r="G11" s="78"/>
      <c r="H11" s="86">
        <v>5.8496699450750427</v>
      </c>
      <c r="I11" s="78"/>
      <c r="J11" s="78"/>
      <c r="K11" s="87">
        <v>5.8329377577853621E-3</v>
      </c>
      <c r="L11" s="86"/>
      <c r="M11" s="88"/>
      <c r="N11" s="86">
        <v>20981.044899999997</v>
      </c>
      <c r="O11" s="78"/>
      <c r="P11" s="87">
        <v>1</v>
      </c>
      <c r="Q11" s="87">
        <f>N11/'סכום נכסי הקרן'!$C$42</f>
        <v>4.8842612243288605E-2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79" t="s">
        <v>219</v>
      </c>
      <c r="C12" s="80"/>
      <c r="D12" s="80"/>
      <c r="E12" s="80"/>
      <c r="F12" s="80"/>
      <c r="G12" s="80"/>
      <c r="H12" s="89">
        <v>5.8496699450750427</v>
      </c>
      <c r="I12" s="80"/>
      <c r="J12" s="80"/>
      <c r="K12" s="90">
        <v>5.8329377577853621E-3</v>
      </c>
      <c r="L12" s="89"/>
      <c r="M12" s="91"/>
      <c r="N12" s="89">
        <v>20981.044899999997</v>
      </c>
      <c r="O12" s="80"/>
      <c r="P12" s="90">
        <v>1</v>
      </c>
      <c r="Q12" s="90">
        <f>N12/'סכום נכסי הקרן'!$C$42</f>
        <v>4.8842612243288605E-2</v>
      </c>
      <c r="AV12" s="4"/>
    </row>
    <row r="13" spans="2:52" s="98" customFormat="1">
      <c r="B13" s="113" t="s">
        <v>27</v>
      </c>
      <c r="C13" s="110"/>
      <c r="D13" s="110"/>
      <c r="E13" s="110"/>
      <c r="F13" s="110"/>
      <c r="G13" s="110"/>
      <c r="H13" s="111">
        <v>6.0926498176660644</v>
      </c>
      <c r="I13" s="110"/>
      <c r="J13" s="110"/>
      <c r="K13" s="112">
        <v>2.2168559201473838E-3</v>
      </c>
      <c r="L13" s="111"/>
      <c r="M13" s="117"/>
      <c r="N13" s="111">
        <v>10660.527840000001</v>
      </c>
      <c r="O13" s="110"/>
      <c r="P13" s="112">
        <v>0.50810280854982592</v>
      </c>
      <c r="Q13" s="112">
        <f>N13/'סכום נכסי הקרן'!$C$42</f>
        <v>2.4817068457725053E-2</v>
      </c>
    </row>
    <row r="14" spans="2:52">
      <c r="B14" s="83" t="s">
        <v>26</v>
      </c>
      <c r="C14" s="80"/>
      <c r="D14" s="80"/>
      <c r="E14" s="80"/>
      <c r="F14" s="80"/>
      <c r="G14" s="80"/>
      <c r="H14" s="89">
        <v>6.0926498176660644</v>
      </c>
      <c r="I14" s="80"/>
      <c r="J14" s="80"/>
      <c r="K14" s="90">
        <v>2.2168559201473838E-3</v>
      </c>
      <c r="L14" s="89"/>
      <c r="M14" s="91"/>
      <c r="N14" s="89">
        <v>10660.527840000001</v>
      </c>
      <c r="O14" s="80"/>
      <c r="P14" s="90">
        <v>0.50810280854982592</v>
      </c>
      <c r="Q14" s="90">
        <f>N14/'סכום נכסי הקרן'!$C$42</f>
        <v>2.4817068457725053E-2</v>
      </c>
    </row>
    <row r="15" spans="2:52">
      <c r="B15" s="84" t="s">
        <v>239</v>
      </c>
      <c r="C15" s="82" t="s">
        <v>240</v>
      </c>
      <c r="D15" s="95" t="s">
        <v>111</v>
      </c>
      <c r="E15" s="82" t="s">
        <v>241</v>
      </c>
      <c r="F15" s="82"/>
      <c r="G15" s="82"/>
      <c r="H15" s="92">
        <v>3.6200000000000006</v>
      </c>
      <c r="I15" s="95" t="s">
        <v>154</v>
      </c>
      <c r="J15" s="96">
        <v>0.04</v>
      </c>
      <c r="K15" s="93">
        <v>-6.0000000000000016E-4</v>
      </c>
      <c r="L15" s="92">
        <v>538500</v>
      </c>
      <c r="M15" s="94">
        <v>150.27000000000001</v>
      </c>
      <c r="N15" s="92">
        <v>809.20393999999999</v>
      </c>
      <c r="O15" s="93">
        <v>3.4635109633146335E-5</v>
      </c>
      <c r="P15" s="93">
        <v>3.8568333648625865E-2</v>
      </c>
      <c r="Q15" s="93">
        <f>N15/'סכום נכסי הקרן'!$C$42</f>
        <v>1.8837781652696135E-3</v>
      </c>
    </row>
    <row r="16" spans="2:52" ht="20.25">
      <c r="B16" s="84" t="s">
        <v>242</v>
      </c>
      <c r="C16" s="82" t="s">
        <v>243</v>
      </c>
      <c r="D16" s="95" t="s">
        <v>111</v>
      </c>
      <c r="E16" s="82" t="s">
        <v>241</v>
      </c>
      <c r="F16" s="82"/>
      <c r="G16" s="82"/>
      <c r="H16" s="92">
        <v>6.169999999999999</v>
      </c>
      <c r="I16" s="95" t="s">
        <v>154</v>
      </c>
      <c r="J16" s="96">
        <v>0.04</v>
      </c>
      <c r="K16" s="93">
        <v>1.8E-3</v>
      </c>
      <c r="L16" s="92">
        <v>86800</v>
      </c>
      <c r="M16" s="94">
        <v>154.94</v>
      </c>
      <c r="N16" s="92">
        <v>134.48794000000001</v>
      </c>
      <c r="O16" s="93">
        <v>8.2101386889165211E-6</v>
      </c>
      <c r="P16" s="93">
        <v>6.4099734136692128E-3</v>
      </c>
      <c r="Q16" s="93">
        <f>N16/'סכום נכסי הקרן'!$C$42</f>
        <v>3.1307984593363435E-4</v>
      </c>
      <c r="AT16" s="4"/>
    </row>
    <row r="17" spans="2:47" ht="20.25">
      <c r="B17" s="84" t="s">
        <v>244</v>
      </c>
      <c r="C17" s="82" t="s">
        <v>245</v>
      </c>
      <c r="D17" s="95" t="s">
        <v>111</v>
      </c>
      <c r="E17" s="82" t="s">
        <v>241</v>
      </c>
      <c r="F17" s="82"/>
      <c r="G17" s="82"/>
      <c r="H17" s="92">
        <v>14.459999999999999</v>
      </c>
      <c r="I17" s="95" t="s">
        <v>154</v>
      </c>
      <c r="J17" s="96">
        <v>0.04</v>
      </c>
      <c r="K17" s="93">
        <v>9.5999999999999992E-3</v>
      </c>
      <c r="L17" s="92">
        <v>1184178</v>
      </c>
      <c r="M17" s="94">
        <v>180.38</v>
      </c>
      <c r="N17" s="92">
        <v>2136.0202400000003</v>
      </c>
      <c r="O17" s="93">
        <v>7.3000060474911143E-5</v>
      </c>
      <c r="P17" s="93">
        <v>0.10180714307512875</v>
      </c>
      <c r="Q17" s="93">
        <f>N17/'סכום נכסי הקרן'!$C$42</f>
        <v>4.9725268128155186E-3</v>
      </c>
      <c r="AU17" s="4"/>
    </row>
    <row r="18" spans="2:47">
      <c r="B18" s="84" t="s">
        <v>246</v>
      </c>
      <c r="C18" s="82" t="s">
        <v>247</v>
      </c>
      <c r="D18" s="95" t="s">
        <v>111</v>
      </c>
      <c r="E18" s="82" t="s">
        <v>241</v>
      </c>
      <c r="F18" s="82"/>
      <c r="G18" s="82"/>
      <c r="H18" s="92">
        <v>18.7</v>
      </c>
      <c r="I18" s="95" t="s">
        <v>154</v>
      </c>
      <c r="J18" s="96">
        <v>2.75E-2</v>
      </c>
      <c r="K18" s="93">
        <v>1.2199999999999999E-2</v>
      </c>
      <c r="L18" s="92">
        <v>297500</v>
      </c>
      <c r="M18" s="94">
        <v>139.9</v>
      </c>
      <c r="N18" s="92">
        <v>416.20249999999999</v>
      </c>
      <c r="O18" s="93">
        <v>1.6831619365290099E-5</v>
      </c>
      <c r="P18" s="93">
        <v>1.9837072080237533E-2</v>
      </c>
      <c r="Q18" s="93">
        <f>N18/'סכום נכסי הקרן'!$C$42</f>
        <v>9.6889441965720816E-4</v>
      </c>
      <c r="AT18" s="3"/>
    </row>
    <row r="19" spans="2:47">
      <c r="B19" s="84" t="s">
        <v>248</v>
      </c>
      <c r="C19" s="82" t="s">
        <v>249</v>
      </c>
      <c r="D19" s="95" t="s">
        <v>111</v>
      </c>
      <c r="E19" s="82" t="s">
        <v>241</v>
      </c>
      <c r="F19" s="82"/>
      <c r="G19" s="82"/>
      <c r="H19" s="92">
        <v>5.7600000000000007</v>
      </c>
      <c r="I19" s="95" t="s">
        <v>154</v>
      </c>
      <c r="J19" s="96">
        <v>1.7500000000000002E-2</v>
      </c>
      <c r="K19" s="93">
        <v>5.0000000000000001E-4</v>
      </c>
      <c r="L19" s="92">
        <v>62</v>
      </c>
      <c r="M19" s="94">
        <v>111.02</v>
      </c>
      <c r="N19" s="92">
        <v>6.8830000000000002E-2</v>
      </c>
      <c r="O19" s="93">
        <v>4.4723106264985845E-9</v>
      </c>
      <c r="P19" s="93">
        <v>3.2805801773962178E-6</v>
      </c>
      <c r="Q19" s="93">
        <f>N19/'סכום נכסי הקרן'!$C$42</f>
        <v>1.6023210553758242E-7</v>
      </c>
      <c r="AU19" s="3"/>
    </row>
    <row r="20" spans="2:47">
      <c r="B20" s="84" t="s">
        <v>250</v>
      </c>
      <c r="C20" s="82" t="s">
        <v>251</v>
      </c>
      <c r="D20" s="95" t="s">
        <v>111</v>
      </c>
      <c r="E20" s="82" t="s">
        <v>241</v>
      </c>
      <c r="F20" s="82"/>
      <c r="G20" s="82"/>
      <c r="H20" s="92">
        <v>2</v>
      </c>
      <c r="I20" s="95" t="s">
        <v>154</v>
      </c>
      <c r="J20" s="96">
        <v>0.03</v>
      </c>
      <c r="K20" s="93">
        <v>1E-4</v>
      </c>
      <c r="L20" s="92">
        <v>1720685</v>
      </c>
      <c r="M20" s="94">
        <v>118.91</v>
      </c>
      <c r="N20" s="92">
        <v>2046.0664199999999</v>
      </c>
      <c r="O20" s="93">
        <v>1.1224109129532645E-4</v>
      </c>
      <c r="P20" s="93">
        <v>9.7519757941130963E-2</v>
      </c>
      <c r="Q20" s="93">
        <f>N20/'סכום נכסי הקרן'!$C$42</f>
        <v>4.7631197231780241E-3</v>
      </c>
    </row>
    <row r="21" spans="2:47">
      <c r="B21" s="84" t="s">
        <v>252</v>
      </c>
      <c r="C21" s="82" t="s">
        <v>253</v>
      </c>
      <c r="D21" s="95" t="s">
        <v>111</v>
      </c>
      <c r="E21" s="82" t="s">
        <v>241</v>
      </c>
      <c r="F21" s="82"/>
      <c r="G21" s="82"/>
      <c r="H21" s="92">
        <v>3.08</v>
      </c>
      <c r="I21" s="95" t="s">
        <v>154</v>
      </c>
      <c r="J21" s="96">
        <v>1E-3</v>
      </c>
      <c r="K21" s="93">
        <v>-1.1999999999999999E-3</v>
      </c>
      <c r="L21" s="92">
        <v>2964358</v>
      </c>
      <c r="M21" s="94">
        <v>100.68</v>
      </c>
      <c r="N21" s="92">
        <v>2984.5156200000001</v>
      </c>
      <c r="O21" s="93">
        <v>2.3203027488509861E-4</v>
      </c>
      <c r="P21" s="93">
        <v>0.1422481880299489</v>
      </c>
      <c r="Q21" s="93">
        <f>N21/'סכום נכסי הקרן'!$C$42</f>
        <v>6.9477730902572019E-3</v>
      </c>
    </row>
    <row r="22" spans="2:47">
      <c r="B22" s="84" t="s">
        <v>254</v>
      </c>
      <c r="C22" s="82" t="s">
        <v>255</v>
      </c>
      <c r="D22" s="95" t="s">
        <v>111</v>
      </c>
      <c r="E22" s="82" t="s">
        <v>241</v>
      </c>
      <c r="F22" s="82"/>
      <c r="G22" s="82"/>
      <c r="H22" s="92">
        <v>7.830000000000001</v>
      </c>
      <c r="I22" s="95" t="s">
        <v>154</v>
      </c>
      <c r="J22" s="96">
        <v>7.4999999999999997E-3</v>
      </c>
      <c r="K22" s="93">
        <v>2.7999999999999995E-3</v>
      </c>
      <c r="L22" s="92">
        <v>21</v>
      </c>
      <c r="M22" s="94">
        <v>103.95</v>
      </c>
      <c r="N22" s="92">
        <v>2.1839999999999998E-2</v>
      </c>
      <c r="O22" s="93">
        <v>1.5819523642504077E-9</v>
      </c>
      <c r="P22" s="93">
        <v>1.0409395768463372E-6</v>
      </c>
      <c r="Q22" s="93">
        <f>N22/'סכום נכסי הקרן'!$C$42</f>
        <v>5.0842208120598566E-8</v>
      </c>
    </row>
    <row r="23" spans="2:47">
      <c r="B23" s="84" t="s">
        <v>256</v>
      </c>
      <c r="C23" s="82" t="s">
        <v>257</v>
      </c>
      <c r="D23" s="95" t="s">
        <v>111</v>
      </c>
      <c r="E23" s="82" t="s">
        <v>241</v>
      </c>
      <c r="F23" s="82"/>
      <c r="G23" s="82"/>
      <c r="H23" s="92">
        <v>0.57999999999999996</v>
      </c>
      <c r="I23" s="95" t="s">
        <v>154</v>
      </c>
      <c r="J23" s="96">
        <v>3.5000000000000003E-2</v>
      </c>
      <c r="K23" s="93">
        <v>1.5399999999999999E-2</v>
      </c>
      <c r="L23" s="92">
        <v>184496</v>
      </c>
      <c r="M23" s="94">
        <v>119.38</v>
      </c>
      <c r="N23" s="92">
        <v>220.25132000000002</v>
      </c>
      <c r="O23" s="93">
        <v>9.3771453226267894E-6</v>
      </c>
      <c r="P23" s="93">
        <v>1.0497633509187145E-2</v>
      </c>
      <c r="Q23" s="93">
        <f>N23/'סכום נכסי הקרן'!$C$42</f>
        <v>5.1273184296138071E-4</v>
      </c>
    </row>
    <row r="24" spans="2:47">
      <c r="B24" s="84" t="s">
        <v>258</v>
      </c>
      <c r="C24" s="82" t="s">
        <v>259</v>
      </c>
      <c r="D24" s="95" t="s">
        <v>111</v>
      </c>
      <c r="E24" s="82" t="s">
        <v>241</v>
      </c>
      <c r="F24" s="82"/>
      <c r="G24" s="82"/>
      <c r="H24" s="92">
        <v>4.76</v>
      </c>
      <c r="I24" s="95" t="s">
        <v>154</v>
      </c>
      <c r="J24" s="96">
        <v>2.75E-2</v>
      </c>
      <c r="K24" s="93">
        <v>-9.0000000000000008E-4</v>
      </c>
      <c r="L24" s="92">
        <v>1631866</v>
      </c>
      <c r="M24" s="94">
        <v>117.27</v>
      </c>
      <c r="N24" s="92">
        <v>1913.6891900000001</v>
      </c>
      <c r="O24" s="93">
        <v>1.0062722051700987E-4</v>
      </c>
      <c r="P24" s="93">
        <v>9.1210385332143318E-2</v>
      </c>
      <c r="Q24" s="93">
        <f>N24/'סכום נכסי הקרן'!$C$42</f>
        <v>4.4549534833388145E-3</v>
      </c>
    </row>
    <row r="25" spans="2:47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93"/>
      <c r="Q25" s="82"/>
    </row>
    <row r="26" spans="2:47" s="98" customFormat="1">
      <c r="B26" s="113" t="s">
        <v>40</v>
      </c>
      <c r="C26" s="110"/>
      <c r="D26" s="110"/>
      <c r="E26" s="110"/>
      <c r="F26" s="110"/>
      <c r="G26" s="110"/>
      <c r="H26" s="111">
        <v>5.5986850689048699</v>
      </c>
      <c r="I26" s="110"/>
      <c r="J26" s="110"/>
      <c r="K26" s="112">
        <v>9.5681518829832737E-3</v>
      </c>
      <c r="L26" s="111"/>
      <c r="M26" s="117"/>
      <c r="N26" s="111">
        <v>10320.51706</v>
      </c>
      <c r="O26" s="110"/>
      <c r="P26" s="112">
        <v>0.49189719145017424</v>
      </c>
      <c r="Q26" s="112">
        <f>N26/'סכום נכסי הקרן'!$C$42</f>
        <v>2.4025543785563559E-2</v>
      </c>
    </row>
    <row r="27" spans="2:47">
      <c r="B27" s="83" t="s">
        <v>23</v>
      </c>
      <c r="C27" s="80"/>
      <c r="D27" s="80"/>
      <c r="E27" s="80"/>
      <c r="F27" s="80"/>
      <c r="G27" s="80"/>
      <c r="H27" s="89">
        <v>0.38497054567911232</v>
      </c>
      <c r="I27" s="80"/>
      <c r="J27" s="80"/>
      <c r="K27" s="90">
        <v>1.0125736358022189E-3</v>
      </c>
      <c r="L27" s="89"/>
      <c r="M27" s="91"/>
      <c r="N27" s="89">
        <v>1060.7085500000001</v>
      </c>
      <c r="O27" s="80"/>
      <c r="P27" s="90">
        <v>5.0555563607797255E-2</v>
      </c>
      <c r="Q27" s="90">
        <f>N27/'סכום נכסי הקרן'!$C$42</f>
        <v>2.469265790036554E-3</v>
      </c>
    </row>
    <row r="28" spans="2:47">
      <c r="B28" s="84" t="s">
        <v>260</v>
      </c>
      <c r="C28" s="82" t="s">
        <v>261</v>
      </c>
      <c r="D28" s="95" t="s">
        <v>111</v>
      </c>
      <c r="E28" s="82" t="s">
        <v>241</v>
      </c>
      <c r="F28" s="82"/>
      <c r="G28" s="82"/>
      <c r="H28" s="92">
        <v>0.35000000000000009</v>
      </c>
      <c r="I28" s="95" t="s">
        <v>154</v>
      </c>
      <c r="J28" s="96">
        <v>0</v>
      </c>
      <c r="K28" s="93">
        <v>1.1000000000000001E-3</v>
      </c>
      <c r="L28" s="92">
        <v>597278</v>
      </c>
      <c r="M28" s="94">
        <v>99.96</v>
      </c>
      <c r="N28" s="92">
        <v>597.03908999999999</v>
      </c>
      <c r="O28" s="93">
        <v>8.5325428571428577E-5</v>
      </c>
      <c r="P28" s="93">
        <v>2.8456118026800471E-2</v>
      </c>
      <c r="Q28" s="93">
        <f>N28/'סכום נכסי הקרן'!$C$42</f>
        <v>1.3898711387322702E-3</v>
      </c>
    </row>
    <row r="29" spans="2:47">
      <c r="B29" s="84" t="s">
        <v>262</v>
      </c>
      <c r="C29" s="82" t="s">
        <v>263</v>
      </c>
      <c r="D29" s="95" t="s">
        <v>111</v>
      </c>
      <c r="E29" s="82" t="s">
        <v>241</v>
      </c>
      <c r="F29" s="82"/>
      <c r="G29" s="82"/>
      <c r="H29" s="92">
        <v>0.43</v>
      </c>
      <c r="I29" s="95" t="s">
        <v>154</v>
      </c>
      <c r="J29" s="96">
        <v>0</v>
      </c>
      <c r="K29" s="93">
        <v>8.9999999999999998E-4</v>
      </c>
      <c r="L29" s="92">
        <v>463855</v>
      </c>
      <c r="M29" s="94">
        <v>99.96</v>
      </c>
      <c r="N29" s="92">
        <v>463.66946000000002</v>
      </c>
      <c r="O29" s="93">
        <v>6.6265000000000003E-5</v>
      </c>
      <c r="P29" s="93">
        <v>2.2099445580996781E-2</v>
      </c>
      <c r="Q29" s="93">
        <f>N29/'סכום נכסי הקרן'!$C$42</f>
        <v>1.0793946513042837E-3</v>
      </c>
    </row>
    <row r="30" spans="2:47">
      <c r="B30" s="85"/>
      <c r="C30" s="82"/>
      <c r="D30" s="82"/>
      <c r="E30" s="82"/>
      <c r="F30" s="82"/>
      <c r="G30" s="82"/>
      <c r="H30" s="82"/>
      <c r="I30" s="82"/>
      <c r="J30" s="82"/>
      <c r="K30" s="93"/>
      <c r="L30" s="92"/>
      <c r="M30" s="94"/>
      <c r="N30" s="82"/>
      <c r="O30" s="82"/>
      <c r="P30" s="93"/>
      <c r="Q30" s="82"/>
    </row>
    <row r="31" spans="2:47" s="124" customFormat="1">
      <c r="B31" s="83" t="s">
        <v>24</v>
      </c>
      <c r="C31" s="80"/>
      <c r="D31" s="80"/>
      <c r="E31" s="80"/>
      <c r="F31" s="80"/>
      <c r="G31" s="80"/>
      <c r="H31" s="89">
        <v>6.5451600046023186</v>
      </c>
      <c r="I31" s="80"/>
      <c r="J31" s="80"/>
      <c r="K31" s="90">
        <v>1.1583233743871608E-2</v>
      </c>
      <c r="L31" s="89"/>
      <c r="M31" s="91"/>
      <c r="N31" s="89">
        <v>8319.6319400000011</v>
      </c>
      <c r="O31" s="80"/>
      <c r="P31" s="90">
        <v>0.39653086772623047</v>
      </c>
      <c r="Q31" s="90">
        <f>N31/'סכום נכסי הקרן'!$C$42</f>
        <v>1.9367603414847039E-2</v>
      </c>
    </row>
    <row r="32" spans="2:47" s="124" customFormat="1">
      <c r="B32" s="84" t="s">
        <v>268</v>
      </c>
      <c r="C32" s="82" t="s">
        <v>269</v>
      </c>
      <c r="D32" s="95" t="s">
        <v>111</v>
      </c>
      <c r="E32" s="82" t="s">
        <v>241</v>
      </c>
      <c r="F32" s="82"/>
      <c r="G32" s="82"/>
      <c r="H32" s="92">
        <v>1.36</v>
      </c>
      <c r="I32" s="95" t="s">
        <v>154</v>
      </c>
      <c r="J32" s="96">
        <v>0.06</v>
      </c>
      <c r="K32" s="93">
        <v>8.9999999999999998E-4</v>
      </c>
      <c r="L32" s="92">
        <v>155000</v>
      </c>
      <c r="M32" s="94">
        <v>111.86</v>
      </c>
      <c r="N32" s="92">
        <v>173.38298999999998</v>
      </c>
      <c r="O32" s="93">
        <v>8.4568686337010395E-6</v>
      </c>
      <c r="P32" s="93">
        <v>8.2637919525161488E-3</v>
      </c>
      <c r="Q32" s="93">
        <f>N32/'סכום נכסי הקרן'!$C$42</f>
        <v>4.0362518599595514E-4</v>
      </c>
    </row>
    <row r="33" spans="2:17" s="124" customFormat="1">
      <c r="B33" s="84" t="s">
        <v>270</v>
      </c>
      <c r="C33" s="82" t="s">
        <v>271</v>
      </c>
      <c r="D33" s="95" t="s">
        <v>111</v>
      </c>
      <c r="E33" s="82" t="s">
        <v>241</v>
      </c>
      <c r="F33" s="82"/>
      <c r="G33" s="82"/>
      <c r="H33" s="92">
        <v>7.22</v>
      </c>
      <c r="I33" s="95" t="s">
        <v>154</v>
      </c>
      <c r="J33" s="96">
        <v>6.25E-2</v>
      </c>
      <c r="K33" s="93">
        <v>1.5700000000000002E-2</v>
      </c>
      <c r="L33" s="92">
        <v>140000</v>
      </c>
      <c r="M33" s="94">
        <v>145.02000000000001</v>
      </c>
      <c r="N33" s="92">
        <v>203.02799999999999</v>
      </c>
      <c r="O33" s="93">
        <v>8.1586721877566879E-6</v>
      </c>
      <c r="P33" s="93">
        <v>9.6767344509138351E-3</v>
      </c>
      <c r="Q33" s="93">
        <f>N33/'סכום נכסי הקרן'!$C$42</f>
        <v>4.7263698856725672E-4</v>
      </c>
    </row>
    <row r="34" spans="2:17" s="124" customFormat="1">
      <c r="B34" s="84" t="s">
        <v>272</v>
      </c>
      <c r="C34" s="82" t="s">
        <v>273</v>
      </c>
      <c r="D34" s="95" t="s">
        <v>111</v>
      </c>
      <c r="E34" s="82" t="s">
        <v>241</v>
      </c>
      <c r="F34" s="82"/>
      <c r="G34" s="82"/>
      <c r="H34" s="92">
        <v>5.85</v>
      </c>
      <c r="I34" s="95" t="s">
        <v>154</v>
      </c>
      <c r="J34" s="96">
        <v>3.7499999999999999E-2</v>
      </c>
      <c r="K34" s="93">
        <v>1.15E-2</v>
      </c>
      <c r="L34" s="92">
        <v>1570372</v>
      </c>
      <c r="M34" s="94">
        <v>118.05</v>
      </c>
      <c r="N34" s="92">
        <v>1853.8240900000001</v>
      </c>
      <c r="O34" s="93">
        <v>1.0203328199957611E-4</v>
      </c>
      <c r="P34" s="93">
        <v>8.8357090832973731E-2</v>
      </c>
      <c r="Q34" s="93">
        <f>N34/'סכום נכסי הקרן'!$C$42</f>
        <v>4.3155911264999664E-3</v>
      </c>
    </row>
    <row r="35" spans="2:17" s="124" customFormat="1">
      <c r="B35" s="84" t="s">
        <v>274</v>
      </c>
      <c r="C35" s="82" t="s">
        <v>275</v>
      </c>
      <c r="D35" s="95" t="s">
        <v>111</v>
      </c>
      <c r="E35" s="82" t="s">
        <v>241</v>
      </c>
      <c r="F35" s="82"/>
      <c r="G35" s="82"/>
      <c r="H35" s="92">
        <v>18.73</v>
      </c>
      <c r="I35" s="95" t="s">
        <v>154</v>
      </c>
      <c r="J35" s="96">
        <v>3.7499999999999999E-2</v>
      </c>
      <c r="K35" s="93">
        <v>3.0700000000000002E-2</v>
      </c>
      <c r="L35" s="92">
        <v>150000</v>
      </c>
      <c r="M35" s="94">
        <v>114.88</v>
      </c>
      <c r="N35" s="92">
        <v>172.32</v>
      </c>
      <c r="O35" s="93">
        <v>6.3076360241708619E-5</v>
      </c>
      <c r="P35" s="93">
        <v>8.2131276502820892E-3</v>
      </c>
      <c r="Q35" s="93">
        <f>N35/'סכום נכסי הקרן'!$C$42</f>
        <v>4.0115060912736012E-4</v>
      </c>
    </row>
    <row r="36" spans="2:17" s="124" customFormat="1">
      <c r="B36" s="84" t="s">
        <v>276</v>
      </c>
      <c r="C36" s="82" t="s">
        <v>277</v>
      </c>
      <c r="D36" s="95" t="s">
        <v>111</v>
      </c>
      <c r="E36" s="82" t="s">
        <v>241</v>
      </c>
      <c r="F36" s="82"/>
      <c r="G36" s="82"/>
      <c r="H36" s="92">
        <v>1.6400000000000001</v>
      </c>
      <c r="I36" s="95" t="s">
        <v>154</v>
      </c>
      <c r="J36" s="96">
        <v>2.2499999999999999E-2</v>
      </c>
      <c r="K36" s="93">
        <v>1.2999999999999999E-3</v>
      </c>
      <c r="L36" s="92">
        <v>494606</v>
      </c>
      <c r="M36" s="94">
        <v>104.29</v>
      </c>
      <c r="N36" s="92">
        <v>515.82460000000003</v>
      </c>
      <c r="O36" s="93">
        <v>2.6722553188500581E-5</v>
      </c>
      <c r="P36" s="93">
        <v>2.458526743822945E-2</v>
      </c>
      <c r="Q36" s="93">
        <f>N36/'סכום נכסי הקרן'!$C$42</f>
        <v>1.2008086843829904E-3</v>
      </c>
    </row>
    <row r="37" spans="2:17" s="124" customFormat="1">
      <c r="B37" s="84" t="s">
        <v>278</v>
      </c>
      <c r="C37" s="82" t="s">
        <v>279</v>
      </c>
      <c r="D37" s="95" t="s">
        <v>111</v>
      </c>
      <c r="E37" s="82" t="s">
        <v>241</v>
      </c>
      <c r="F37" s="82"/>
      <c r="G37" s="82"/>
      <c r="H37" s="92">
        <v>1.08</v>
      </c>
      <c r="I37" s="95" t="s">
        <v>154</v>
      </c>
      <c r="J37" s="96">
        <v>5.0000000000000001E-3</v>
      </c>
      <c r="K37" s="93">
        <v>1E-3</v>
      </c>
      <c r="L37" s="92">
        <v>1294043</v>
      </c>
      <c r="M37" s="94">
        <v>100.89</v>
      </c>
      <c r="N37" s="92">
        <v>1305.5600400000001</v>
      </c>
      <c r="O37" s="93">
        <v>8.4770785839687651E-5</v>
      </c>
      <c r="P37" s="93">
        <v>6.2225692105544288E-2</v>
      </c>
      <c r="Q37" s="93">
        <f>N37/'סכום נכסי הקרן'!$C$42</f>
        <v>3.0392653510813643E-3</v>
      </c>
    </row>
    <row r="38" spans="2:17" s="124" customFormat="1">
      <c r="B38" s="84" t="s">
        <v>280</v>
      </c>
      <c r="C38" s="82" t="s">
        <v>281</v>
      </c>
      <c r="D38" s="95" t="s">
        <v>111</v>
      </c>
      <c r="E38" s="82" t="s">
        <v>241</v>
      </c>
      <c r="F38" s="82"/>
      <c r="G38" s="82"/>
      <c r="H38" s="92">
        <v>15.42</v>
      </c>
      <c r="I38" s="95" t="s">
        <v>154</v>
      </c>
      <c r="J38" s="96">
        <v>5.5E-2</v>
      </c>
      <c r="K38" s="93">
        <v>2.86E-2</v>
      </c>
      <c r="L38" s="92">
        <v>1155178</v>
      </c>
      <c r="M38" s="94">
        <v>149.41999999999999</v>
      </c>
      <c r="N38" s="92">
        <v>1726.06701</v>
      </c>
      <c r="O38" s="93">
        <v>6.5100160465484023E-5</v>
      </c>
      <c r="P38" s="93">
        <v>8.2267924129936928E-2</v>
      </c>
      <c r="Q38" s="93">
        <f>N38/'סכום נכסי הקרן'!$C$42</f>
        <v>4.018180318338796E-3</v>
      </c>
    </row>
    <row r="39" spans="2:17" s="124" customFormat="1">
      <c r="B39" s="84" t="s">
        <v>282</v>
      </c>
      <c r="C39" s="82" t="s">
        <v>283</v>
      </c>
      <c r="D39" s="95" t="s">
        <v>111</v>
      </c>
      <c r="E39" s="82" t="s">
        <v>241</v>
      </c>
      <c r="F39" s="82"/>
      <c r="G39" s="82"/>
      <c r="H39" s="92">
        <v>4.9800000000000004</v>
      </c>
      <c r="I39" s="95" t="s">
        <v>154</v>
      </c>
      <c r="J39" s="96">
        <v>4.2500000000000003E-2</v>
      </c>
      <c r="K39" s="93">
        <v>8.8999999999999999E-3</v>
      </c>
      <c r="L39" s="92">
        <v>933000</v>
      </c>
      <c r="M39" s="94">
        <v>120.1</v>
      </c>
      <c r="N39" s="92">
        <v>1120.53296</v>
      </c>
      <c r="O39" s="93">
        <v>5.0567631147155039E-5</v>
      </c>
      <c r="P39" s="93">
        <v>5.3406918737398064E-2</v>
      </c>
      <c r="Q39" s="93">
        <f>N39/'סכום נכסי הקרן'!$C$42</f>
        <v>2.6085334229995582E-3</v>
      </c>
    </row>
    <row r="40" spans="2:17" s="124" customFormat="1">
      <c r="B40" s="84" t="s">
        <v>284</v>
      </c>
      <c r="C40" s="82" t="s">
        <v>285</v>
      </c>
      <c r="D40" s="95" t="s">
        <v>111</v>
      </c>
      <c r="E40" s="82" t="s">
        <v>241</v>
      </c>
      <c r="F40" s="82"/>
      <c r="G40" s="82"/>
      <c r="H40" s="92">
        <v>3.52</v>
      </c>
      <c r="I40" s="95" t="s">
        <v>154</v>
      </c>
      <c r="J40" s="96">
        <v>0.01</v>
      </c>
      <c r="K40" s="93">
        <v>4.3000000000000009E-3</v>
      </c>
      <c r="L40" s="92">
        <v>1093923</v>
      </c>
      <c r="M40" s="94">
        <v>102.43</v>
      </c>
      <c r="N40" s="92">
        <v>1120.5053799999998</v>
      </c>
      <c r="O40" s="93">
        <v>8.3047139629377186E-5</v>
      </c>
      <c r="P40" s="93">
        <v>5.3405604217547809E-2</v>
      </c>
      <c r="Q40" s="93">
        <f>N40/'סכום נכסי הקרן'!$C$42</f>
        <v>2.6084692184162261E-3</v>
      </c>
    </row>
    <row r="41" spans="2:17" s="124" customFormat="1">
      <c r="B41" s="84" t="s">
        <v>286</v>
      </c>
      <c r="C41" s="82" t="s">
        <v>287</v>
      </c>
      <c r="D41" s="95" t="s">
        <v>111</v>
      </c>
      <c r="E41" s="82" t="s">
        <v>241</v>
      </c>
      <c r="F41" s="82"/>
      <c r="G41" s="82"/>
      <c r="H41" s="92">
        <v>2.2000000000000002</v>
      </c>
      <c r="I41" s="95" t="s">
        <v>154</v>
      </c>
      <c r="J41" s="96">
        <v>0.05</v>
      </c>
      <c r="K41" s="93">
        <v>2.2000000000000001E-3</v>
      </c>
      <c r="L41" s="92">
        <v>112352</v>
      </c>
      <c r="M41" s="94">
        <v>114.45</v>
      </c>
      <c r="N41" s="92">
        <v>128.58687</v>
      </c>
      <c r="O41" s="93">
        <v>6.0700722938954043E-6</v>
      </c>
      <c r="P41" s="93">
        <v>6.1287162108880485E-3</v>
      </c>
      <c r="Q41" s="93">
        <f>N41/'סכום נכסי הקרן'!$C$42</f>
        <v>2.9934250943756198E-4</v>
      </c>
    </row>
    <row r="42" spans="2:17" s="124" customFormat="1">
      <c r="B42" s="130"/>
    </row>
    <row r="43" spans="2:17" s="124" customFormat="1">
      <c r="B43" s="83" t="s">
        <v>25</v>
      </c>
      <c r="C43" s="80"/>
      <c r="D43" s="80"/>
      <c r="E43" s="80"/>
      <c r="F43" s="80"/>
      <c r="G43" s="80"/>
      <c r="H43" s="89">
        <v>3.1054390040798401</v>
      </c>
      <c r="I43" s="80"/>
      <c r="J43" s="80"/>
      <c r="K43" s="90">
        <v>1.3890878008159682E-3</v>
      </c>
      <c r="L43" s="89"/>
      <c r="M43" s="91"/>
      <c r="N43" s="89">
        <v>940.17656999999997</v>
      </c>
      <c r="O43" s="80"/>
      <c r="P43" s="90">
        <v>4.4810760116146556E-2</v>
      </c>
      <c r="Q43" s="90">
        <f>N43/'סכום נכסי הקרן'!$C$42</f>
        <v>2.1886745806799683E-3</v>
      </c>
    </row>
    <row r="44" spans="2:17">
      <c r="B44" s="84" t="s">
        <v>264</v>
      </c>
      <c r="C44" s="82" t="s">
        <v>265</v>
      </c>
      <c r="D44" s="95" t="s">
        <v>111</v>
      </c>
      <c r="E44" s="82" t="s">
        <v>241</v>
      </c>
      <c r="F44" s="82"/>
      <c r="G44" s="82"/>
      <c r="H44" s="92">
        <v>4.16</v>
      </c>
      <c r="I44" s="95" t="s">
        <v>154</v>
      </c>
      <c r="J44" s="96">
        <v>1E-3</v>
      </c>
      <c r="K44" s="93">
        <v>1.6000000000000001E-3</v>
      </c>
      <c r="L44" s="92">
        <v>279922</v>
      </c>
      <c r="M44" s="94">
        <v>99.74</v>
      </c>
      <c r="N44" s="92">
        <v>279.19421</v>
      </c>
      <c r="O44" s="93">
        <v>1.996777159492308E-5</v>
      </c>
      <c r="P44" s="93">
        <v>1.3306973572131292E-2</v>
      </c>
      <c r="Q44" s="93">
        <f>N44/'סכום נכסי הקרן'!$C$42</f>
        <v>6.4994735031529772E-4</v>
      </c>
    </row>
    <row r="45" spans="2:17">
      <c r="B45" s="84" t="s">
        <v>266</v>
      </c>
      <c r="C45" s="82" t="s">
        <v>267</v>
      </c>
      <c r="D45" s="95" t="s">
        <v>111</v>
      </c>
      <c r="E45" s="82" t="s">
        <v>241</v>
      </c>
      <c r="F45" s="82"/>
      <c r="G45" s="82"/>
      <c r="H45" s="92">
        <v>2.66</v>
      </c>
      <c r="I45" s="95" t="s">
        <v>154</v>
      </c>
      <c r="J45" s="96">
        <v>1E-3</v>
      </c>
      <c r="K45" s="93">
        <v>1.2999999999999999E-3</v>
      </c>
      <c r="L45" s="92">
        <v>661644</v>
      </c>
      <c r="M45" s="94">
        <v>99.9</v>
      </c>
      <c r="N45" s="92">
        <v>660.98235999999997</v>
      </c>
      <c r="O45" s="93">
        <v>3.5912509788895733E-5</v>
      </c>
      <c r="P45" s="93">
        <v>3.1503786544015262E-2</v>
      </c>
      <c r="Q45" s="93">
        <f>N45/'סכום נכסי הקרן'!$C$42</f>
        <v>1.5387272303646706E-3</v>
      </c>
    </row>
    <row r="46" spans="2:17">
      <c r="B46" s="97"/>
      <c r="C46" s="98"/>
      <c r="D46" s="98"/>
    </row>
    <row r="47" spans="2:17">
      <c r="B47" s="175"/>
      <c r="C47" s="175"/>
      <c r="D47" s="175"/>
    </row>
    <row r="48" spans="2:17">
      <c r="B48" s="97" t="s">
        <v>235</v>
      </c>
      <c r="C48" s="1"/>
      <c r="D48" s="1"/>
    </row>
    <row r="49" spans="2:4">
      <c r="B49" s="97" t="s">
        <v>103</v>
      </c>
      <c r="C49" s="1"/>
      <c r="D49" s="1"/>
    </row>
    <row r="50" spans="2:4">
      <c r="B50" s="97" t="s">
        <v>220</v>
      </c>
      <c r="C50" s="1"/>
      <c r="D50" s="1"/>
    </row>
    <row r="51" spans="2:4">
      <c r="B51" s="97" t="s">
        <v>230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</sheetData>
  <mergeCells count="3">
    <mergeCell ref="B6:Q6"/>
    <mergeCell ref="B7:Q7"/>
    <mergeCell ref="B47:D47"/>
  </mergeCells>
  <phoneticPr fontId="5" type="noConversion"/>
  <dataValidations count="1">
    <dataValidation allowBlank="1" showInputMessage="1" showErrorMessage="1" sqref="B46:B47 C5:C29 E46:AF1048576 D1:D29 AG1:AI27 C46:D46 B50:B1048576 C48:D1048576 A46:A1048576 A1:B30 E1:AF30 AJ1:XFD30 AG31:XFD1048576 A31:AF45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169</v>
      </c>
      <c r="C1" s="76" t="s" vm="1">
        <v>236</v>
      </c>
    </row>
    <row r="2" spans="2:67">
      <c r="B2" s="56" t="s">
        <v>168</v>
      </c>
      <c r="C2" s="76" t="s">
        <v>237</v>
      </c>
    </row>
    <row r="3" spans="2:67">
      <c r="B3" s="56" t="s">
        <v>170</v>
      </c>
      <c r="C3" s="76" t="s">
        <v>238</v>
      </c>
    </row>
    <row r="4" spans="2:67">
      <c r="B4" s="56" t="s">
        <v>171</v>
      </c>
      <c r="C4" s="76">
        <v>2112</v>
      </c>
    </row>
    <row r="6" spans="2:67" ht="26.25" customHeight="1">
      <c r="B6" s="172" t="s">
        <v>199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7"/>
      <c r="BO6" s="3"/>
    </row>
    <row r="7" spans="2:67" ht="26.25" customHeight="1">
      <c r="B7" s="172" t="s">
        <v>78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7"/>
      <c r="AZ7" s="43"/>
      <c r="BJ7" s="3"/>
      <c r="BO7" s="3"/>
    </row>
    <row r="8" spans="2:67" s="3" customFormat="1" ht="78.75">
      <c r="B8" s="37" t="s">
        <v>106</v>
      </c>
      <c r="C8" s="13" t="s">
        <v>39</v>
      </c>
      <c r="D8" s="13" t="s">
        <v>110</v>
      </c>
      <c r="E8" s="13" t="s">
        <v>215</v>
      </c>
      <c r="F8" s="13" t="s">
        <v>108</v>
      </c>
      <c r="G8" s="13" t="s">
        <v>51</v>
      </c>
      <c r="H8" s="13" t="s">
        <v>15</v>
      </c>
      <c r="I8" s="13" t="s">
        <v>52</v>
      </c>
      <c r="J8" s="13" t="s">
        <v>93</v>
      </c>
      <c r="K8" s="13" t="s">
        <v>18</v>
      </c>
      <c r="L8" s="13" t="s">
        <v>92</v>
      </c>
      <c r="M8" s="13" t="s">
        <v>17</v>
      </c>
      <c r="N8" s="13" t="s">
        <v>19</v>
      </c>
      <c r="O8" s="13" t="s">
        <v>222</v>
      </c>
      <c r="P8" s="13" t="s">
        <v>221</v>
      </c>
      <c r="Q8" s="13" t="s">
        <v>50</v>
      </c>
      <c r="R8" s="13" t="s">
        <v>49</v>
      </c>
      <c r="S8" s="13" t="s">
        <v>172</v>
      </c>
      <c r="T8" s="38" t="s">
        <v>174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231</v>
      </c>
      <c r="P9" s="16"/>
      <c r="Q9" s="16" t="s">
        <v>225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104</v>
      </c>
      <c r="R10" s="19" t="s">
        <v>105</v>
      </c>
      <c r="S10" s="45" t="s">
        <v>175</v>
      </c>
      <c r="T10" s="72" t="s">
        <v>216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169</v>
      </c>
      <c r="C1" s="76" t="s" vm="1">
        <v>236</v>
      </c>
    </row>
    <row r="2" spans="2:66">
      <c r="B2" s="56" t="s">
        <v>168</v>
      </c>
      <c r="C2" s="76" t="s">
        <v>237</v>
      </c>
    </row>
    <row r="3" spans="2:66">
      <c r="B3" s="56" t="s">
        <v>170</v>
      </c>
      <c r="C3" s="76" t="s">
        <v>238</v>
      </c>
    </row>
    <row r="4" spans="2:66">
      <c r="B4" s="56" t="s">
        <v>171</v>
      </c>
      <c r="C4" s="76">
        <v>2112</v>
      </c>
    </row>
    <row r="6" spans="2:66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80"/>
    </row>
    <row r="7" spans="2:66" ht="26.25" customHeight="1">
      <c r="B7" s="178" t="s">
        <v>79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80"/>
      <c r="BN7" s="3"/>
    </row>
    <row r="8" spans="2:66" s="3" customFormat="1" ht="78.75">
      <c r="B8" s="22" t="s">
        <v>106</v>
      </c>
      <c r="C8" s="30" t="s">
        <v>39</v>
      </c>
      <c r="D8" s="30" t="s">
        <v>110</v>
      </c>
      <c r="E8" s="30" t="s">
        <v>215</v>
      </c>
      <c r="F8" s="30" t="s">
        <v>108</v>
      </c>
      <c r="G8" s="30" t="s">
        <v>51</v>
      </c>
      <c r="H8" s="30" t="s">
        <v>15</v>
      </c>
      <c r="I8" s="30" t="s">
        <v>52</v>
      </c>
      <c r="J8" s="30" t="s">
        <v>93</v>
      </c>
      <c r="K8" s="30" t="s">
        <v>18</v>
      </c>
      <c r="L8" s="30" t="s">
        <v>92</v>
      </c>
      <c r="M8" s="30" t="s">
        <v>17</v>
      </c>
      <c r="N8" s="30" t="s">
        <v>19</v>
      </c>
      <c r="O8" s="13" t="s">
        <v>222</v>
      </c>
      <c r="P8" s="30" t="s">
        <v>221</v>
      </c>
      <c r="Q8" s="30" t="s">
        <v>229</v>
      </c>
      <c r="R8" s="30" t="s">
        <v>50</v>
      </c>
      <c r="S8" s="13" t="s">
        <v>49</v>
      </c>
      <c r="T8" s="30" t="s">
        <v>172</v>
      </c>
      <c r="U8" s="30" t="s">
        <v>174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231</v>
      </c>
      <c r="P9" s="32"/>
      <c r="Q9" s="16" t="s">
        <v>225</v>
      </c>
      <c r="R9" s="32" t="s">
        <v>225</v>
      </c>
      <c r="S9" s="16" t="s">
        <v>20</v>
      </c>
      <c r="T9" s="32" t="s">
        <v>225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104</v>
      </c>
      <c r="R10" s="19" t="s">
        <v>105</v>
      </c>
      <c r="S10" s="19" t="s">
        <v>175</v>
      </c>
      <c r="T10" s="20" t="s">
        <v>216</v>
      </c>
      <c r="U10" s="20" t="s">
        <v>233</v>
      </c>
      <c r="V10" s="5"/>
      <c r="BI10" s="1"/>
      <c r="BJ10" s="3"/>
      <c r="BK10" s="1"/>
    </row>
    <row r="11" spans="2:66" s="129" customFormat="1" ht="18" customHeight="1">
      <c r="B11" s="116" t="s">
        <v>32</v>
      </c>
      <c r="C11" s="80"/>
      <c r="D11" s="80"/>
      <c r="E11" s="80"/>
      <c r="F11" s="80"/>
      <c r="G11" s="80"/>
      <c r="H11" s="80"/>
      <c r="I11" s="80"/>
      <c r="J11" s="80"/>
      <c r="K11" s="89">
        <v>1.94</v>
      </c>
      <c r="L11" s="80"/>
      <c r="M11" s="80"/>
      <c r="N11" s="101">
        <v>6.3E-3</v>
      </c>
      <c r="O11" s="89"/>
      <c r="P11" s="91"/>
      <c r="Q11" s="80"/>
      <c r="R11" s="89">
        <v>678.53525000000002</v>
      </c>
      <c r="S11" s="80"/>
      <c r="T11" s="90">
        <v>1</v>
      </c>
      <c r="U11" s="90">
        <f>R11/'סכום נכסי הקרן'!$C$42</f>
        <v>1.5795893039222703E-3</v>
      </c>
      <c r="V11" s="131"/>
      <c r="BI11" s="122"/>
      <c r="BJ11" s="132"/>
      <c r="BK11" s="122"/>
      <c r="BN11" s="122"/>
    </row>
    <row r="12" spans="2:66" s="122" customFormat="1">
      <c r="B12" s="116" t="s">
        <v>219</v>
      </c>
      <c r="C12" s="80"/>
      <c r="D12" s="80"/>
      <c r="E12" s="80"/>
      <c r="F12" s="80"/>
      <c r="G12" s="80"/>
      <c r="H12" s="80"/>
      <c r="I12" s="80"/>
      <c r="J12" s="80"/>
      <c r="K12" s="89">
        <v>1.94</v>
      </c>
      <c r="L12" s="80"/>
      <c r="M12" s="80"/>
      <c r="N12" s="101">
        <v>6.3E-3</v>
      </c>
      <c r="O12" s="89"/>
      <c r="P12" s="91"/>
      <c r="Q12" s="80"/>
      <c r="R12" s="89">
        <v>678.53525000000002</v>
      </c>
      <c r="S12" s="80"/>
      <c r="T12" s="90">
        <v>1</v>
      </c>
      <c r="U12" s="90">
        <f>R12/'סכום נכסי הקרן'!$C$42</f>
        <v>1.5795893039222703E-3</v>
      </c>
      <c r="BJ12" s="132"/>
    </row>
    <row r="13" spans="2:66" s="122" customFormat="1" ht="20.25">
      <c r="B13" s="116" t="s">
        <v>31</v>
      </c>
      <c r="C13" s="80"/>
      <c r="D13" s="80"/>
      <c r="E13" s="80"/>
      <c r="F13" s="80"/>
      <c r="G13" s="80"/>
      <c r="H13" s="80"/>
      <c r="I13" s="80"/>
      <c r="J13" s="80"/>
      <c r="K13" s="89">
        <v>1.94</v>
      </c>
      <c r="L13" s="80"/>
      <c r="M13" s="80"/>
      <c r="N13" s="101">
        <v>6.3E-3</v>
      </c>
      <c r="O13" s="89"/>
      <c r="P13" s="91"/>
      <c r="Q13" s="80"/>
      <c r="R13" s="89">
        <v>678.53525000000002</v>
      </c>
      <c r="S13" s="80"/>
      <c r="T13" s="90">
        <v>1</v>
      </c>
      <c r="U13" s="90">
        <f>R13/'סכום נכסי הקרן'!$C$42</f>
        <v>1.5795893039222703E-3</v>
      </c>
      <c r="BJ13" s="129"/>
    </row>
    <row r="14" spans="2:66" s="124" customFormat="1">
      <c r="B14" s="115" t="s">
        <v>288</v>
      </c>
      <c r="C14" s="82" t="s">
        <v>289</v>
      </c>
      <c r="D14" s="95" t="s">
        <v>111</v>
      </c>
      <c r="E14" s="95" t="s">
        <v>290</v>
      </c>
      <c r="F14" s="82" t="s">
        <v>291</v>
      </c>
      <c r="G14" s="95" t="s">
        <v>292</v>
      </c>
      <c r="H14" s="82" t="s">
        <v>576</v>
      </c>
      <c r="I14" s="82" t="s">
        <v>151</v>
      </c>
      <c r="J14" s="82"/>
      <c r="K14" s="92">
        <v>1.94</v>
      </c>
      <c r="L14" s="95" t="s">
        <v>154</v>
      </c>
      <c r="M14" s="96">
        <v>4.0999999999999995E-2</v>
      </c>
      <c r="N14" s="96">
        <v>6.3E-3</v>
      </c>
      <c r="O14" s="92">
        <v>518520</v>
      </c>
      <c r="P14" s="94">
        <v>130.86000000000001</v>
      </c>
      <c r="Q14" s="82"/>
      <c r="R14" s="92">
        <v>678.53525000000002</v>
      </c>
      <c r="S14" s="93">
        <v>1.6638185502098929E-4</v>
      </c>
      <c r="T14" s="93">
        <v>1</v>
      </c>
      <c r="U14" s="93">
        <f>R14/'סכום נכסי הקרן'!$C$42</f>
        <v>1.5795893039222703E-3</v>
      </c>
    </row>
    <row r="15" spans="2:66" s="124" customFormat="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92"/>
      <c r="P15" s="94"/>
      <c r="Q15" s="82"/>
      <c r="R15" s="82"/>
      <c r="S15" s="82"/>
      <c r="T15" s="93"/>
      <c r="U15" s="82"/>
    </row>
    <row r="16" spans="2:6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</row>
    <row r="17" spans="2:61" ht="20.2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BI17" s="4"/>
    </row>
    <row r="18" spans="2:61">
      <c r="B18" s="97" t="s">
        <v>235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2:61">
      <c r="B19" s="97" t="s">
        <v>103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BI19" s="3"/>
    </row>
    <row r="20" spans="2:61">
      <c r="B20" s="97" t="s">
        <v>220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2:61">
      <c r="B21" s="97" t="s">
        <v>230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2:61">
      <c r="B22" s="97" t="s">
        <v>228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2:21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</row>
    <row r="34" spans="2:21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</row>
    <row r="35" spans="2:21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</row>
    <row r="36" spans="2:21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</row>
    <row r="37" spans="2:21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</row>
    <row r="38" spans="2:2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</row>
    <row r="39" spans="2:21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</row>
    <row r="40" spans="2:21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</row>
    <row r="41" spans="2:21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</row>
    <row r="42" spans="2:21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</row>
    <row r="43" spans="2:21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</row>
    <row r="44" spans="2:2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</row>
    <row r="45" spans="2:2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</row>
    <row r="46" spans="2:2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</row>
    <row r="47" spans="2:2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</row>
    <row r="48" spans="2:2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</row>
    <row r="49" spans="2:2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</row>
    <row r="50" spans="2:2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</row>
    <row r="51" spans="2:2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</row>
    <row r="52" spans="2:2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</row>
    <row r="53" spans="2:2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</row>
    <row r="54" spans="2:2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</row>
    <row r="55" spans="2:2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</row>
    <row r="56" spans="2:2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</row>
    <row r="57" spans="2:2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</row>
    <row r="58" spans="2:2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</row>
    <row r="59" spans="2:2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</row>
    <row r="60" spans="2:2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</row>
    <row r="61" spans="2:2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</row>
    <row r="62" spans="2:21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</row>
    <row r="63" spans="2:21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</row>
    <row r="64" spans="2:21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</row>
    <row r="65" spans="2:21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</row>
    <row r="66" spans="2:21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</row>
    <row r="67" spans="2:21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</row>
    <row r="68" spans="2:21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</row>
    <row r="69" spans="2:21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</row>
    <row r="70" spans="2:21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2:21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2:21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2:21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</row>
    <row r="74" spans="2:21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</row>
    <row r="75" spans="2:2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2:2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2:2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2:2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2:2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</row>
    <row r="80" spans="2:21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2:21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</row>
    <row r="82" spans="2:21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</row>
    <row r="83" spans="2:21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</row>
    <row r="84" spans="2:21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</row>
    <row r="85" spans="2:2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</row>
    <row r="86" spans="2:21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</row>
    <row r="87" spans="2:21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</row>
    <row r="88" spans="2:2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</row>
    <row r="89" spans="2:21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</row>
    <row r="90" spans="2:21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</row>
    <row r="91" spans="2:21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</row>
    <row r="92" spans="2:21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</row>
    <row r="93" spans="2:21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</row>
    <row r="94" spans="2:21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</row>
    <row r="95" spans="2:21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</row>
    <row r="96" spans="2:21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</row>
    <row r="97" spans="2:21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</row>
    <row r="98" spans="2:21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</row>
    <row r="99" spans="2:21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</row>
    <row r="100" spans="2:21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</row>
    <row r="101" spans="2:21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</row>
    <row r="102" spans="2:21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</row>
    <row r="103" spans="2:21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</row>
    <row r="104" spans="2:21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</row>
    <row r="105" spans="2:21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</row>
    <row r="106" spans="2:21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</row>
    <row r="107" spans="2:21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</row>
    <row r="108" spans="2:21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</row>
    <row r="109" spans="2:21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</row>
    <row r="110" spans="2:21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</row>
    <row r="111" spans="2:21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</row>
    <row r="112" spans="2:21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</row>
    <row r="113" spans="2:21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</row>
    <row r="114" spans="2:21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5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80"/>
      <c r="BI6" s="3"/>
    </row>
    <row r="7" spans="2:61" ht="26.25" customHeight="1">
      <c r="B7" s="178" t="s">
        <v>80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  <c r="BE7" s="3"/>
      <c r="BI7" s="3"/>
    </row>
    <row r="8" spans="2:61" s="3" customFormat="1" ht="78.75">
      <c r="B8" s="22" t="s">
        <v>106</v>
      </c>
      <c r="C8" s="30" t="s">
        <v>39</v>
      </c>
      <c r="D8" s="30" t="s">
        <v>110</v>
      </c>
      <c r="E8" s="30" t="s">
        <v>215</v>
      </c>
      <c r="F8" s="30" t="s">
        <v>108</v>
      </c>
      <c r="G8" s="30" t="s">
        <v>51</v>
      </c>
      <c r="H8" s="30" t="s">
        <v>92</v>
      </c>
      <c r="I8" s="13" t="s">
        <v>222</v>
      </c>
      <c r="J8" s="13" t="s">
        <v>221</v>
      </c>
      <c r="K8" s="13" t="s">
        <v>50</v>
      </c>
      <c r="L8" s="13" t="s">
        <v>49</v>
      </c>
      <c r="M8" s="30" t="s">
        <v>172</v>
      </c>
      <c r="N8" s="14" t="s">
        <v>174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231</v>
      </c>
      <c r="J9" s="16"/>
      <c r="K9" s="16" t="s">
        <v>225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BE11" s="1"/>
      <c r="BF11" s="3"/>
      <c r="BG11" s="1"/>
      <c r="BI11" s="1"/>
    </row>
    <row r="12" spans="2:61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BF12" s="4"/>
    </row>
    <row r="13" spans="2:61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</row>
    <row r="14" spans="2:6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</row>
    <row r="15" spans="2:6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2:61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BE16" s="4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2:14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</row>
    <row r="19" spans="2:1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2:1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2:1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5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169</v>
      </c>
      <c r="C1" s="76" t="s" vm="1">
        <v>236</v>
      </c>
    </row>
    <row r="2" spans="2:63">
      <c r="B2" s="56" t="s">
        <v>168</v>
      </c>
      <c r="C2" s="76" t="s">
        <v>237</v>
      </c>
    </row>
    <row r="3" spans="2:63">
      <c r="B3" s="56" t="s">
        <v>170</v>
      </c>
      <c r="C3" s="76" t="s">
        <v>238</v>
      </c>
    </row>
    <row r="4" spans="2:63">
      <c r="B4" s="56" t="s">
        <v>171</v>
      </c>
      <c r="C4" s="76">
        <v>2112</v>
      </c>
    </row>
    <row r="6" spans="2:63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80"/>
      <c r="BK6" s="3"/>
    </row>
    <row r="7" spans="2:63" ht="26.25" customHeight="1">
      <c r="B7" s="178" t="s">
        <v>81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  <c r="BH7" s="3"/>
      <c r="BK7" s="3"/>
    </row>
    <row r="8" spans="2:63" s="3" customFormat="1" ht="63">
      <c r="B8" s="22" t="s">
        <v>106</v>
      </c>
      <c r="C8" s="30" t="s">
        <v>39</v>
      </c>
      <c r="D8" s="30" t="s">
        <v>110</v>
      </c>
      <c r="E8" s="30" t="s">
        <v>108</v>
      </c>
      <c r="F8" s="30" t="s">
        <v>51</v>
      </c>
      <c r="G8" s="30" t="s">
        <v>92</v>
      </c>
      <c r="H8" s="30" t="s">
        <v>222</v>
      </c>
      <c r="I8" s="30" t="s">
        <v>221</v>
      </c>
      <c r="J8" s="30" t="s">
        <v>229</v>
      </c>
      <c r="K8" s="30" t="s">
        <v>50</v>
      </c>
      <c r="L8" s="30" t="s">
        <v>49</v>
      </c>
      <c r="M8" s="30" t="s">
        <v>172</v>
      </c>
      <c r="N8" s="30" t="s">
        <v>174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231</v>
      </c>
      <c r="I9" s="32"/>
      <c r="J9" s="16" t="s">
        <v>225</v>
      </c>
      <c r="K9" s="32" t="s">
        <v>225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9" customFormat="1" ht="18" customHeight="1">
      <c r="B11" s="77" t="s">
        <v>30</v>
      </c>
      <c r="C11" s="78"/>
      <c r="D11" s="78"/>
      <c r="E11" s="78"/>
      <c r="F11" s="78"/>
      <c r="G11" s="78"/>
      <c r="H11" s="86"/>
      <c r="I11" s="88"/>
      <c r="J11" s="86">
        <f>J48</f>
        <v>71.569999999999993</v>
      </c>
      <c r="K11" s="86">
        <v>257555.60380999988</v>
      </c>
      <c r="L11" s="78"/>
      <c r="M11" s="87">
        <v>1</v>
      </c>
      <c r="N11" s="87">
        <f>K11/'סכום נכסי הקרן'!$C$42</f>
        <v>0.59957397488710829</v>
      </c>
      <c r="O11" s="131"/>
      <c r="BH11" s="124"/>
      <c r="BI11" s="132"/>
      <c r="BK11" s="124"/>
    </row>
    <row r="12" spans="2:63" s="124" customFormat="1" ht="20.25">
      <c r="B12" s="79" t="s">
        <v>219</v>
      </c>
      <c r="C12" s="80"/>
      <c r="D12" s="80"/>
      <c r="E12" s="80"/>
      <c r="F12" s="80"/>
      <c r="G12" s="80"/>
      <c r="H12" s="89"/>
      <c r="I12" s="91"/>
      <c r="J12" s="80"/>
      <c r="K12" s="89">
        <v>137297.34045999998</v>
      </c>
      <c r="L12" s="80"/>
      <c r="M12" s="90">
        <v>0.53307844375727487</v>
      </c>
      <c r="N12" s="90">
        <f>K12/'סכום נכסי הקרן'!$C$42</f>
        <v>0.31961996145018307</v>
      </c>
      <c r="BI12" s="129"/>
    </row>
    <row r="13" spans="2:63" s="124" customFormat="1">
      <c r="B13" s="100" t="s">
        <v>53</v>
      </c>
      <c r="C13" s="80"/>
      <c r="D13" s="80"/>
      <c r="E13" s="80"/>
      <c r="F13" s="80"/>
      <c r="G13" s="80"/>
      <c r="H13" s="89"/>
      <c r="I13" s="91"/>
      <c r="J13" s="80"/>
      <c r="K13" s="89">
        <v>59981.061399999991</v>
      </c>
      <c r="L13" s="80"/>
      <c r="M13" s="90">
        <v>0.2328858720707484</v>
      </c>
      <c r="N13" s="90">
        <f>K13/'סכום נכסי הקרן'!$C$42</f>
        <v>0.1396323080125092</v>
      </c>
    </row>
    <row r="14" spans="2:63" s="124" customFormat="1">
      <c r="B14" s="85" t="s">
        <v>293</v>
      </c>
      <c r="C14" s="82" t="s">
        <v>294</v>
      </c>
      <c r="D14" s="95" t="s">
        <v>111</v>
      </c>
      <c r="E14" s="82" t="s">
        <v>295</v>
      </c>
      <c r="F14" s="95" t="s">
        <v>296</v>
      </c>
      <c r="G14" s="95" t="s">
        <v>154</v>
      </c>
      <c r="H14" s="92">
        <v>669899</v>
      </c>
      <c r="I14" s="94">
        <v>1287</v>
      </c>
      <c r="J14" s="82"/>
      <c r="K14" s="92">
        <v>8621.6001300000007</v>
      </c>
      <c r="L14" s="93">
        <v>3.2445077736541401E-3</v>
      </c>
      <c r="M14" s="93">
        <v>3.347471381892432E-2</v>
      </c>
      <c r="N14" s="93">
        <f>K14/'סכום נכסי הקרן'!$C$42</f>
        <v>2.0070567222620867E-2</v>
      </c>
    </row>
    <row r="15" spans="2:63" s="124" customFormat="1">
      <c r="B15" s="85" t="s">
        <v>297</v>
      </c>
      <c r="C15" s="82" t="s">
        <v>298</v>
      </c>
      <c r="D15" s="95" t="s">
        <v>111</v>
      </c>
      <c r="E15" s="82" t="s">
        <v>295</v>
      </c>
      <c r="F15" s="95" t="s">
        <v>296</v>
      </c>
      <c r="G15" s="95" t="s">
        <v>154</v>
      </c>
      <c r="H15" s="92">
        <v>238250</v>
      </c>
      <c r="I15" s="94">
        <v>1418</v>
      </c>
      <c r="J15" s="82"/>
      <c r="K15" s="92">
        <v>3378.3850000000002</v>
      </c>
      <c r="L15" s="93">
        <v>2.7966063695248435E-3</v>
      </c>
      <c r="M15" s="93">
        <v>1.3117109276691383E-2</v>
      </c>
      <c r="N15" s="93">
        <f>K15/'סכום נכסי הקרן'!$C$42</f>
        <v>7.8646773480544139E-3</v>
      </c>
    </row>
    <row r="16" spans="2:63" s="124" customFormat="1" ht="20.25">
      <c r="B16" s="85" t="s">
        <v>299</v>
      </c>
      <c r="C16" s="82" t="s">
        <v>300</v>
      </c>
      <c r="D16" s="95" t="s">
        <v>111</v>
      </c>
      <c r="E16" s="82" t="s">
        <v>301</v>
      </c>
      <c r="F16" s="95" t="s">
        <v>296</v>
      </c>
      <c r="G16" s="95" t="s">
        <v>154</v>
      </c>
      <c r="H16" s="92">
        <v>807111</v>
      </c>
      <c r="I16" s="94">
        <v>1282</v>
      </c>
      <c r="J16" s="82"/>
      <c r="K16" s="92">
        <v>10347.16302</v>
      </c>
      <c r="L16" s="93">
        <v>3.1651411764705884E-3</v>
      </c>
      <c r="M16" s="93">
        <v>4.0174482196990581E-2</v>
      </c>
      <c r="N16" s="93">
        <f>K16/'סכום נכסי הקרן'!$C$42</f>
        <v>2.4087573979881011E-2</v>
      </c>
      <c r="BH16" s="129"/>
    </row>
    <row r="17" spans="2:14" s="124" customFormat="1">
      <c r="B17" s="85" t="s">
        <v>302</v>
      </c>
      <c r="C17" s="82" t="s">
        <v>303</v>
      </c>
      <c r="D17" s="95" t="s">
        <v>111</v>
      </c>
      <c r="E17" s="82" t="s">
        <v>301</v>
      </c>
      <c r="F17" s="95" t="s">
        <v>296</v>
      </c>
      <c r="G17" s="95" t="s">
        <v>154</v>
      </c>
      <c r="H17" s="92">
        <v>397014</v>
      </c>
      <c r="I17" s="94">
        <v>1285</v>
      </c>
      <c r="J17" s="82"/>
      <c r="K17" s="92">
        <v>5101.6299000000008</v>
      </c>
      <c r="L17" s="93">
        <v>2.7187184788291649E-3</v>
      </c>
      <c r="M17" s="93">
        <v>1.9807877695270416E-2</v>
      </c>
      <c r="N17" s="93">
        <f>K17/'סכום נכסי הקרן'!$C$42</f>
        <v>1.1876287963830976E-2</v>
      </c>
    </row>
    <row r="18" spans="2:14" s="124" customFormat="1">
      <c r="B18" s="85" t="s">
        <v>304</v>
      </c>
      <c r="C18" s="82" t="s">
        <v>305</v>
      </c>
      <c r="D18" s="95" t="s">
        <v>111</v>
      </c>
      <c r="E18" s="82" t="s">
        <v>301</v>
      </c>
      <c r="F18" s="95" t="s">
        <v>296</v>
      </c>
      <c r="G18" s="95" t="s">
        <v>154</v>
      </c>
      <c r="H18" s="92">
        <v>155000</v>
      </c>
      <c r="I18" s="94">
        <v>1419</v>
      </c>
      <c r="J18" s="82"/>
      <c r="K18" s="92">
        <v>2199.4499999999998</v>
      </c>
      <c r="L18" s="93">
        <v>3.2199150390724952E-4</v>
      </c>
      <c r="M18" s="93">
        <v>8.5397093577608413E-3</v>
      </c>
      <c r="N18" s="93">
        <f>K18/'סכום נכסי הקרן'!$C$42</f>
        <v>5.1201874840133025E-3</v>
      </c>
    </row>
    <row r="19" spans="2:14" s="124" customFormat="1">
      <c r="B19" s="85" t="s">
        <v>306</v>
      </c>
      <c r="C19" s="82" t="s">
        <v>307</v>
      </c>
      <c r="D19" s="95" t="s">
        <v>111</v>
      </c>
      <c r="E19" s="82" t="s">
        <v>308</v>
      </c>
      <c r="F19" s="95" t="s">
        <v>296</v>
      </c>
      <c r="G19" s="95" t="s">
        <v>154</v>
      </c>
      <c r="H19" s="92">
        <v>23400</v>
      </c>
      <c r="I19" s="94">
        <v>14130</v>
      </c>
      <c r="J19" s="82"/>
      <c r="K19" s="92">
        <v>3306.42</v>
      </c>
      <c r="L19" s="93">
        <v>8.4172661870503599E-4</v>
      </c>
      <c r="M19" s="93">
        <v>1.2837693884692811E-2</v>
      </c>
      <c r="N19" s="93">
        <f>K19/'סכום נכסי הקרן'!$C$42</f>
        <v>7.6971471508291908E-3</v>
      </c>
    </row>
    <row r="20" spans="2:14" s="124" customFormat="1">
      <c r="B20" s="85" t="s">
        <v>309</v>
      </c>
      <c r="C20" s="82" t="s">
        <v>310</v>
      </c>
      <c r="D20" s="95" t="s">
        <v>111</v>
      </c>
      <c r="E20" s="82" t="s">
        <v>308</v>
      </c>
      <c r="F20" s="95" t="s">
        <v>296</v>
      </c>
      <c r="G20" s="95" t="s">
        <v>154</v>
      </c>
      <c r="H20" s="92">
        <v>6766</v>
      </c>
      <c r="I20" s="94">
        <v>12180</v>
      </c>
      <c r="J20" s="82"/>
      <c r="K20" s="92">
        <v>824.0988000000001</v>
      </c>
      <c r="L20" s="93">
        <v>4.7641177298971975E-4</v>
      </c>
      <c r="M20" s="93">
        <v>3.1996927568617071E-3</v>
      </c>
      <c r="N20" s="93">
        <f>K20/'סכום נכסי הקרן'!$C$42</f>
        <v>1.9184525046490634E-3</v>
      </c>
    </row>
    <row r="21" spans="2:14" s="124" customFormat="1">
      <c r="B21" s="85" t="s">
        <v>311</v>
      </c>
      <c r="C21" s="82" t="s">
        <v>312</v>
      </c>
      <c r="D21" s="95" t="s">
        <v>111</v>
      </c>
      <c r="E21" s="82" t="s">
        <v>308</v>
      </c>
      <c r="F21" s="95" t="s">
        <v>296</v>
      </c>
      <c r="G21" s="95" t="s">
        <v>154</v>
      </c>
      <c r="H21" s="92">
        <v>86933</v>
      </c>
      <c r="I21" s="94">
        <v>12860</v>
      </c>
      <c r="J21" s="82"/>
      <c r="K21" s="92">
        <v>11179.5838</v>
      </c>
      <c r="L21" s="93">
        <v>8.468259558891474E-4</v>
      </c>
      <c r="M21" s="93">
        <v>4.3406486345555259E-2</v>
      </c>
      <c r="N21" s="93">
        <f>K21/'סכום נכסי הקרן'!$C$42</f>
        <v>2.6025399554087558E-2</v>
      </c>
    </row>
    <row r="22" spans="2:14" s="124" customFormat="1">
      <c r="B22" s="85" t="s">
        <v>313</v>
      </c>
      <c r="C22" s="82" t="s">
        <v>314</v>
      </c>
      <c r="D22" s="95" t="s">
        <v>111</v>
      </c>
      <c r="E22" s="82" t="s">
        <v>315</v>
      </c>
      <c r="F22" s="95" t="s">
        <v>296</v>
      </c>
      <c r="G22" s="95" t="s">
        <v>154</v>
      </c>
      <c r="H22" s="92">
        <v>72514</v>
      </c>
      <c r="I22" s="94">
        <v>12850</v>
      </c>
      <c r="J22" s="82"/>
      <c r="K22" s="92">
        <v>9318.0490000000009</v>
      </c>
      <c r="L22" s="93">
        <v>1.7538101727955537E-3</v>
      </c>
      <c r="M22" s="93">
        <v>3.6178785715235202E-2</v>
      </c>
      <c r="N22" s="93">
        <f>K22/'סכום נכסי הקרן'!$C$42</f>
        <v>2.1691858357872504E-2</v>
      </c>
    </row>
    <row r="23" spans="2:14" s="124" customFormat="1">
      <c r="B23" s="85" t="s">
        <v>316</v>
      </c>
      <c r="C23" s="82" t="s">
        <v>317</v>
      </c>
      <c r="D23" s="95" t="s">
        <v>111</v>
      </c>
      <c r="E23" s="82" t="s">
        <v>315</v>
      </c>
      <c r="F23" s="95" t="s">
        <v>296</v>
      </c>
      <c r="G23" s="95" t="s">
        <v>154</v>
      </c>
      <c r="H23" s="92">
        <v>264000</v>
      </c>
      <c r="I23" s="94">
        <v>1416</v>
      </c>
      <c r="J23" s="82"/>
      <c r="K23" s="92">
        <v>3738.24</v>
      </c>
      <c r="L23" s="93">
        <v>1.123404255319149E-3</v>
      </c>
      <c r="M23" s="93">
        <v>1.4514302716386318E-2</v>
      </c>
      <c r="N23" s="93">
        <f>K23/'סכום נכסי הקרן'!$C$42</f>
        <v>8.7023981723784987E-3</v>
      </c>
    </row>
    <row r="24" spans="2:14" s="124" customFormat="1">
      <c r="B24" s="85" t="s">
        <v>318</v>
      </c>
      <c r="C24" s="82" t="s">
        <v>319</v>
      </c>
      <c r="D24" s="95" t="s">
        <v>111</v>
      </c>
      <c r="E24" s="82" t="s">
        <v>315</v>
      </c>
      <c r="F24" s="95" t="s">
        <v>296</v>
      </c>
      <c r="G24" s="95" t="s">
        <v>154</v>
      </c>
      <c r="H24" s="92">
        <v>125525</v>
      </c>
      <c r="I24" s="94">
        <v>1235</v>
      </c>
      <c r="J24" s="82"/>
      <c r="K24" s="92">
        <v>1550.2337500000001</v>
      </c>
      <c r="L24" s="93">
        <v>1.2048810906427174E-3</v>
      </c>
      <c r="M24" s="93">
        <v>6.0190255116468585E-3</v>
      </c>
      <c r="N24" s="93">
        <f>K24/'סכום נכסי הקרן'!$C$42</f>
        <v>3.6088510509650175E-3</v>
      </c>
    </row>
    <row r="25" spans="2:14" s="124" customFormat="1">
      <c r="B25" s="85" t="s">
        <v>320</v>
      </c>
      <c r="C25" s="82" t="s">
        <v>321</v>
      </c>
      <c r="D25" s="95" t="s">
        <v>111</v>
      </c>
      <c r="E25" s="82" t="s">
        <v>301</v>
      </c>
      <c r="F25" s="95" t="s">
        <v>296</v>
      </c>
      <c r="G25" s="95" t="s">
        <v>154</v>
      </c>
      <c r="H25" s="92">
        <v>33350</v>
      </c>
      <c r="I25" s="94">
        <v>1248</v>
      </c>
      <c r="J25" s="82"/>
      <c r="K25" s="92">
        <v>416.20800000000003</v>
      </c>
      <c r="L25" s="93">
        <v>6.6786460415925247E-4</v>
      </c>
      <c r="M25" s="93">
        <v>1.6159927947327398E-3</v>
      </c>
      <c r="N25" s="93">
        <f>K25/'סכום נכסי הקרן'!$C$42</f>
        <v>9.6890722332683573E-4</v>
      </c>
    </row>
    <row r="26" spans="2:14" s="124" customFormat="1">
      <c r="B26" s="81"/>
      <c r="C26" s="82"/>
      <c r="D26" s="82"/>
      <c r="E26" s="82"/>
      <c r="F26" s="82"/>
      <c r="G26" s="82"/>
      <c r="H26" s="92"/>
      <c r="I26" s="94"/>
      <c r="J26" s="82"/>
      <c r="K26" s="82"/>
      <c r="L26" s="82"/>
      <c r="M26" s="93"/>
      <c r="N26" s="82"/>
    </row>
    <row r="27" spans="2:14" s="124" customFormat="1">
      <c r="B27" s="100" t="s">
        <v>54</v>
      </c>
      <c r="C27" s="80"/>
      <c r="D27" s="80"/>
      <c r="E27" s="80"/>
      <c r="F27" s="80"/>
      <c r="G27" s="80"/>
      <c r="H27" s="89"/>
      <c r="I27" s="91"/>
      <c r="J27" s="80"/>
      <c r="K27" s="89">
        <v>77316.279060000001</v>
      </c>
      <c r="L27" s="80"/>
      <c r="M27" s="90">
        <v>0.30019257168652647</v>
      </c>
      <c r="N27" s="90">
        <f>K27/'סכום נכסי הקרן'!$C$42</f>
        <v>0.17998765343767387</v>
      </c>
    </row>
    <row r="28" spans="2:14" s="124" customFormat="1">
      <c r="B28" s="85" t="s">
        <v>322</v>
      </c>
      <c r="C28" s="82" t="s">
        <v>323</v>
      </c>
      <c r="D28" s="95" t="s">
        <v>111</v>
      </c>
      <c r="E28" s="82" t="s">
        <v>315</v>
      </c>
      <c r="F28" s="95" t="s">
        <v>324</v>
      </c>
      <c r="G28" s="95" t="s">
        <v>154</v>
      </c>
      <c r="H28" s="92">
        <v>280000</v>
      </c>
      <c r="I28" s="94">
        <v>328.51</v>
      </c>
      <c r="J28" s="82"/>
      <c r="K28" s="92">
        <v>919.82799999999997</v>
      </c>
      <c r="L28" s="93">
        <v>7.5675675675675679E-4</v>
      </c>
      <c r="M28" s="93">
        <v>3.5713763800633977E-3</v>
      </c>
      <c r="N28" s="93">
        <f>K28/'סכום נכסי הקרן'!$C$42</f>
        <v>2.141304332012543E-3</v>
      </c>
    </row>
    <row r="29" spans="2:14" s="124" customFormat="1">
      <c r="B29" s="85" t="s">
        <v>325</v>
      </c>
      <c r="C29" s="82" t="s">
        <v>326</v>
      </c>
      <c r="D29" s="95" t="s">
        <v>111</v>
      </c>
      <c r="E29" s="82" t="s">
        <v>295</v>
      </c>
      <c r="F29" s="95" t="s">
        <v>324</v>
      </c>
      <c r="G29" s="95" t="s">
        <v>154</v>
      </c>
      <c r="H29" s="92">
        <v>490000</v>
      </c>
      <c r="I29" s="94">
        <v>308.68</v>
      </c>
      <c r="J29" s="82"/>
      <c r="K29" s="92">
        <v>1512.5319999999999</v>
      </c>
      <c r="L29" s="93">
        <v>3.3817126201843412E-3</v>
      </c>
      <c r="M29" s="93">
        <v>5.8726425580543865E-3</v>
      </c>
      <c r="N29" s="93">
        <f>K29/'סכום נכסי הקרן'!$C$42</f>
        <v>3.5210836416238642E-3</v>
      </c>
    </row>
    <row r="30" spans="2:14" s="124" customFormat="1">
      <c r="B30" s="85" t="s">
        <v>327</v>
      </c>
      <c r="C30" s="82" t="s">
        <v>328</v>
      </c>
      <c r="D30" s="95" t="s">
        <v>111</v>
      </c>
      <c r="E30" s="82" t="s">
        <v>295</v>
      </c>
      <c r="F30" s="95" t="s">
        <v>324</v>
      </c>
      <c r="G30" s="95" t="s">
        <v>154</v>
      </c>
      <c r="H30" s="92">
        <v>2608200</v>
      </c>
      <c r="I30" s="94">
        <v>320.24</v>
      </c>
      <c r="J30" s="82"/>
      <c r="K30" s="92">
        <v>8352.499679999999</v>
      </c>
      <c r="L30" s="93">
        <v>9.9949067056009956E-3</v>
      </c>
      <c r="M30" s="93">
        <v>3.2429889144099854E-2</v>
      </c>
      <c r="N30" s="93">
        <f>K30/'סכום נכסי הקרן'!$C$42</f>
        <v>1.9444117539276232E-2</v>
      </c>
    </row>
    <row r="31" spans="2:14" s="124" customFormat="1">
      <c r="B31" s="85" t="s">
        <v>329</v>
      </c>
      <c r="C31" s="82" t="s">
        <v>330</v>
      </c>
      <c r="D31" s="95" t="s">
        <v>111</v>
      </c>
      <c r="E31" s="82" t="s">
        <v>295</v>
      </c>
      <c r="F31" s="95" t="s">
        <v>324</v>
      </c>
      <c r="G31" s="95" t="s">
        <v>154</v>
      </c>
      <c r="H31" s="92">
        <v>170000</v>
      </c>
      <c r="I31" s="94">
        <v>330.97</v>
      </c>
      <c r="J31" s="82"/>
      <c r="K31" s="92">
        <v>562.649</v>
      </c>
      <c r="L31" s="93">
        <v>6.972830501306604E-4</v>
      </c>
      <c r="M31" s="93">
        <v>2.1845729297937122E-3</v>
      </c>
      <c r="N31" s="93">
        <f>K31/'סכום נכסי הקרן'!$C$42</f>
        <v>1.3098130749471916E-3</v>
      </c>
    </row>
    <row r="32" spans="2:14" s="124" customFormat="1">
      <c r="B32" s="85" t="s">
        <v>331</v>
      </c>
      <c r="C32" s="82" t="s">
        <v>332</v>
      </c>
      <c r="D32" s="95" t="s">
        <v>111</v>
      </c>
      <c r="E32" s="82" t="s">
        <v>301</v>
      </c>
      <c r="F32" s="95" t="s">
        <v>324</v>
      </c>
      <c r="G32" s="95" t="s">
        <v>154</v>
      </c>
      <c r="H32" s="92">
        <v>1107594</v>
      </c>
      <c r="I32" s="94">
        <v>327.64999999999998</v>
      </c>
      <c r="J32" s="82"/>
      <c r="K32" s="92">
        <v>3629.0317400000004</v>
      </c>
      <c r="L32" s="93">
        <v>1.8568214585079632E-3</v>
      </c>
      <c r="M32" s="93">
        <v>1.4090284530082119E-2</v>
      </c>
      <c r="N32" s="93">
        <f>K32/'סכום נכסי הקרן'!$C$42</f>
        <v>8.4481679029916653E-3</v>
      </c>
    </row>
    <row r="33" spans="2:14" s="124" customFormat="1">
      <c r="B33" s="85" t="s">
        <v>333</v>
      </c>
      <c r="C33" s="82" t="s">
        <v>334</v>
      </c>
      <c r="D33" s="95" t="s">
        <v>111</v>
      </c>
      <c r="E33" s="82" t="s">
        <v>301</v>
      </c>
      <c r="F33" s="95" t="s">
        <v>324</v>
      </c>
      <c r="G33" s="95" t="s">
        <v>154</v>
      </c>
      <c r="H33" s="92">
        <v>16000</v>
      </c>
      <c r="I33" s="94">
        <v>3067.39</v>
      </c>
      <c r="J33" s="82"/>
      <c r="K33" s="92">
        <v>490.7824</v>
      </c>
      <c r="L33" s="93">
        <v>4.255055697615318E-4</v>
      </c>
      <c r="M33" s="93">
        <v>1.9055395912179521E-3</v>
      </c>
      <c r="N33" s="93">
        <f>K33/'סכום נכסי הקרן'!$C$42</f>
        <v>1.1425119470113028E-3</v>
      </c>
    </row>
    <row r="34" spans="2:14" s="124" customFormat="1">
      <c r="B34" s="85" t="s">
        <v>335</v>
      </c>
      <c r="C34" s="82" t="s">
        <v>336</v>
      </c>
      <c r="D34" s="95" t="s">
        <v>111</v>
      </c>
      <c r="E34" s="82" t="s">
        <v>301</v>
      </c>
      <c r="F34" s="95" t="s">
        <v>324</v>
      </c>
      <c r="G34" s="95" t="s">
        <v>154</v>
      </c>
      <c r="H34" s="92">
        <v>624842</v>
      </c>
      <c r="I34" s="94">
        <v>329.65</v>
      </c>
      <c r="J34" s="82"/>
      <c r="K34" s="92">
        <v>2059.7916500000001</v>
      </c>
      <c r="L34" s="93">
        <v>3.1242100000000001E-4</v>
      </c>
      <c r="M34" s="93">
        <v>7.9974639244095782E-3</v>
      </c>
      <c r="N34" s="93">
        <f>K34/'סכום נכסי הקרן'!$C$42</f>
        <v>4.7950712341745024E-3</v>
      </c>
    </row>
    <row r="35" spans="2:14" s="124" customFormat="1">
      <c r="B35" s="85" t="s">
        <v>337</v>
      </c>
      <c r="C35" s="82" t="s">
        <v>338</v>
      </c>
      <c r="D35" s="95" t="s">
        <v>111</v>
      </c>
      <c r="E35" s="82" t="s">
        <v>301</v>
      </c>
      <c r="F35" s="95" t="s">
        <v>324</v>
      </c>
      <c r="G35" s="95" t="s">
        <v>154</v>
      </c>
      <c r="H35" s="92">
        <v>179455</v>
      </c>
      <c r="I35" s="94">
        <v>3181.33</v>
      </c>
      <c r="J35" s="82"/>
      <c r="K35" s="92">
        <v>5709.0557500000004</v>
      </c>
      <c r="L35" s="93">
        <v>2.8232312245172922E-3</v>
      </c>
      <c r="M35" s="93">
        <v>2.2166303763328718E-2</v>
      </c>
      <c r="N35" s="93">
        <f>K35/'סכום נכסי הקרן'!$C$42</f>
        <v>1.3290338855934065E-2</v>
      </c>
    </row>
    <row r="36" spans="2:14" s="124" customFormat="1">
      <c r="B36" s="85" t="s">
        <v>339</v>
      </c>
      <c r="C36" s="82" t="s">
        <v>340</v>
      </c>
      <c r="D36" s="95" t="s">
        <v>111</v>
      </c>
      <c r="E36" s="82" t="s">
        <v>301</v>
      </c>
      <c r="F36" s="95" t="s">
        <v>324</v>
      </c>
      <c r="G36" s="95" t="s">
        <v>154</v>
      </c>
      <c r="H36" s="92">
        <v>252620</v>
      </c>
      <c r="I36" s="94">
        <v>3282.97</v>
      </c>
      <c r="J36" s="82"/>
      <c r="K36" s="92">
        <v>8293.4388099999996</v>
      </c>
      <c r="L36" s="93">
        <v>8.583174775754281E-3</v>
      </c>
      <c r="M36" s="93">
        <v>3.2200576059366631E-2</v>
      </c>
      <c r="N36" s="93">
        <f>K36/'סכום נכסי הקרן'!$C$42</f>
        <v>1.9306627381569109E-2</v>
      </c>
    </row>
    <row r="37" spans="2:14" s="124" customFormat="1">
      <c r="B37" s="85" t="s">
        <v>341</v>
      </c>
      <c r="C37" s="82" t="s">
        <v>342</v>
      </c>
      <c r="D37" s="95" t="s">
        <v>111</v>
      </c>
      <c r="E37" s="82" t="s">
        <v>308</v>
      </c>
      <c r="F37" s="95" t="s">
        <v>324</v>
      </c>
      <c r="G37" s="95" t="s">
        <v>154</v>
      </c>
      <c r="H37" s="92">
        <v>175184</v>
      </c>
      <c r="I37" s="94">
        <v>3282.8</v>
      </c>
      <c r="J37" s="82"/>
      <c r="K37" s="92">
        <v>5750.9403499999999</v>
      </c>
      <c r="L37" s="93">
        <v>1.1678933333333333E-3</v>
      </c>
      <c r="M37" s="93">
        <v>2.2328927287648917E-2</v>
      </c>
      <c r="N37" s="93">
        <f>K37/'סכום נכסי הקרן'!$C$42</f>
        <v>1.3387843688820879E-2</v>
      </c>
    </row>
    <row r="38" spans="2:14" s="124" customFormat="1">
      <c r="B38" s="85" t="s">
        <v>343</v>
      </c>
      <c r="C38" s="82" t="s">
        <v>344</v>
      </c>
      <c r="D38" s="95" t="s">
        <v>111</v>
      </c>
      <c r="E38" s="82" t="s">
        <v>308</v>
      </c>
      <c r="F38" s="95" t="s">
        <v>324</v>
      </c>
      <c r="G38" s="95" t="s">
        <v>154</v>
      </c>
      <c r="H38" s="92">
        <v>76600</v>
      </c>
      <c r="I38" s="94">
        <v>3195.1</v>
      </c>
      <c r="J38" s="82"/>
      <c r="K38" s="92">
        <v>2447.4466000000002</v>
      </c>
      <c r="L38" s="93">
        <v>5.4714285714285715E-4</v>
      </c>
      <c r="M38" s="93">
        <v>9.5025950272295164E-3</v>
      </c>
      <c r="N38" s="93">
        <f>K38/'סכום נכסי הקרן'!$C$42</f>
        <v>5.6975086722184697E-3</v>
      </c>
    </row>
    <row r="39" spans="2:14" s="124" customFormat="1">
      <c r="B39" s="85" t="s">
        <v>345</v>
      </c>
      <c r="C39" s="82" t="s">
        <v>346</v>
      </c>
      <c r="D39" s="95" t="s">
        <v>111</v>
      </c>
      <c r="E39" s="82" t="s">
        <v>315</v>
      </c>
      <c r="F39" s="95" t="s">
        <v>324</v>
      </c>
      <c r="G39" s="95" t="s">
        <v>154</v>
      </c>
      <c r="H39" s="92">
        <v>125533</v>
      </c>
      <c r="I39" s="94">
        <v>3316.01</v>
      </c>
      <c r="J39" s="82"/>
      <c r="K39" s="92">
        <v>4162.6868299999996</v>
      </c>
      <c r="L39" s="93">
        <v>8.7036213472591278E-4</v>
      </c>
      <c r="M39" s="93">
        <v>1.616228405991444E-2</v>
      </c>
      <c r="N39" s="93">
        <f>K39/'סכום נכסי הקרן'!$C$42</f>
        <v>9.6904848970574501E-3</v>
      </c>
    </row>
    <row r="40" spans="2:14" s="124" customFormat="1">
      <c r="B40" s="85" t="s">
        <v>347</v>
      </c>
      <c r="C40" s="82" t="s">
        <v>348</v>
      </c>
      <c r="D40" s="95" t="s">
        <v>111</v>
      </c>
      <c r="E40" s="82" t="s">
        <v>315</v>
      </c>
      <c r="F40" s="95" t="s">
        <v>324</v>
      </c>
      <c r="G40" s="95" t="s">
        <v>154</v>
      </c>
      <c r="H40" s="92">
        <v>45400</v>
      </c>
      <c r="I40" s="94">
        <v>3101.01</v>
      </c>
      <c r="J40" s="82"/>
      <c r="K40" s="92">
        <v>1407.8585399999999</v>
      </c>
      <c r="L40" s="93">
        <v>3.0317195325542569E-4</v>
      </c>
      <c r="M40" s="93">
        <v>5.4662314435161138E-3</v>
      </c>
      <c r="N40" s="93">
        <f>K40/'סכום נכסי הקרן'!$C$42</f>
        <v>3.2774101142418518E-3</v>
      </c>
    </row>
    <row r="41" spans="2:14" s="124" customFormat="1">
      <c r="B41" s="85" t="s">
        <v>349</v>
      </c>
      <c r="C41" s="82" t="s">
        <v>350</v>
      </c>
      <c r="D41" s="95" t="s">
        <v>111</v>
      </c>
      <c r="E41" s="82" t="s">
        <v>315</v>
      </c>
      <c r="F41" s="95" t="s">
        <v>324</v>
      </c>
      <c r="G41" s="95" t="s">
        <v>154</v>
      </c>
      <c r="H41" s="92">
        <v>301947</v>
      </c>
      <c r="I41" s="94">
        <v>3211.48</v>
      </c>
      <c r="J41" s="82"/>
      <c r="K41" s="92">
        <v>9696.9675200000001</v>
      </c>
      <c r="L41" s="93">
        <v>2.0163405676126879E-3</v>
      </c>
      <c r="M41" s="93">
        <v>3.7649996259267973E-2</v>
      </c>
      <c r="N41" s="93">
        <f>K41/'סכום נכסי הקרן'!$C$42</f>
        <v>2.2573957911654056E-2</v>
      </c>
    </row>
    <row r="42" spans="2:14" s="124" customFormat="1">
      <c r="B42" s="85" t="s">
        <v>351</v>
      </c>
      <c r="C42" s="82" t="s">
        <v>352</v>
      </c>
      <c r="D42" s="95" t="s">
        <v>111</v>
      </c>
      <c r="E42" s="82" t="s">
        <v>295</v>
      </c>
      <c r="F42" s="95" t="s">
        <v>324</v>
      </c>
      <c r="G42" s="95" t="s">
        <v>154</v>
      </c>
      <c r="H42" s="92">
        <v>924200</v>
      </c>
      <c r="I42" s="94">
        <v>364.49</v>
      </c>
      <c r="J42" s="82"/>
      <c r="K42" s="92">
        <v>3368.6165799999999</v>
      </c>
      <c r="L42" s="93">
        <v>5.3439680417527542E-3</v>
      </c>
      <c r="M42" s="93">
        <v>1.3079181854979346E-2</v>
      </c>
      <c r="N42" s="93">
        <f>K42/'סכום נכסי הקרן'!$C$42</f>
        <v>7.841937053061309E-3</v>
      </c>
    </row>
    <row r="43" spans="2:14" s="124" customFormat="1">
      <c r="B43" s="85" t="s">
        <v>353</v>
      </c>
      <c r="C43" s="82" t="s">
        <v>354</v>
      </c>
      <c r="D43" s="95" t="s">
        <v>111</v>
      </c>
      <c r="E43" s="82" t="s">
        <v>301</v>
      </c>
      <c r="F43" s="95" t="s">
        <v>324</v>
      </c>
      <c r="G43" s="95" t="s">
        <v>154</v>
      </c>
      <c r="H43" s="92">
        <v>1600600</v>
      </c>
      <c r="I43" s="94">
        <v>362.79</v>
      </c>
      <c r="J43" s="82"/>
      <c r="K43" s="92">
        <v>5806.8167400000002</v>
      </c>
      <c r="L43" s="93">
        <v>3.0970579874380301E-3</v>
      </c>
      <c r="M43" s="93">
        <v>2.2545876129659827E-2</v>
      </c>
      <c r="N43" s="93">
        <f>K43/'סכום נכסי הקרן'!$C$42</f>
        <v>1.3517920568372515E-2</v>
      </c>
    </row>
    <row r="44" spans="2:14" s="124" customFormat="1">
      <c r="B44" s="85" t="s">
        <v>355</v>
      </c>
      <c r="C44" s="82" t="s">
        <v>356</v>
      </c>
      <c r="D44" s="95" t="s">
        <v>111</v>
      </c>
      <c r="E44" s="82" t="s">
        <v>308</v>
      </c>
      <c r="F44" s="95" t="s">
        <v>324</v>
      </c>
      <c r="G44" s="95" t="s">
        <v>154</v>
      </c>
      <c r="H44" s="92">
        <v>283000</v>
      </c>
      <c r="I44" s="94">
        <v>3637.06</v>
      </c>
      <c r="J44" s="82"/>
      <c r="K44" s="92">
        <v>10292.879800000001</v>
      </c>
      <c r="L44" s="93">
        <v>1.232477372717097E-2</v>
      </c>
      <c r="M44" s="93">
        <v>3.9963719087211601E-2</v>
      </c>
      <c r="N44" s="93">
        <f>K44/'סכום נכסי הקרן'!$C$42</f>
        <v>2.3961205904391256E-2</v>
      </c>
    </row>
    <row r="45" spans="2:14" s="124" customFormat="1">
      <c r="B45" s="85" t="s">
        <v>357</v>
      </c>
      <c r="C45" s="82" t="s">
        <v>358</v>
      </c>
      <c r="D45" s="95" t="s">
        <v>111</v>
      </c>
      <c r="E45" s="82" t="s">
        <v>315</v>
      </c>
      <c r="F45" s="95" t="s">
        <v>324</v>
      </c>
      <c r="G45" s="95" t="s">
        <v>154</v>
      </c>
      <c r="H45" s="92">
        <v>46768</v>
      </c>
      <c r="I45" s="94">
        <v>3628.03</v>
      </c>
      <c r="J45" s="82"/>
      <c r="K45" s="92">
        <v>1696.7570700000001</v>
      </c>
      <c r="L45" s="93">
        <v>9.6695270421117742E-4</v>
      </c>
      <c r="M45" s="93">
        <v>6.5879252670103293E-3</v>
      </c>
      <c r="N45" s="93">
        <f>K45/'סכום נכסי הקרן'!$C$42</f>
        <v>3.9499485386005973E-3</v>
      </c>
    </row>
    <row r="46" spans="2:14" s="124" customFormat="1">
      <c r="B46" s="85" t="s">
        <v>359</v>
      </c>
      <c r="C46" s="82" t="s">
        <v>360</v>
      </c>
      <c r="D46" s="95" t="s">
        <v>111</v>
      </c>
      <c r="E46" s="82" t="s">
        <v>295</v>
      </c>
      <c r="F46" s="95" t="s">
        <v>324</v>
      </c>
      <c r="G46" s="95" t="s">
        <v>154</v>
      </c>
      <c r="H46" s="92">
        <v>350000</v>
      </c>
      <c r="I46" s="94">
        <v>330.2</v>
      </c>
      <c r="J46" s="82"/>
      <c r="K46" s="92">
        <v>1155.7</v>
      </c>
      <c r="L46" s="93">
        <v>3.9858902673248911E-3</v>
      </c>
      <c r="M46" s="93">
        <v>4.4871863896720566E-3</v>
      </c>
      <c r="N46" s="93">
        <f>K46/'סכום נכסי הקרן'!$C$42</f>
        <v>2.690400179715008E-3</v>
      </c>
    </row>
    <row r="47" spans="2:14" s="124" customFormat="1">
      <c r="B47" s="81"/>
      <c r="C47" s="82"/>
      <c r="D47" s="82"/>
      <c r="E47" s="82"/>
      <c r="F47" s="82"/>
      <c r="G47" s="82"/>
      <c r="H47" s="92"/>
      <c r="I47" s="94"/>
      <c r="J47" s="82"/>
      <c r="K47" s="82"/>
      <c r="L47" s="82"/>
      <c r="M47" s="93"/>
      <c r="N47" s="82"/>
    </row>
    <row r="48" spans="2:14" s="124" customFormat="1">
      <c r="B48" s="79" t="s">
        <v>218</v>
      </c>
      <c r="C48" s="80"/>
      <c r="D48" s="80"/>
      <c r="E48" s="80"/>
      <c r="F48" s="80"/>
      <c r="G48" s="80"/>
      <c r="H48" s="89"/>
      <c r="I48" s="91"/>
      <c r="J48" s="89">
        <f>J49</f>
        <v>71.569999999999993</v>
      </c>
      <c r="K48" s="89">
        <v>120258.26334999999</v>
      </c>
      <c r="L48" s="80"/>
      <c r="M48" s="90">
        <v>0.46692155624272552</v>
      </c>
      <c r="N48" s="90">
        <f>K48/'סכום נכסי הקרן'!$C$42</f>
        <v>0.27995401343692544</v>
      </c>
    </row>
    <row r="49" spans="2:14" s="124" customFormat="1">
      <c r="B49" s="100" t="s">
        <v>55</v>
      </c>
      <c r="C49" s="80"/>
      <c r="D49" s="80"/>
      <c r="E49" s="80"/>
      <c r="F49" s="80"/>
      <c r="G49" s="80"/>
      <c r="H49" s="89"/>
      <c r="I49" s="91"/>
      <c r="J49" s="89">
        <f>J57</f>
        <v>71.569999999999993</v>
      </c>
      <c r="K49" s="89">
        <v>86031.248749999999</v>
      </c>
      <c r="L49" s="80"/>
      <c r="M49" s="90">
        <v>0.33402980745651217</v>
      </c>
      <c r="N49" s="90">
        <f>K49/'סכום נכסי הקרן'!$C$42</f>
        <v>0.20027557938747645</v>
      </c>
    </row>
    <row r="50" spans="2:14" s="124" customFormat="1">
      <c r="B50" s="85" t="s">
        <v>361</v>
      </c>
      <c r="C50" s="82" t="s">
        <v>362</v>
      </c>
      <c r="D50" s="95" t="s">
        <v>29</v>
      </c>
      <c r="E50" s="82"/>
      <c r="F50" s="95" t="s">
        <v>296</v>
      </c>
      <c r="G50" s="95" t="s">
        <v>163</v>
      </c>
      <c r="H50" s="92">
        <v>4950</v>
      </c>
      <c r="I50" s="94">
        <v>20870</v>
      </c>
      <c r="J50" s="82"/>
      <c r="K50" s="92">
        <v>3236.4893399999996</v>
      </c>
      <c r="L50" s="93">
        <v>4.5375197193044471E-5</v>
      </c>
      <c r="M50" s="93">
        <v>1.2566177136598335E-2</v>
      </c>
      <c r="N50" s="93">
        <f>K50/'סכום נכסי הקרן'!$C$42</f>
        <v>7.5343527749257644E-3</v>
      </c>
    </row>
    <row r="51" spans="2:14" s="124" customFormat="1">
      <c r="B51" s="85" t="s">
        <v>363</v>
      </c>
      <c r="C51" s="82" t="s">
        <v>364</v>
      </c>
      <c r="D51" s="95" t="s">
        <v>365</v>
      </c>
      <c r="E51" s="82"/>
      <c r="F51" s="95" t="s">
        <v>296</v>
      </c>
      <c r="G51" s="95" t="s">
        <v>153</v>
      </c>
      <c r="H51" s="92">
        <v>20746</v>
      </c>
      <c r="I51" s="94">
        <v>2834</v>
      </c>
      <c r="J51" s="82"/>
      <c r="K51" s="92">
        <v>2074.8460500000001</v>
      </c>
      <c r="L51" s="93">
        <v>2.43927098836836E-4</v>
      </c>
      <c r="M51" s="93">
        <v>8.0559149919744114E-3</v>
      </c>
      <c r="N51" s="93">
        <f>K51/'סכום נכסי הקרן'!$C$42</f>
        <v>4.8301169730907449E-3</v>
      </c>
    </row>
    <row r="52" spans="2:14" s="124" customFormat="1">
      <c r="B52" s="85" t="s">
        <v>366</v>
      </c>
      <c r="C52" s="82" t="s">
        <v>367</v>
      </c>
      <c r="D52" s="95" t="s">
        <v>29</v>
      </c>
      <c r="E52" s="82"/>
      <c r="F52" s="95" t="s">
        <v>296</v>
      </c>
      <c r="G52" s="95" t="s">
        <v>155</v>
      </c>
      <c r="H52" s="92">
        <v>49492</v>
      </c>
      <c r="I52" s="94">
        <v>7935</v>
      </c>
      <c r="J52" s="82"/>
      <c r="K52" s="92">
        <v>16324.936940000003</v>
      </c>
      <c r="L52" s="93">
        <v>2.5375783815467417E-3</v>
      </c>
      <c r="M52" s="93">
        <v>6.3384126373126765E-2</v>
      </c>
      <c r="N52" s="93">
        <f>K52/'סכום נכסי הקרן'!$C$42</f>
        <v>3.8003472594282404E-2</v>
      </c>
    </row>
    <row r="53" spans="2:14" s="124" customFormat="1">
      <c r="B53" s="85" t="s">
        <v>368</v>
      </c>
      <c r="C53" s="82" t="s">
        <v>369</v>
      </c>
      <c r="D53" s="95" t="s">
        <v>29</v>
      </c>
      <c r="E53" s="82"/>
      <c r="F53" s="95" t="s">
        <v>296</v>
      </c>
      <c r="G53" s="95" t="s">
        <v>162</v>
      </c>
      <c r="H53" s="92">
        <v>11808</v>
      </c>
      <c r="I53" s="94">
        <v>3187</v>
      </c>
      <c r="J53" s="82"/>
      <c r="K53" s="92">
        <v>1064.4991</v>
      </c>
      <c r="L53" s="93">
        <v>2.3143426051814618E-4</v>
      </c>
      <c r="M53" s="93">
        <v>4.1330846009675123E-3</v>
      </c>
      <c r="N53" s="93">
        <f>K53/'סכום נכסי הקרן'!$C$42</f>
        <v>2.4780899627467891E-3</v>
      </c>
    </row>
    <row r="54" spans="2:14" s="124" customFormat="1">
      <c r="B54" s="85" t="s">
        <v>370</v>
      </c>
      <c r="C54" s="82" t="s">
        <v>371</v>
      </c>
      <c r="D54" s="95" t="s">
        <v>365</v>
      </c>
      <c r="E54" s="82"/>
      <c r="F54" s="95" t="s">
        <v>296</v>
      </c>
      <c r="G54" s="95" t="s">
        <v>153</v>
      </c>
      <c r="H54" s="92">
        <v>10162</v>
      </c>
      <c r="I54" s="94">
        <v>2579</v>
      </c>
      <c r="J54" s="82"/>
      <c r="K54" s="92">
        <v>924.87318999999991</v>
      </c>
      <c r="L54" s="93">
        <v>6.4520634920634922E-4</v>
      </c>
      <c r="M54" s="93">
        <v>3.5909651210007595E-3</v>
      </c>
      <c r="N54" s="93">
        <f>K54/'סכום נכסי הקרן'!$C$42</f>
        <v>2.1530492312793912E-3</v>
      </c>
    </row>
    <row r="55" spans="2:14" s="124" customFormat="1">
      <c r="B55" s="85" t="s">
        <v>372</v>
      </c>
      <c r="C55" s="82" t="s">
        <v>373</v>
      </c>
      <c r="D55" s="95" t="s">
        <v>365</v>
      </c>
      <c r="E55" s="82"/>
      <c r="F55" s="95" t="s">
        <v>296</v>
      </c>
      <c r="G55" s="95" t="s">
        <v>153</v>
      </c>
      <c r="H55" s="92">
        <v>53919</v>
      </c>
      <c r="I55" s="94">
        <v>3081</v>
      </c>
      <c r="J55" s="118"/>
      <c r="K55" s="92">
        <v>5862.5314500000004</v>
      </c>
      <c r="L55" s="93">
        <v>1.3313333333333332E-3</v>
      </c>
      <c r="M55" s="93">
        <v>2.2762197223729679E-2</v>
      </c>
      <c r="N55" s="93">
        <f>K55/'סכום נכסי הקרן'!$C$42</f>
        <v>1.3647621066595905E-2</v>
      </c>
    </row>
    <row r="56" spans="2:14" s="124" customFormat="1">
      <c r="B56" s="85" t="s">
        <v>374</v>
      </c>
      <c r="C56" s="82" t="s">
        <v>375</v>
      </c>
      <c r="D56" s="95" t="s">
        <v>114</v>
      </c>
      <c r="E56" s="82"/>
      <c r="F56" s="95" t="s">
        <v>296</v>
      </c>
      <c r="G56" s="95" t="s">
        <v>153</v>
      </c>
      <c r="H56" s="92">
        <v>10835</v>
      </c>
      <c r="I56" s="94">
        <v>44085.5</v>
      </c>
      <c r="J56" s="82"/>
      <c r="K56" s="92">
        <v>16856.847010000001</v>
      </c>
      <c r="L56" s="93">
        <v>1.8719816779037399E-3</v>
      </c>
      <c r="M56" s="93">
        <v>6.5449350589301819E-2</v>
      </c>
      <c r="N56" s="93">
        <f>K56/'סכום נכסי הקרן'!$C$42</f>
        <v>3.9241727286607596E-2</v>
      </c>
    </row>
    <row r="57" spans="2:14" s="124" customFormat="1">
      <c r="B57" s="85" t="s">
        <v>376</v>
      </c>
      <c r="C57" s="82" t="s">
        <v>377</v>
      </c>
      <c r="D57" s="95" t="s">
        <v>365</v>
      </c>
      <c r="E57" s="82"/>
      <c r="F57" s="95" t="s">
        <v>296</v>
      </c>
      <c r="G57" s="95" t="s">
        <v>153</v>
      </c>
      <c r="H57" s="92">
        <v>15653</v>
      </c>
      <c r="I57" s="94">
        <v>25123</v>
      </c>
      <c r="J57" s="92">
        <v>71.569999999999993</v>
      </c>
      <c r="K57" s="92">
        <v>13949.37745</v>
      </c>
      <c r="L57" s="93">
        <v>1.6293631097427445E-5</v>
      </c>
      <c r="M57" s="93">
        <v>5.4160644317762657E-2</v>
      </c>
      <c r="N57" s="93">
        <f>K57/'סכום נכסי הקרן'!$C$42</f>
        <v>3.2473312796047829E-2</v>
      </c>
    </row>
    <row r="58" spans="2:14" s="124" customFormat="1">
      <c r="B58" s="85" t="s">
        <v>378</v>
      </c>
      <c r="C58" s="82" t="s">
        <v>379</v>
      </c>
      <c r="D58" s="95" t="s">
        <v>126</v>
      </c>
      <c r="E58" s="82"/>
      <c r="F58" s="95" t="s">
        <v>296</v>
      </c>
      <c r="G58" s="95" t="s">
        <v>157</v>
      </c>
      <c r="H58" s="92">
        <v>3083</v>
      </c>
      <c r="I58" s="94">
        <v>7333</v>
      </c>
      <c r="J58" s="82"/>
      <c r="K58" s="92">
        <v>624.24212999999997</v>
      </c>
      <c r="L58" s="93">
        <v>1.0662211893322131E-4</v>
      </c>
      <c r="M58" s="93">
        <v>2.4237179108729727E-3</v>
      </c>
      <c r="N58" s="93">
        <f>K58/'סכום נכסי הקרן'!$C$42</f>
        <v>1.4531981818271863E-3</v>
      </c>
    </row>
    <row r="59" spans="2:14" s="124" customFormat="1">
      <c r="B59" s="85" t="s">
        <v>380</v>
      </c>
      <c r="C59" s="82" t="s">
        <v>381</v>
      </c>
      <c r="D59" s="95" t="s">
        <v>365</v>
      </c>
      <c r="E59" s="82"/>
      <c r="F59" s="95" t="s">
        <v>296</v>
      </c>
      <c r="G59" s="95" t="s">
        <v>153</v>
      </c>
      <c r="H59" s="92">
        <v>71540.000000000015</v>
      </c>
      <c r="I59" s="94">
        <v>4357</v>
      </c>
      <c r="J59" s="82"/>
      <c r="K59" s="92">
        <v>10999.885229999996</v>
      </c>
      <c r="L59" s="93">
        <v>4.9799006226791457E-5</v>
      </c>
      <c r="M59" s="93">
        <v>4.2708778482314323E-2</v>
      </c>
      <c r="N59" s="93">
        <f>K59/'סכום נכסי הקרן'!$C$42</f>
        <v>2.5607072077214198E-2</v>
      </c>
    </row>
    <row r="60" spans="2:14" s="124" customFormat="1">
      <c r="B60" s="85" t="s">
        <v>382</v>
      </c>
      <c r="C60" s="82" t="s">
        <v>383</v>
      </c>
      <c r="D60" s="95" t="s">
        <v>365</v>
      </c>
      <c r="E60" s="82"/>
      <c r="F60" s="95" t="s">
        <v>296</v>
      </c>
      <c r="G60" s="95" t="s">
        <v>153</v>
      </c>
      <c r="H60" s="92">
        <v>17330</v>
      </c>
      <c r="I60" s="94">
        <v>23076</v>
      </c>
      <c r="J60" s="82"/>
      <c r="K60" s="92">
        <v>14112.720859999999</v>
      </c>
      <c r="L60" s="93">
        <v>5.3939848888805034E-5</v>
      </c>
      <c r="M60" s="93">
        <v>5.479485070886296E-2</v>
      </c>
      <c r="N60" s="93">
        <f>K60/'סכום נכסי הקרן'!$C$42</f>
        <v>3.2853566442858646E-2</v>
      </c>
    </row>
    <row r="61" spans="2:14" s="124" customFormat="1">
      <c r="B61" s="81"/>
      <c r="C61" s="82"/>
      <c r="D61" s="82"/>
      <c r="E61" s="82"/>
      <c r="F61" s="82"/>
      <c r="G61" s="82"/>
      <c r="H61" s="92"/>
      <c r="I61" s="94"/>
      <c r="J61" s="82"/>
      <c r="K61" s="82"/>
      <c r="L61" s="82"/>
      <c r="M61" s="93"/>
      <c r="N61" s="82"/>
    </row>
    <row r="62" spans="2:14" s="124" customFormat="1">
      <c r="B62" s="100" t="s">
        <v>56</v>
      </c>
      <c r="C62" s="80"/>
      <c r="D62" s="80"/>
      <c r="E62" s="80"/>
      <c r="F62" s="80"/>
      <c r="G62" s="80"/>
      <c r="H62" s="89"/>
      <c r="I62" s="91"/>
      <c r="J62" s="80"/>
      <c r="K62" s="89">
        <v>34227.014600000002</v>
      </c>
      <c r="L62" s="80"/>
      <c r="M62" s="90">
        <v>0.13289174878621338</v>
      </c>
      <c r="N62" s="90">
        <f>K62/'סכום נכסי הקרן'!$C$42</f>
        <v>7.9678434049448993E-2</v>
      </c>
    </row>
    <row r="63" spans="2:14" s="124" customFormat="1">
      <c r="B63" s="85" t="s">
        <v>384</v>
      </c>
      <c r="C63" s="82" t="s">
        <v>385</v>
      </c>
      <c r="D63" s="95" t="s">
        <v>114</v>
      </c>
      <c r="E63" s="82"/>
      <c r="F63" s="95" t="s">
        <v>324</v>
      </c>
      <c r="G63" s="95" t="s">
        <v>153</v>
      </c>
      <c r="H63" s="92">
        <v>10538</v>
      </c>
      <c r="I63" s="94">
        <v>11630</v>
      </c>
      <c r="J63" s="82"/>
      <c r="K63" s="92">
        <v>4325.0344100000002</v>
      </c>
      <c r="L63" s="93">
        <v>2.007437768381457E-4</v>
      </c>
      <c r="M63" s="93">
        <v>1.6792623984957442E-2</v>
      </c>
      <c r="N63" s="93">
        <f>K63/'סכום נכסי הקרן'!$C$42</f>
        <v>1.0068420311445525E-2</v>
      </c>
    </row>
    <row r="64" spans="2:14" s="124" customFormat="1">
      <c r="B64" s="85" t="s">
        <v>386</v>
      </c>
      <c r="C64" s="82" t="s">
        <v>387</v>
      </c>
      <c r="D64" s="95" t="s">
        <v>365</v>
      </c>
      <c r="E64" s="82"/>
      <c r="F64" s="95" t="s">
        <v>324</v>
      </c>
      <c r="G64" s="95" t="s">
        <v>153</v>
      </c>
      <c r="H64" s="92">
        <v>50488</v>
      </c>
      <c r="I64" s="94">
        <v>3451</v>
      </c>
      <c r="J64" s="82"/>
      <c r="K64" s="92">
        <v>6148.7209599999996</v>
      </c>
      <c r="L64" s="93">
        <v>7.7793442201420059E-4</v>
      </c>
      <c r="M64" s="93">
        <v>2.3873372852473221E-2</v>
      </c>
      <c r="N64" s="93">
        <f>K64/'סכום נכסי הקרן'!$C$42</f>
        <v>1.4313853055119351E-2</v>
      </c>
    </row>
    <row r="65" spans="2:14" s="124" customFormat="1">
      <c r="B65" s="85" t="s">
        <v>388</v>
      </c>
      <c r="C65" s="82" t="s">
        <v>389</v>
      </c>
      <c r="D65" s="95" t="s">
        <v>365</v>
      </c>
      <c r="E65" s="82"/>
      <c r="F65" s="95" t="s">
        <v>324</v>
      </c>
      <c r="G65" s="95" t="s">
        <v>153</v>
      </c>
      <c r="H65" s="92">
        <v>23348</v>
      </c>
      <c r="I65" s="94">
        <v>8013</v>
      </c>
      <c r="J65" s="82"/>
      <c r="K65" s="92">
        <v>6602.3187199999993</v>
      </c>
      <c r="L65" s="93">
        <v>8.8328136621488576E-5</v>
      </c>
      <c r="M65" s="93">
        <v>2.5634537250723399E-2</v>
      </c>
      <c r="N65" s="93">
        <f>K65/'סכום נכסי הקרן'!$C$42</f>
        <v>1.5369801393807872E-2</v>
      </c>
    </row>
    <row r="66" spans="2:14" s="124" customFormat="1">
      <c r="B66" s="85" t="s">
        <v>390</v>
      </c>
      <c r="C66" s="82" t="s">
        <v>391</v>
      </c>
      <c r="D66" s="95" t="s">
        <v>114</v>
      </c>
      <c r="E66" s="82"/>
      <c r="F66" s="95" t="s">
        <v>324</v>
      </c>
      <c r="G66" s="95" t="s">
        <v>153</v>
      </c>
      <c r="H66" s="92">
        <v>5541</v>
      </c>
      <c r="I66" s="94">
        <v>10328</v>
      </c>
      <c r="J66" s="82"/>
      <c r="K66" s="92">
        <v>2019.5566399999998</v>
      </c>
      <c r="L66" s="93">
        <v>2.1655621296687482E-3</v>
      </c>
      <c r="M66" s="93">
        <v>7.8412451918143371E-3</v>
      </c>
      <c r="N66" s="93">
        <f>K66/'סכום נכסי הקרן'!$C$42</f>
        <v>4.7014065477205477E-3</v>
      </c>
    </row>
    <row r="67" spans="2:14" s="124" customFormat="1">
      <c r="B67" s="85" t="s">
        <v>392</v>
      </c>
      <c r="C67" s="82" t="s">
        <v>393</v>
      </c>
      <c r="D67" s="95" t="s">
        <v>114</v>
      </c>
      <c r="E67" s="82"/>
      <c r="F67" s="95" t="s">
        <v>324</v>
      </c>
      <c r="G67" s="95" t="s">
        <v>153</v>
      </c>
      <c r="H67" s="92">
        <v>3489.0000000000014</v>
      </c>
      <c r="I67" s="94">
        <v>7505</v>
      </c>
      <c r="J67" s="82"/>
      <c r="K67" s="92">
        <v>924.06671000000017</v>
      </c>
      <c r="L67" s="93">
        <v>7.7325763490520015E-5</v>
      </c>
      <c r="M67" s="93">
        <v>3.587833835996397E-3</v>
      </c>
      <c r="N67" s="93">
        <f>K67/'סכום נכסי הקרן'!$C$42</f>
        <v>2.1511717942828213E-3</v>
      </c>
    </row>
    <row r="68" spans="2:14" s="124" customFormat="1">
      <c r="B68" s="85" t="s">
        <v>394</v>
      </c>
      <c r="C68" s="82" t="s">
        <v>395</v>
      </c>
      <c r="D68" s="95" t="s">
        <v>114</v>
      </c>
      <c r="E68" s="82"/>
      <c r="F68" s="95" t="s">
        <v>324</v>
      </c>
      <c r="G68" s="95" t="s">
        <v>155</v>
      </c>
      <c r="H68" s="92">
        <v>2066</v>
      </c>
      <c r="I68" s="94">
        <v>10688</v>
      </c>
      <c r="J68" s="82"/>
      <c r="K68" s="92">
        <v>917.90205000000003</v>
      </c>
      <c r="L68" s="93">
        <v>4.046499964578436E-5</v>
      </c>
      <c r="M68" s="93">
        <v>3.5638985773229037E-3</v>
      </c>
      <c r="N68" s="93">
        <f>K68/'סכום נכסי הקרן'!$C$42</f>
        <v>2.1368208361000037E-3</v>
      </c>
    </row>
    <row r="69" spans="2:14" s="124" customFormat="1">
      <c r="B69" s="85" t="s">
        <v>396</v>
      </c>
      <c r="C69" s="82" t="s">
        <v>397</v>
      </c>
      <c r="D69" s="95" t="s">
        <v>29</v>
      </c>
      <c r="E69" s="82"/>
      <c r="F69" s="95" t="s">
        <v>324</v>
      </c>
      <c r="G69" s="95" t="s">
        <v>155</v>
      </c>
      <c r="H69" s="92">
        <v>6200</v>
      </c>
      <c r="I69" s="94">
        <v>19270</v>
      </c>
      <c r="J69" s="82"/>
      <c r="K69" s="92">
        <v>4966.4147000000003</v>
      </c>
      <c r="L69" s="93">
        <v>6.1167449840224698E-3</v>
      </c>
      <c r="M69" s="93">
        <v>1.9282883488195235E-2</v>
      </c>
      <c r="N69" s="93">
        <f>K69/'סכום נכסי הקרן'!$C$42</f>
        <v>1.1561515100302204E-2</v>
      </c>
    </row>
    <row r="70" spans="2:14" s="124" customFormat="1">
      <c r="B70" s="85" t="s">
        <v>398</v>
      </c>
      <c r="C70" s="82" t="s">
        <v>399</v>
      </c>
      <c r="D70" s="95" t="s">
        <v>114</v>
      </c>
      <c r="E70" s="82"/>
      <c r="F70" s="95" t="s">
        <v>324</v>
      </c>
      <c r="G70" s="95" t="s">
        <v>153</v>
      </c>
      <c r="H70" s="92">
        <v>11336</v>
      </c>
      <c r="I70" s="94">
        <v>10678</v>
      </c>
      <c r="J70" s="82"/>
      <c r="K70" s="92">
        <v>4271.7065700000003</v>
      </c>
      <c r="L70" s="93">
        <v>2.7700704444846337E-4</v>
      </c>
      <c r="M70" s="93">
        <v>1.6585570287770794E-2</v>
      </c>
      <c r="N70" s="93">
        <f>K70/'סכום נכסי הקרן'!$C$42</f>
        <v>9.9442763032082555E-3</v>
      </c>
    </row>
    <row r="71" spans="2:14" s="124" customFormat="1">
      <c r="B71" s="85" t="s">
        <v>400</v>
      </c>
      <c r="C71" s="82" t="s">
        <v>401</v>
      </c>
      <c r="D71" s="95" t="s">
        <v>365</v>
      </c>
      <c r="E71" s="82"/>
      <c r="F71" s="95" t="s">
        <v>324</v>
      </c>
      <c r="G71" s="95" t="s">
        <v>153</v>
      </c>
      <c r="H71" s="92">
        <v>30761</v>
      </c>
      <c r="I71" s="94">
        <v>3732</v>
      </c>
      <c r="J71" s="82"/>
      <c r="K71" s="92">
        <v>4051.2938399999998</v>
      </c>
      <c r="L71" s="93">
        <v>8.8642332129070146E-5</v>
      </c>
      <c r="M71" s="93">
        <v>1.5729783316959629E-2</v>
      </c>
      <c r="N71" s="93">
        <f>K71/'סכום נכסי הקרן'!$C$42</f>
        <v>9.4311687074624066E-3</v>
      </c>
    </row>
    <row r="72" spans="2:14">
      <c r="D72" s="1"/>
      <c r="E72" s="1"/>
      <c r="F72" s="1"/>
      <c r="G72" s="1"/>
    </row>
    <row r="73" spans="2:14">
      <c r="D73" s="1"/>
      <c r="E73" s="1"/>
      <c r="F73" s="1"/>
      <c r="G73" s="1"/>
    </row>
    <row r="74" spans="2:14">
      <c r="D74" s="1"/>
      <c r="E74" s="1"/>
      <c r="F74" s="1"/>
      <c r="G74" s="1"/>
    </row>
    <row r="75" spans="2:14">
      <c r="B75" s="97" t="s">
        <v>235</v>
      </c>
      <c r="D75" s="1"/>
      <c r="E75" s="1"/>
      <c r="F75" s="1"/>
      <c r="G75" s="1"/>
    </row>
    <row r="76" spans="2:14">
      <c r="B76" s="97" t="s">
        <v>103</v>
      </c>
      <c r="D76" s="1"/>
      <c r="E76" s="1"/>
      <c r="F76" s="1"/>
      <c r="G76" s="1"/>
    </row>
    <row r="77" spans="2:14">
      <c r="B77" s="97" t="s">
        <v>220</v>
      </c>
      <c r="D77" s="1"/>
      <c r="E77" s="1"/>
      <c r="F77" s="1"/>
      <c r="G77" s="1"/>
    </row>
    <row r="78" spans="2:14">
      <c r="B78" s="97" t="s">
        <v>230</v>
      </c>
      <c r="D78" s="1"/>
      <c r="E78" s="1"/>
      <c r="F78" s="1"/>
      <c r="G78" s="1"/>
    </row>
    <row r="79" spans="2:14">
      <c r="B79" s="97" t="s">
        <v>228</v>
      </c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2112</v>
      </c>
    </row>
    <row r="6" spans="2:65" ht="26.25" customHeight="1">
      <c r="B6" s="178" t="s">
        <v>199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65" ht="26.25" customHeight="1">
      <c r="B7" s="178" t="s">
        <v>82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0"/>
      <c r="BM7" s="3"/>
    </row>
    <row r="8" spans="2:65" s="3" customFormat="1" ht="78.75">
      <c r="B8" s="22" t="s">
        <v>106</v>
      </c>
      <c r="C8" s="30" t="s">
        <v>39</v>
      </c>
      <c r="D8" s="30" t="s">
        <v>110</v>
      </c>
      <c r="E8" s="30" t="s">
        <v>108</v>
      </c>
      <c r="F8" s="30" t="s">
        <v>51</v>
      </c>
      <c r="G8" s="30" t="s">
        <v>15</v>
      </c>
      <c r="H8" s="30" t="s">
        <v>52</v>
      </c>
      <c r="I8" s="30" t="s">
        <v>92</v>
      </c>
      <c r="J8" s="30" t="s">
        <v>222</v>
      </c>
      <c r="K8" s="30" t="s">
        <v>221</v>
      </c>
      <c r="L8" s="30" t="s">
        <v>50</v>
      </c>
      <c r="M8" s="30" t="s">
        <v>49</v>
      </c>
      <c r="N8" s="30" t="s">
        <v>172</v>
      </c>
      <c r="O8" s="20" t="s">
        <v>174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231</v>
      </c>
      <c r="K9" s="32"/>
      <c r="L9" s="32" t="s">
        <v>225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5"/>
      <c r="BG11" s="1"/>
      <c r="BH11" s="3"/>
      <c r="BI11" s="1"/>
      <c r="BM11" s="1"/>
    </row>
    <row r="12" spans="2:65" s="4" customFormat="1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5"/>
      <c r="BG12" s="1"/>
      <c r="BH12" s="3"/>
      <c r="BI12" s="1"/>
      <c r="BM12" s="1"/>
    </row>
    <row r="13" spans="2:6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BH13" s="3"/>
    </row>
    <row r="14" spans="2:65" ht="20.2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BH14" s="4"/>
    </row>
    <row r="15" spans="2:65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5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5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59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BG19" s="4"/>
    </row>
    <row r="20" spans="2:5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BG20" s="3"/>
    </row>
    <row r="21" spans="2:5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5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5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5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5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5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5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5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5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60010A5-5B44-4189-9CA8-181275528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ברכי גמליאל</cp:lastModifiedBy>
  <cp:lastPrinted>2016-08-01T08:41:27Z</cp:lastPrinted>
  <dcterms:created xsi:type="dcterms:W3CDTF">2005-07-19T07:39:38Z</dcterms:created>
  <dcterms:modified xsi:type="dcterms:W3CDTF">2017-12-06T13:57:46Z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