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M69" i="63" l="1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8" i="63"/>
  <c r="M17" i="63"/>
  <c r="M16" i="63"/>
  <c r="M15" i="63"/>
  <c r="M14" i="63"/>
  <c r="M13" i="63"/>
  <c r="M12" i="63"/>
  <c r="M11" i="63"/>
  <c r="J11" i="63"/>
  <c r="J20" i="63"/>
  <c r="J21" i="63"/>
  <c r="L170" i="62"/>
  <c r="K127" i="62"/>
  <c r="M127" i="62" s="1"/>
  <c r="K149" i="62"/>
  <c r="M149" i="62" s="1"/>
  <c r="M225" i="62"/>
  <c r="M224" i="62"/>
  <c r="M223" i="62"/>
  <c r="M222" i="62"/>
  <c r="M221" i="62"/>
  <c r="M220" i="62"/>
  <c r="M219" i="62"/>
  <c r="M218" i="62"/>
  <c r="M217" i="62"/>
  <c r="M216" i="62"/>
  <c r="M215" i="62"/>
  <c r="M214" i="62"/>
  <c r="M213" i="62"/>
  <c r="M212" i="62"/>
  <c r="M211" i="62"/>
  <c r="M210" i="62"/>
  <c r="M209" i="62"/>
  <c r="M208" i="62"/>
  <c r="M207" i="62"/>
  <c r="M206" i="62"/>
  <c r="M205" i="62"/>
  <c r="M204" i="62"/>
  <c r="M203" i="62"/>
  <c r="M202" i="62"/>
  <c r="M201" i="62"/>
  <c r="M200" i="62"/>
  <c r="M199" i="62"/>
  <c r="M198" i="62"/>
  <c r="M197" i="62"/>
  <c r="M196" i="62"/>
  <c r="M195" i="62"/>
  <c r="M194" i="62"/>
  <c r="M193" i="62"/>
  <c r="M192" i="62"/>
  <c r="M191" i="62"/>
  <c r="M190" i="62"/>
  <c r="M189" i="62"/>
  <c r="M188" i="62"/>
  <c r="M187" i="62"/>
  <c r="M186" i="62"/>
  <c r="M185" i="62"/>
  <c r="M184" i="62"/>
  <c r="M183" i="62"/>
  <c r="M182" i="62"/>
  <c r="M181" i="62"/>
  <c r="M180" i="62"/>
  <c r="M179" i="62"/>
  <c r="M178" i="62"/>
  <c r="M177" i="62"/>
  <c r="M176" i="62"/>
  <c r="M175" i="62"/>
  <c r="M174" i="62"/>
  <c r="M173" i="62"/>
  <c r="M172" i="62"/>
  <c r="M171" i="62"/>
  <c r="M170" i="62"/>
  <c r="M169" i="62"/>
  <c r="M168" i="62"/>
  <c r="M167" i="62"/>
  <c r="M166" i="62"/>
  <c r="M165" i="62"/>
  <c r="M164" i="62"/>
  <c r="M163" i="62"/>
  <c r="M162" i="62"/>
  <c r="M161" i="62"/>
  <c r="M160" i="62"/>
  <c r="M159" i="62"/>
  <c r="M158" i="62"/>
  <c r="M157" i="62"/>
  <c r="M156" i="62"/>
  <c r="M155" i="62"/>
  <c r="M154" i="62"/>
  <c r="M153" i="62"/>
  <c r="M152" i="62"/>
  <c r="M151" i="62"/>
  <c r="M150" i="62"/>
  <c r="M147" i="62"/>
  <c r="M146" i="62"/>
  <c r="M145" i="62"/>
  <c r="M144" i="62"/>
  <c r="M143" i="62"/>
  <c r="M142" i="62"/>
  <c r="M141" i="62"/>
  <c r="M140" i="62"/>
  <c r="M139" i="62"/>
  <c r="M138" i="62"/>
  <c r="M137" i="62"/>
  <c r="M136" i="62"/>
  <c r="M135" i="62"/>
  <c r="M134" i="62"/>
  <c r="M133" i="62"/>
  <c r="M132" i="62"/>
  <c r="M131" i="62"/>
  <c r="M130" i="62"/>
  <c r="M129" i="62"/>
  <c r="M128" i="62"/>
  <c r="M126" i="62"/>
  <c r="M124" i="62"/>
  <c r="M123" i="62"/>
  <c r="M122" i="62"/>
  <c r="M121" i="62"/>
  <c r="M120" i="62"/>
  <c r="M119" i="62"/>
  <c r="M118" i="62"/>
  <c r="M117" i="62"/>
  <c r="M116" i="62"/>
  <c r="M115" i="62"/>
  <c r="M114" i="62"/>
  <c r="M113" i="62"/>
  <c r="M112" i="62"/>
  <c r="M111" i="62"/>
  <c r="M110" i="62"/>
  <c r="M109" i="62"/>
  <c r="M108" i="62"/>
  <c r="M107" i="62"/>
  <c r="M106" i="62"/>
  <c r="M105" i="62"/>
  <c r="M104" i="62"/>
  <c r="M103" i="62"/>
  <c r="M102" i="62"/>
  <c r="M101" i="62"/>
  <c r="M100" i="62"/>
  <c r="M99" i="62"/>
  <c r="M98" i="62"/>
  <c r="M97" i="62"/>
  <c r="M96" i="62"/>
  <c r="M95" i="62"/>
  <c r="M94" i="62"/>
  <c r="M93" i="62"/>
  <c r="M92" i="62"/>
  <c r="M91" i="62"/>
  <c r="M89" i="62"/>
  <c r="M88" i="62"/>
  <c r="M87" i="62"/>
  <c r="M86" i="62"/>
  <c r="M85" i="62"/>
  <c r="M84" i="62"/>
  <c r="M83" i="62"/>
  <c r="M82" i="62"/>
  <c r="M81" i="62"/>
  <c r="M80" i="62"/>
  <c r="M79" i="62"/>
  <c r="M78" i="62"/>
  <c r="M77" i="62"/>
  <c r="M76" i="62"/>
  <c r="M75" i="62"/>
  <c r="M74" i="62"/>
  <c r="M73" i="62"/>
  <c r="M72" i="62"/>
  <c r="M71" i="62"/>
  <c r="M70" i="62"/>
  <c r="M69" i="62"/>
  <c r="M68" i="62"/>
  <c r="M67" i="62"/>
  <c r="M66" i="62"/>
  <c r="M65" i="62"/>
  <c r="M64" i="62"/>
  <c r="M63" i="62"/>
  <c r="M62" i="62"/>
  <c r="M61" i="62"/>
  <c r="M60" i="62"/>
  <c r="M59" i="62"/>
  <c r="M58" i="62"/>
  <c r="M57" i="62"/>
  <c r="M56" i="62"/>
  <c r="M55" i="62"/>
  <c r="M54" i="62"/>
  <c r="M53" i="62"/>
  <c r="M52" i="62"/>
  <c r="M51" i="62"/>
  <c r="M50" i="62"/>
  <c r="M49" i="62"/>
  <c r="M48" i="62"/>
  <c r="M47" i="62"/>
  <c r="M46" i="62"/>
  <c r="M45" i="62"/>
  <c r="M44" i="62"/>
  <c r="M42" i="62"/>
  <c r="M41" i="62"/>
  <c r="M40" i="62"/>
  <c r="M39" i="62"/>
  <c r="M38" i="62"/>
  <c r="M37" i="62"/>
  <c r="M36" i="62"/>
  <c r="M35" i="62"/>
  <c r="M34" i="62"/>
  <c r="M33" i="62"/>
  <c r="M32" i="62"/>
  <c r="M31" i="62"/>
  <c r="M30" i="62"/>
  <c r="M29" i="62"/>
  <c r="M28" i="62"/>
  <c r="M27" i="62"/>
  <c r="M26" i="62"/>
  <c r="M25" i="62"/>
  <c r="M24" i="62"/>
  <c r="M23" i="62"/>
  <c r="M22" i="62"/>
  <c r="M21" i="62"/>
  <c r="M20" i="62"/>
  <c r="M19" i="62"/>
  <c r="M18" i="62"/>
  <c r="M17" i="62"/>
  <c r="M16" i="62"/>
  <c r="M15" i="62"/>
  <c r="M14" i="62"/>
  <c r="M13" i="62"/>
  <c r="M12" i="62"/>
  <c r="M11" i="62"/>
  <c r="C31" i="88" l="1"/>
  <c r="C29" i="88"/>
  <c r="C24" i="88"/>
  <c r="C20" i="88"/>
  <c r="C19" i="88"/>
  <c r="C18" i="88"/>
  <c r="C17" i="88"/>
  <c r="C16" i="88"/>
  <c r="C23" i="88" l="1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1" i="88" l="1"/>
  <c r="C10" i="88" s="1"/>
  <c r="C42" i="88" l="1"/>
  <c r="D42" i="88" l="1"/>
  <c r="K32" i="76"/>
  <c r="K15" i="76"/>
  <c r="P72" i="69"/>
  <c r="P56" i="69"/>
  <c r="P40" i="69"/>
  <c r="P24" i="69"/>
  <c r="O25" i="64"/>
  <c r="N58" i="63"/>
  <c r="N45" i="63"/>
  <c r="N34" i="63"/>
  <c r="N23" i="63"/>
  <c r="N12" i="63"/>
  <c r="L11" i="74"/>
  <c r="P49" i="69"/>
  <c r="P17" i="69"/>
  <c r="O22" i="64"/>
  <c r="N53" i="63"/>
  <c r="N30" i="63"/>
  <c r="K24" i="76"/>
  <c r="P64" i="69"/>
  <c r="P32" i="69"/>
  <c r="L12" i="66"/>
  <c r="N50" i="63"/>
  <c r="N17" i="63"/>
  <c r="K33" i="76"/>
  <c r="K16" i="76"/>
  <c r="P73" i="69"/>
  <c r="P57" i="69"/>
  <c r="P41" i="69"/>
  <c r="P25" i="69"/>
  <c r="L15" i="65"/>
  <c r="O14" i="64"/>
  <c r="N61" i="63"/>
  <c r="N46" i="63"/>
  <c r="N35" i="63"/>
  <c r="N25" i="63"/>
  <c r="N13" i="63"/>
  <c r="K25" i="76"/>
  <c r="P65" i="69"/>
  <c r="P33" i="69"/>
  <c r="N69" i="63"/>
  <c r="N41" i="63"/>
  <c r="N18" i="63"/>
  <c r="K40" i="76"/>
  <c r="P80" i="69"/>
  <c r="P48" i="69"/>
  <c r="P16" i="69"/>
  <c r="O17" i="64"/>
  <c r="N66" i="63"/>
  <c r="N39" i="63"/>
  <c r="N29" i="63"/>
  <c r="K39" i="76"/>
  <c r="K22" i="76"/>
  <c r="P79" i="69"/>
  <c r="P63" i="69"/>
  <c r="P47" i="69"/>
  <c r="P31" i="69"/>
  <c r="P15" i="69"/>
  <c r="L13" i="65"/>
  <c r="O12" i="64"/>
  <c r="N56" i="63"/>
  <c r="N40" i="63"/>
  <c r="N24" i="63"/>
  <c r="K38" i="76"/>
  <c r="K21" i="76"/>
  <c r="P78" i="69"/>
  <c r="P62" i="69"/>
  <c r="P46" i="69"/>
  <c r="P30" i="69"/>
  <c r="P14" i="69"/>
  <c r="O23" i="64"/>
  <c r="N67" i="63"/>
  <c r="N51" i="63"/>
  <c r="N31" i="63"/>
  <c r="N54" i="63"/>
  <c r="L13" i="66"/>
  <c r="P36" i="69"/>
  <c r="P68" i="69"/>
  <c r="K28" i="76"/>
  <c r="N27" i="63"/>
  <c r="N49" i="63"/>
  <c r="O21" i="64"/>
  <c r="P29" i="69"/>
  <c r="P61" i="69"/>
  <c r="K20" i="76"/>
  <c r="N225" i="62"/>
  <c r="N221" i="62"/>
  <c r="N217" i="62"/>
  <c r="N213" i="62"/>
  <c r="N209" i="62"/>
  <c r="N205" i="62"/>
  <c r="N201" i="62"/>
  <c r="N197" i="62"/>
  <c r="N192" i="62"/>
  <c r="N188" i="62"/>
  <c r="N184" i="62"/>
  <c r="N180" i="62"/>
  <c r="N176" i="62"/>
  <c r="N172" i="62"/>
  <c r="N168" i="62"/>
  <c r="N164" i="62"/>
  <c r="N160" i="62"/>
  <c r="N156" i="62"/>
  <c r="N152" i="62"/>
  <c r="N147" i="62"/>
  <c r="N143" i="62"/>
  <c r="N139" i="62"/>
  <c r="N135" i="62"/>
  <c r="N131" i="62"/>
  <c r="N127" i="62"/>
  <c r="N122" i="62"/>
  <c r="N118" i="62"/>
  <c r="N114" i="62"/>
  <c r="N110" i="62"/>
  <c r="N106" i="62"/>
  <c r="N102" i="62"/>
  <c r="N98" i="62"/>
  <c r="N94" i="62"/>
  <c r="N89" i="62"/>
  <c r="N85" i="62"/>
  <c r="N81" i="62"/>
  <c r="N77" i="62"/>
  <c r="N73" i="62"/>
  <c r="N69" i="62"/>
  <c r="N65" i="62"/>
  <c r="N61" i="62"/>
  <c r="N57" i="62"/>
  <c r="N53" i="62"/>
  <c r="N49" i="62"/>
  <c r="N45" i="62"/>
  <c r="N40" i="62"/>
  <c r="N36" i="62"/>
  <c r="N32" i="62"/>
  <c r="N28" i="62"/>
  <c r="N24" i="62"/>
  <c r="N20" i="62"/>
  <c r="K35" i="76"/>
  <c r="K14" i="76"/>
  <c r="P67" i="69"/>
  <c r="P43" i="69"/>
  <c r="P23" i="69"/>
  <c r="L11" i="66"/>
  <c r="N68" i="63"/>
  <c r="N48" i="63"/>
  <c r="N28" i="63"/>
  <c r="K34" i="76"/>
  <c r="K13" i="76"/>
  <c r="P66" i="69"/>
  <c r="P42" i="69"/>
  <c r="P22" i="69"/>
  <c r="L12" i="65"/>
  <c r="N63" i="63"/>
  <c r="N21" i="63"/>
  <c r="N47" i="63"/>
  <c r="P12" i="69"/>
  <c r="P52" i="69"/>
  <c r="K19" i="76"/>
  <c r="N33" i="63"/>
  <c r="N65" i="63"/>
  <c r="P21" i="69"/>
  <c r="P69" i="69"/>
  <c r="K37" i="76"/>
  <c r="N222" i="62"/>
  <c r="N216" i="62"/>
  <c r="N211" i="62"/>
  <c r="N206" i="62"/>
  <c r="N200" i="62"/>
  <c r="N194" i="62"/>
  <c r="N189" i="62"/>
  <c r="N183" i="62"/>
  <c r="N178" i="62"/>
  <c r="N173" i="62"/>
  <c r="N167" i="62"/>
  <c r="N162" i="62"/>
  <c r="N157" i="62"/>
  <c r="N151" i="62"/>
  <c r="N145" i="62"/>
  <c r="N140" i="62"/>
  <c r="N134" i="62"/>
  <c r="N129" i="62"/>
  <c r="N123" i="62"/>
  <c r="N117" i="62"/>
  <c r="N112" i="62"/>
  <c r="N107" i="62"/>
  <c r="N101" i="62"/>
  <c r="N96" i="62"/>
  <c r="N91" i="62"/>
  <c r="N84" i="62"/>
  <c r="N79" i="62"/>
  <c r="N74" i="62"/>
  <c r="N68" i="62"/>
  <c r="N63" i="62"/>
  <c r="N58" i="62"/>
  <c r="N52" i="62"/>
  <c r="N47" i="62"/>
  <c r="N41" i="62"/>
  <c r="N35" i="62"/>
  <c r="N30" i="62"/>
  <c r="N25" i="62"/>
  <c r="N19" i="62"/>
  <c r="N15" i="62"/>
  <c r="N11" i="62"/>
  <c r="K31" i="76"/>
  <c r="L13" i="74"/>
  <c r="P59" i="69"/>
  <c r="P39" i="69"/>
  <c r="P19" i="69"/>
  <c r="O24" i="64"/>
  <c r="N64" i="63"/>
  <c r="N44" i="63"/>
  <c r="N20" i="63"/>
  <c r="K30" i="76"/>
  <c r="L12" i="74"/>
  <c r="P58" i="69"/>
  <c r="P38" i="69"/>
  <c r="P18" i="69"/>
  <c r="O19" i="64"/>
  <c r="N59" i="63"/>
  <c r="N26" i="63"/>
  <c r="N62" i="63"/>
  <c r="P20" i="69"/>
  <c r="P60" i="69"/>
  <c r="K36" i="76"/>
  <c r="N38" i="63"/>
  <c r="O13" i="64"/>
  <c r="P37" i="69"/>
  <c r="P77" i="69"/>
  <c r="N196" i="62"/>
  <c r="N220" i="62"/>
  <c r="N215" i="62"/>
  <c r="N210" i="62"/>
  <c r="N204" i="62"/>
  <c r="N199" i="62"/>
  <c r="N193" i="62"/>
  <c r="N187" i="62"/>
  <c r="N182" i="62"/>
  <c r="N177" i="62"/>
  <c r="N171" i="62"/>
  <c r="N166" i="62"/>
  <c r="N161" i="62"/>
  <c r="N155" i="62"/>
  <c r="N150" i="62"/>
  <c r="N144" i="62"/>
  <c r="N138" i="62"/>
  <c r="N133" i="62"/>
  <c r="N128" i="62"/>
  <c r="N121" i="62"/>
  <c r="N116" i="62"/>
  <c r="N111" i="62"/>
  <c r="N105" i="62"/>
  <c r="N100" i="62"/>
  <c r="N95" i="62"/>
  <c r="N88" i="62"/>
  <c r="N83" i="62"/>
  <c r="N78" i="62"/>
  <c r="N72" i="62"/>
  <c r="N67" i="62"/>
  <c r="N62" i="62"/>
  <c r="N56" i="62"/>
  <c r="N51" i="62"/>
  <c r="N46" i="62"/>
  <c r="N39" i="62"/>
  <c r="N34" i="62"/>
  <c r="N29" i="62"/>
  <c r="N23" i="62"/>
  <c r="N18" i="62"/>
  <c r="N14" i="62"/>
  <c r="K27" i="76"/>
  <c r="P75" i="69"/>
  <c r="P55" i="69"/>
  <c r="P35" i="69"/>
  <c r="P11" i="69"/>
  <c r="O20" i="64"/>
  <c r="N60" i="63"/>
  <c r="N36" i="63"/>
  <c r="N15" i="63"/>
  <c r="K26" i="76"/>
  <c r="P74" i="69"/>
  <c r="P54" i="69"/>
  <c r="P34" i="69"/>
  <c r="L14" i="66"/>
  <c r="O15" i="64"/>
  <c r="N55" i="63"/>
  <c r="N37" i="63"/>
  <c r="O18" i="64"/>
  <c r="P28" i="69"/>
  <c r="P76" i="69"/>
  <c r="N16" i="63"/>
  <c r="N43" i="63"/>
  <c r="L14" i="65"/>
  <c r="K18" i="76"/>
  <c r="P71" i="69"/>
  <c r="P51" i="69"/>
  <c r="P27" i="69"/>
  <c r="L15" i="66"/>
  <c r="O16" i="64"/>
  <c r="N52" i="63"/>
  <c r="N32" i="63"/>
  <c r="N11" i="63"/>
  <c r="K17" i="76"/>
  <c r="P70" i="69"/>
  <c r="P50" i="69"/>
  <c r="P26" i="69"/>
  <c r="L16" i="65"/>
  <c r="O11" i="64"/>
  <c r="N14" i="63"/>
  <c r="N42" i="63"/>
  <c r="L11" i="65"/>
  <c r="P44" i="69"/>
  <c r="K11" i="76"/>
  <c r="N22" i="63"/>
  <c r="N57" i="63"/>
  <c r="P13" i="69"/>
  <c r="P53" i="69"/>
  <c r="K29" i="76"/>
  <c r="N223" i="62"/>
  <c r="N218" i="62"/>
  <c r="N212" i="62"/>
  <c r="N207" i="62"/>
  <c r="N202" i="62"/>
  <c r="N195" i="62"/>
  <c r="N190" i="62"/>
  <c r="N185" i="62"/>
  <c r="N179" i="62"/>
  <c r="N174" i="62"/>
  <c r="N169" i="62"/>
  <c r="N163" i="62"/>
  <c r="N158" i="62"/>
  <c r="N153" i="62"/>
  <c r="N146" i="62"/>
  <c r="N141" i="62"/>
  <c r="N136" i="62"/>
  <c r="N130" i="62"/>
  <c r="N124" i="62"/>
  <c r="N119" i="62"/>
  <c r="N113" i="62"/>
  <c r="N108" i="62"/>
  <c r="N103" i="62"/>
  <c r="N97" i="62"/>
  <c r="N92" i="62"/>
  <c r="N86" i="62"/>
  <c r="N80" i="62"/>
  <c r="N75" i="62"/>
  <c r="N70" i="62"/>
  <c r="N64" i="62"/>
  <c r="N59" i="62"/>
  <c r="N54" i="62"/>
  <c r="N48" i="62"/>
  <c r="N42" i="62"/>
  <c r="N37" i="62"/>
  <c r="N31" i="62"/>
  <c r="N26" i="62"/>
  <c r="N21" i="62"/>
  <c r="P45" i="69"/>
  <c r="N214" i="62"/>
  <c r="N191" i="62"/>
  <c r="N170" i="62"/>
  <c r="N149" i="62"/>
  <c r="N126" i="62"/>
  <c r="N104" i="62"/>
  <c r="N82" i="62"/>
  <c r="N60" i="62"/>
  <c r="N38" i="62"/>
  <c r="N17" i="62"/>
  <c r="K12" i="76"/>
  <c r="N208" i="62"/>
  <c r="N186" i="62"/>
  <c r="N165" i="62"/>
  <c r="N142" i="62"/>
  <c r="N120" i="62"/>
  <c r="N99" i="62"/>
  <c r="N76" i="62"/>
  <c r="N55" i="62"/>
  <c r="N33" i="62"/>
  <c r="N16" i="62"/>
  <c r="N224" i="62"/>
  <c r="N203" i="62"/>
  <c r="N181" i="62"/>
  <c r="N159" i="62"/>
  <c r="N137" i="62"/>
  <c r="N115" i="62"/>
  <c r="N93" i="62"/>
  <c r="N71" i="62"/>
  <c r="N50" i="62"/>
  <c r="N27" i="62"/>
  <c r="N13" i="62"/>
  <c r="N219" i="62"/>
  <c r="N198" i="62"/>
  <c r="N175" i="62"/>
  <c r="N154" i="62"/>
  <c r="N132" i="62"/>
  <c r="N109" i="62"/>
  <c r="N87" i="62"/>
  <c r="N66" i="62"/>
  <c r="N44" i="62"/>
  <c r="N22" i="62"/>
  <c r="N12" i="62"/>
  <c r="D17" i="88"/>
  <c r="D11" i="88"/>
  <c r="D16" i="88"/>
  <c r="D24" i="88"/>
  <c r="D19" i="88"/>
  <c r="D20" i="88"/>
  <c r="D29" i="88"/>
  <c r="D31" i="88"/>
  <c r="D18" i="88"/>
  <c r="D23" i="88"/>
  <c r="D12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70930]}"/>
    <s v="{[Medida].[Medida].&amp;[2]}"/>
    <s v="{[Keren].[Keren].[All]}"/>
    <s v="{[Cheshbon KM].[Hie Peilut].[Peilut 7].&amp;[Kod_Peilut_L7_622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8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4" si="29">
        <n x="1" s="1"/>
        <n x="2" s="1"/>
        <n x="27"/>
        <n x="28"/>
      </t>
    </mdx>
    <mdx n="0" f="v">
      <t c="4" si="29">
        <n x="1" s="1"/>
        <n x="2" s="1"/>
        <n x="30"/>
        <n x="28"/>
      </t>
    </mdx>
    <mdx n="0" f="v">
      <t c="4" si="29">
        <n x="1" s="1"/>
        <n x="2" s="1"/>
        <n x="31"/>
        <n x="28"/>
      </t>
    </mdx>
    <mdx n="0" f="v">
      <t c="4" si="29">
        <n x="1" s="1"/>
        <n x="2" s="1"/>
        <n x="32"/>
        <n x="28"/>
      </t>
    </mdx>
    <mdx n="0" f="v">
      <t c="4" si="29">
        <n x="1" s="1"/>
        <n x="2" s="1"/>
        <n x="33"/>
        <n x="28"/>
      </t>
    </mdx>
    <mdx n="0" f="v">
      <t c="4" si="29">
        <n x="1" s="1"/>
        <n x="2" s="1"/>
        <n x="34"/>
        <n x="28"/>
      </t>
    </mdx>
    <mdx n="0" f="v">
      <t c="4" si="29">
        <n x="1" s="1"/>
        <n x="2" s="1"/>
        <n x="35"/>
        <n x="28"/>
      </t>
    </mdx>
    <mdx n="0" f="v">
      <t c="4" si="29">
        <n x="1" s="1"/>
        <n x="2" s="1"/>
        <n x="36"/>
        <n x="28"/>
      </t>
    </mdx>
    <mdx n="0" f="v">
      <t c="4" si="29">
        <n x="1" s="1"/>
        <n x="2" s="1"/>
        <n x="37"/>
        <n x="28"/>
      </t>
    </mdx>
    <mdx n="0" f="v">
      <t c="4" si="29">
        <n x="1" s="1"/>
        <n x="2" s="1"/>
        <n x="38"/>
        <n x="28"/>
      </t>
    </mdx>
    <mdx n="0" f="v">
      <t c="4" si="29">
        <n x="1" s="1"/>
        <n x="2" s="1"/>
        <n x="39"/>
        <n x="28"/>
      </t>
    </mdx>
  </mdx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<sst xmlns="http://schemas.openxmlformats.org/spreadsheetml/2006/main" count="3980" uniqueCount="1172">
  <si>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</si>
  <si>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</si>
  <si>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</si>
  <si>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</si>
  <si>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</si>
  <si>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</si>
  <si>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</si>
  <si>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</si>
  <si>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</si>
  <si>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</si>
  <si>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</si>
  <si>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</si>
  <si>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</si>
  <si>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</si>
  <si>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</si>
  <si>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</si>
  <si>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</si>
  <si>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</si>
  <si>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</si>
  <si>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</si>
  <si>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</si>
  <si>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</si>
  <si>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</si>
  <si>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</si>
  <si>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</si>
  <si>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</si>
  <si>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</si>
  <si>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</si>
  <si>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</si>
  <si>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</si>
  <si>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</si>
  <si>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</si>
  <si>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</si>
  <si>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</si>
  <si>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</si>
  <si>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</si>
  <si>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</si>
  <si>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כתבי אופציה</t>
  </si>
  <si>
    <t>סה"כ חוזים עתידיים</t>
  </si>
  <si>
    <t>סה"כ אופציות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</si>
  <si>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</si>
  <si>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</si>
  <si>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</si>
  <si>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</si>
  <si>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</si>
  <si>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</si>
  <si>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</si>
  <si>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</si>
  <si>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</si>
  <si>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</si>
  <si>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</si>
  <si>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</si>
  <si>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</si>
  <si>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</si>
  <si>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</si>
  <si>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</si>
  <si>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</si>
  <si>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</si>
  <si>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</si>
  <si>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</si>
  <si>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</si>
  <si>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</si>
  <si>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</si>
  <si>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</si>
  <si>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</si>
  <si>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</si>
  <si>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</si>
  <si>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</si>
  <si>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</si>
  <si>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</si>
  <si>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</si>
  <si>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</si>
  <si>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</si>
  <si>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</si>
  <si>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</si>
  <si>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</si>
  <si>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</si>
  <si>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</si>
  <si>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</si>
  <si>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</si>
  <si>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</si>
  <si>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</si>
  <si>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</si>
  <si>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</si>
  <si>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</si>
  <si>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</si>
  <si>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</si>
  <si>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</si>
  <si>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</si>
  <si>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</si>
  <si>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</si>
  <si>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</si>
  <si>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</si>
  <si>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</si>
  <si>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</si>
  <si>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</si>
  <si>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</si>
  <si>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</si>
  <si>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</si>
  <si>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</si>
  <si>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</si>
  <si>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</si>
  <si>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</si>
  <si>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</si>
  <si>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</si>
  <si>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</si>
  <si>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</si>
  <si>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</si>
  <si>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</si>
  <si>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</si>
  <si>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</si>
  <si>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</si>
  <si>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</si>
  <si>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</si>
  <si>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</si>
  <si>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</si>
  <si>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</si>
  <si>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</si>
  <si>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</si>
  <si>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</si>
  <si>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</si>
  <si>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</si>
  <si>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</si>
  <si>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</si>
  <si>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</si>
  <si>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</si>
  <si>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</si>
  <si>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</si>
  <si>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</si>
  <si>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</si>
  <si>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</si>
  <si>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</si>
  <si>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</si>
  <si>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</si>
  <si>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</si>
  <si>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</si>
  <si>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</si>
  <si>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</si>
  <si>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</si>
  <si>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</si>
  <si>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</si>
  <si>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</si>
  <si>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</si>
  <si>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</si>
  <si>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</si>
  <si>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</si>
  <si>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</si>
  <si>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</si>
  <si>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</si>
  <si>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</si>
  <si>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</si>
  <si>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</si>
  <si>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</si>
  <si>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</si>
  <si>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</si>
  <si>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</si>
  <si>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</si>
  <si>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</si>
  <si>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</si>
  <si>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</si>
  <si>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</si>
  <si>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</si>
  <si>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</si>
  <si>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</si>
  <si>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</si>
  <si>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</si>
  <si>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</si>
  <si>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</si>
  <si>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</si>
  <si>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</si>
  <si>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</si>
  <si>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</si>
  <si>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</si>
  <si>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</si>
  <si>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</si>
  <si>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</si>
  <si>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</si>
  <si>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</si>
  <si>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</si>
  <si>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</si>
  <si>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</si>
  <si>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</si>
  <si>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</si>
  <si>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</si>
  <si>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</si>
  <si>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</si>
  <si>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</si>
  <si>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</si>
  <si>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</si>
  <si>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</si>
  <si>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</si>
  <si>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</si>
  <si>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</si>
  <si>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</si>
  <si>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</si>
  <si>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</si>
  <si>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</si>
  <si>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</si>
  <si>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</si>
  <si>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</si>
  <si>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</si>
  <si>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</si>
  <si>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</si>
  <si>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</si>
  <si>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</si>
  <si>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</si>
  <si>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</si>
  <si>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</si>
  <si>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</si>
  <si>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</si>
  <si>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</si>
  <si>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</si>
  <si>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</si>
  <si>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</si>
  <si>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</si>
  <si>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</si>
  <si>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מט"ח/ מט"ח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</si>
  <si>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</si>
  <si>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</si>
  <si>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</si>
  <si>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</si>
  <si>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</si>
  <si>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</si>
  <si>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</si>
  <si>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</si>
  <si>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</si>
  <si>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</si>
  <si>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</si>
  <si>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</si>
  <si>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</si>
  <si>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</si>
  <si>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</si>
  <si>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</si>
  <si>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</si>
  <si>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</si>
  <si>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</si>
  <si>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</si>
  <si>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</si>
  <si>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אישית - מסלול מניות</t>
  </si>
  <si>
    <t>סה"כ תל אביב 35</t>
  </si>
  <si>
    <t>אורמת טכנולוגיות*</t>
  </si>
  <si>
    <t>1134402</t>
  </si>
  <si>
    <t>מגמה</t>
  </si>
  <si>
    <t>520036716</t>
  </si>
  <si>
    <t>UTILITIES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</si>
  <si>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</si>
  <si>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</si>
  <si>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</si>
  <si>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</si>
  <si>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</si>
  <si>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</si>
  <si>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</si>
  <si>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</si>
  <si>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אלוני חץ*</t>
  </si>
  <si>
    <t>390013</t>
  </si>
  <si>
    <t>520038506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</si>
  <si>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</si>
  <si>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</si>
  <si>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</si>
  <si>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</si>
  <si>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</si>
  <si>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</si>
  <si>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</si>
  <si>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</si>
  <si>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</si>
  <si>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</si>
  <si>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</si>
  <si>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</si>
  <si>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</si>
  <si>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</si>
  <si>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</si>
  <si>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</si>
  <si>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</si>
  <si>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</si>
  <si>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</t>
  </si>
  <si>
    <t>475020</t>
  </si>
  <si>
    <t>550013098</t>
  </si>
  <si>
    <t>חיפוש נפט וגז</t>
  </si>
  <si>
    <t>הראל השקעות</t>
  </si>
  <si>
    <t>585018</t>
  </si>
  <si>
    <t>520033986</t>
  </si>
  <si>
    <t>ביטוח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</si>
  <si>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</si>
  <si>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</si>
  <si>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</si>
  <si>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</si>
  <si>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</si>
  <si>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</si>
  <si>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</si>
  <si>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</si>
  <si>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</si>
  <si>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</si>
  <si>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</si>
  <si>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</si>
  <si>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</si>
  <si>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</si>
  <si>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</si>
  <si>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</si>
  <si>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</si>
  <si>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</si>
  <si>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</si>
  <si>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מיילן</t>
  </si>
  <si>
    <t>1136704</t>
  </si>
  <si>
    <t>61036137</t>
  </si>
  <si>
    <t>Pharmaceuticals&amp; Biotechnology</t>
  </si>
  <si>
    <t>מליסרון*</t>
  </si>
  <si>
    <t>323014</t>
  </si>
  <si>
    <t>520037789</t>
  </si>
  <si>
    <t>נייס*</t>
  </si>
  <si>
    <t>273011</t>
  </si>
  <si>
    <t>520036872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</si>
  <si>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</si>
  <si>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</si>
  <si>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</si>
  <si>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</si>
  <si>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</si>
  <si>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</si>
  <si>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</si>
  <si>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</si>
  <si>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</si>
  <si>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השקעה ואחזקות</t>
  </si>
  <si>
    <t>פרוטרום*</t>
  </si>
  <si>
    <t>1081082</t>
  </si>
  <si>
    <t>520042805</t>
  </si>
  <si>
    <t>מזון</t>
  </si>
  <si>
    <t>פרטנר</t>
  </si>
  <si>
    <t>1083484</t>
  </si>
  <si>
    <t>520044314</t>
  </si>
  <si>
    <t>פריגו</t>
  </si>
  <si>
    <t>1130699</t>
  </si>
  <si>
    <t>529592</t>
  </si>
  <si>
    <t>1119478</t>
  </si>
  <si>
    <t>510960719</t>
  </si>
  <si>
    <t>שופרסל</t>
  </si>
  <si>
    <t>777037</t>
  </si>
  <si>
    <t>520022732</t>
  </si>
  <si>
    <t>שטראוס עלית*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</si>
  <si>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</si>
  <si>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</si>
  <si>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</si>
  <si>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</si>
  <si>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</si>
  <si>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</si>
  <si>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</si>
  <si>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</si>
  <si>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</si>
  <si>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</si>
  <si>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</si>
  <si>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</si>
  <si>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</si>
  <si>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</si>
  <si>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</si>
  <si>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</si>
  <si>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</si>
  <si>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אלון דור</t>
  </si>
  <si>
    <t>1093202</t>
  </si>
  <si>
    <t>520043878</t>
  </si>
  <si>
    <t>שרותים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</si>
  <si>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</si>
  <si>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</si>
  <si>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</si>
  <si>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</si>
  <si>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</si>
  <si>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</si>
  <si>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</si>
  <si>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</si>
  <si>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</si>
  <si>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</si>
  <si>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</si>
  <si>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</si>
  <si>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</si>
  <si>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</si>
  <si>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</si>
  <si>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</si>
  <si>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</si>
  <si>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</si>
  <si>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</si>
  <si>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</si>
  <si>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</si>
  <si>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</si>
  <si>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520001736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</si>
  <si>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</si>
  <si>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</si>
  <si>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</si>
  <si>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</si>
  <si>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</si>
  <si>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</si>
  <si>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</si>
  <si>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</si>
  <si>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</si>
  <si>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</si>
  <si>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</si>
  <si>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</si>
  <si>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</si>
  <si>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</si>
  <si>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520017450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</si>
  <si>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</si>
  <si>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</si>
  <si>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</si>
  <si>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</si>
  <si>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</si>
  <si>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</si>
  <si>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</si>
  <si>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</si>
  <si>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</si>
  <si>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</si>
  <si>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</si>
  <si>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</si>
  <si>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</si>
  <si>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</si>
  <si>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</si>
  <si>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</si>
  <si>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</si>
  <si>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</si>
  <si>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</si>
  <si>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</si>
  <si>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</si>
  <si>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</si>
  <si>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</si>
  <si>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</si>
  <si>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</si>
  <si>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</si>
  <si>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</si>
  <si>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</si>
  <si>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</si>
  <si>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</si>
  <si>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</si>
  <si>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</si>
  <si>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</si>
  <si>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</si>
  <si>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</si>
  <si>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</si>
  <si>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</si>
  <si>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</si>
  <si>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</si>
  <si>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</si>
  <si>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</si>
  <si>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</si>
  <si>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</si>
  <si>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</si>
  <si>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</si>
  <si>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1085166</t>
  </si>
  <si>
    <t>512352444</t>
  </si>
  <si>
    <t>ציוד תקשורת</t>
  </si>
  <si>
    <t>פוקס ויזל*</t>
  </si>
  <si>
    <t>1087022</t>
  </si>
  <si>
    <t>512157603</t>
  </si>
  <si>
    <t>פורמולה*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</si>
  <si>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</si>
  <si>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</si>
  <si>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</si>
  <si>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</si>
  <si>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</si>
  <si>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</si>
  <si>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</si>
  <si>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</si>
  <si>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</si>
  <si>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</si>
  <si>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</si>
  <si>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</si>
  <si>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</si>
  <si>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</si>
  <si>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</si>
  <si>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</si>
  <si>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</si>
  <si>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</si>
  <si>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</si>
  <si>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</si>
  <si>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</si>
  <si>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</si>
  <si>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</si>
  <si>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</si>
  <si>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</si>
  <si>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</si>
  <si>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</si>
  <si>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</si>
  <si>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</si>
  <si>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</si>
  <si>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</si>
  <si>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</si>
  <si>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אבוגן*</t>
  </si>
  <si>
    <t>1105055</t>
  </si>
  <si>
    <t>512838723</t>
  </si>
  <si>
    <t>או פי סי*</t>
  </si>
  <si>
    <t>1141571</t>
  </si>
  <si>
    <t>514401702</t>
  </si>
  <si>
    <t>ENERGY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</si>
  <si>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</si>
  <si>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</si>
  <si>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</si>
  <si>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</si>
  <si>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</si>
  <si>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</si>
  <si>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</si>
  <si>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</si>
  <si>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</si>
  <si>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</si>
  <si>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</si>
  <si>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</si>
  <si>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</si>
  <si>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</si>
  <si>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</si>
  <si>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</si>
  <si>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</si>
  <si>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</si>
  <si>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</si>
  <si>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</si>
  <si>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</si>
  <si>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</si>
  <si>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</si>
  <si>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</si>
  <si>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</si>
  <si>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</si>
  <si>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</si>
  <si>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</si>
  <si>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</si>
  <si>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</si>
  <si>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</si>
  <si>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</si>
  <si>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</si>
  <si>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</si>
  <si>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</si>
  <si>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</si>
  <si>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</si>
  <si>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</si>
  <si>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</si>
  <si>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</si>
  <si>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</si>
  <si>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</si>
  <si>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</si>
  <si>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</si>
  <si>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</si>
  <si>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</si>
  <si>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513029974</t>
  </si>
  <si>
    <t>גניגר*</t>
  </si>
  <si>
    <t>1095892</t>
  </si>
  <si>
    <t>512416991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</si>
  <si>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</si>
  <si>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</si>
  <si>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</si>
  <si>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</si>
  <si>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</si>
  <si>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</si>
  <si>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</si>
  <si>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</si>
  <si>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</si>
  <si>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</si>
  <si>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</si>
  <si>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</si>
  <si>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</si>
  <si>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</si>
  <si>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</si>
  <si>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</si>
  <si>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</si>
  <si>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על בד*</t>
  </si>
  <si>
    <t>625012</t>
  </si>
  <si>
    <t>520040205</t>
  </si>
  <si>
    <t>1090943</t>
  </si>
  <si>
    <t>512776964</t>
  </si>
  <si>
    <t>פלסטופיל*</t>
  </si>
  <si>
    <t>1092840</t>
  </si>
  <si>
    <t>513681247</t>
  </si>
  <si>
    <t>פריון נטוורק</t>
  </si>
  <si>
    <t>1095819</t>
  </si>
  <si>
    <t>512849498</t>
  </si>
  <si>
    <t>קסטרו*</t>
  </si>
  <si>
    <t>280016</t>
  </si>
  <si>
    <t>520037649</t>
  </si>
  <si>
    <t>רבל אי.סי.אס בעמ*</t>
  </si>
  <si>
    <t>1103878</t>
  </si>
  <si>
    <t>513506329</t>
  </si>
  <si>
    <t>1122381</t>
  </si>
  <si>
    <t>514304005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</si>
  <si>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</si>
  <si>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</si>
  <si>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</si>
  <si>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</si>
  <si>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</si>
  <si>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</si>
  <si>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</si>
  <si>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</si>
  <si>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</si>
  <si>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</si>
  <si>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</si>
  <si>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</si>
  <si>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</si>
  <si>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</si>
  <si>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</si>
  <si>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</si>
  <si>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</si>
  <si>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</si>
  <si>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</si>
  <si>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ISRAEL CHEMICALS LTD</t>
  </si>
  <si>
    <t>IL0002810146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</si>
  <si>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</si>
  <si>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</si>
  <si>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</si>
  <si>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</si>
  <si>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</si>
  <si>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</si>
  <si>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</si>
  <si>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</si>
  <si>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</si>
  <si>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</si>
  <si>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</si>
  <si>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</si>
  <si>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</si>
  <si>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</si>
  <si>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</si>
  <si>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</si>
  <si>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</si>
  <si>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</si>
  <si>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</si>
  <si>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</si>
  <si>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</si>
  <si>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</si>
  <si>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</si>
  <si>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</si>
  <si>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</si>
  <si>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</si>
  <si>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</si>
  <si>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</si>
  <si>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</si>
  <si>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</si>
  <si>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</si>
  <si>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</si>
  <si>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</si>
  <si>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</si>
  <si>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</si>
  <si>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</si>
  <si>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</si>
  <si>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</si>
  <si>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</si>
  <si>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</si>
  <si>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</si>
  <si>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</si>
  <si>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</si>
  <si>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</si>
  <si>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ABB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</si>
  <si>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</si>
  <si>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</si>
  <si>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</si>
  <si>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</si>
  <si>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</si>
  <si>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</si>
  <si>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ALEXANDRIA REAL ESTATE EQUIT</t>
  </si>
  <si>
    <t>US0152711091</t>
  </si>
  <si>
    <t>Real Estate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</si>
  <si>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</si>
  <si>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</si>
  <si>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</si>
  <si>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</si>
  <si>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</si>
  <si>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</si>
  <si>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</si>
  <si>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</si>
  <si>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</si>
  <si>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</si>
  <si>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</si>
  <si>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AP MOLLER MAERSK A/S B</t>
  </si>
  <si>
    <t>DK0010244508</t>
  </si>
  <si>
    <t>Transportation</t>
  </si>
  <si>
    <t>APPLE INC</t>
  </si>
  <si>
    <t>US0378331005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</si>
  <si>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</si>
  <si>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</si>
  <si>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</si>
  <si>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</si>
  <si>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</si>
  <si>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</si>
  <si>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</si>
  <si>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</si>
  <si>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</si>
  <si>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</si>
  <si>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</si>
  <si>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</si>
  <si>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</si>
  <si>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</si>
  <si>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</si>
  <si>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</si>
  <si>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</si>
  <si>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</si>
  <si>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</si>
  <si>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</si>
  <si>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</si>
  <si>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</si>
  <si>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</si>
  <si>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</si>
  <si>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</si>
  <si>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</si>
  <si>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</si>
  <si>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שרותים פיננסים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</si>
  <si>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</si>
  <si>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</si>
  <si>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</si>
  <si>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</si>
  <si>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</si>
  <si>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</si>
  <si>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</si>
  <si>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</si>
  <si>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</si>
  <si>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</si>
  <si>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</si>
  <si>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</si>
  <si>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Automobiles &amp; Components</t>
  </si>
  <si>
    <t>DELTA AIR LINES</t>
  </si>
  <si>
    <t>US2473617023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</si>
  <si>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</si>
  <si>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</si>
  <si>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</si>
  <si>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</si>
  <si>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</si>
  <si>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</si>
  <si>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</si>
  <si>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</si>
  <si>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</si>
  <si>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</si>
  <si>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</si>
  <si>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</si>
  <si>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</si>
  <si>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</si>
  <si>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</si>
  <si>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</si>
  <si>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INDITEX</t>
  </si>
  <si>
    <t>ES0148396007</t>
  </si>
  <si>
    <t>BME</t>
  </si>
  <si>
    <t>INGENICO GROUP</t>
  </si>
  <si>
    <t>FR0000125346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</si>
  <si>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</si>
  <si>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</si>
  <si>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</si>
  <si>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</si>
  <si>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</si>
  <si>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</si>
  <si>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KONINKLIJKE PHILIPS NV</t>
  </si>
  <si>
    <t>NL0000009538</t>
  </si>
  <si>
    <t>LENOVO GROUP</t>
  </si>
  <si>
    <t>HK0992009065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</si>
  <si>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</si>
  <si>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</si>
  <si>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</si>
  <si>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</si>
  <si>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</si>
  <si>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</si>
  <si>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</si>
  <si>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</si>
  <si>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</si>
  <si>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NETEASE INC ADR</t>
  </si>
  <si>
    <t>US64110W1027</t>
  </si>
  <si>
    <t>NIKE INC CL B</t>
  </si>
  <si>
    <t>US6541061031</t>
  </si>
  <si>
    <t>ORACLE CORP</t>
  </si>
  <si>
    <t>US68389X1054</t>
  </si>
  <si>
    <t>ORANGE</t>
  </si>
  <si>
    <t>FR0000133308</t>
  </si>
  <si>
    <t>PFIZER INC</t>
  </si>
  <si>
    <t>US7170811035</t>
  </si>
  <si>
    <t>PRICELINE GROUP INC</t>
  </si>
  <si>
    <t>US7415034039</t>
  </si>
  <si>
    <t>PROLOGIS INC</t>
  </si>
  <si>
    <t>US74340W1036</t>
  </si>
  <si>
    <t>QUALCOMM INC</t>
  </si>
  <si>
    <t>US7475251036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</si>
  <si>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</si>
  <si>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</si>
  <si>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</si>
  <si>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</si>
  <si>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</si>
  <si>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</si>
  <si>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</si>
  <si>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</si>
  <si>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</si>
  <si>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</si>
  <si>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</si>
  <si>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</si>
  <si>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</si>
  <si>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</si>
  <si>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</si>
  <si>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</si>
  <si>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</si>
  <si>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</si>
  <si>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</si>
  <si>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</si>
  <si>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</si>
  <si>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STERICYCLE</t>
  </si>
  <si>
    <t>US8589121081</t>
  </si>
  <si>
    <t>Commercial &amp; Professional Sevi</t>
  </si>
  <si>
    <t>SYNCHRONY FINANCIAL</t>
  </si>
  <si>
    <t>US87165B1035</t>
  </si>
  <si>
    <t>THALES SA</t>
  </si>
  <si>
    <t>FR0000121329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</si>
  <si>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</si>
  <si>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</si>
  <si>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</si>
  <si>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</si>
  <si>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</si>
  <si>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</si>
  <si>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</si>
  <si>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</si>
  <si>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</si>
  <si>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</si>
  <si>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</si>
  <si>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</si>
  <si>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</si>
  <si>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</si>
  <si>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</si>
  <si>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</si>
  <si>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</si>
  <si>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</si>
  <si>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</si>
  <si>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</si>
  <si>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</si>
  <si>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תא 35 סד 2</t>
  </si>
  <si>
    <t>1125319</t>
  </si>
  <si>
    <t>קסם תא125</t>
  </si>
  <si>
    <t>1117266</t>
  </si>
  <si>
    <t>520041989</t>
  </si>
  <si>
    <t>תכלית תא 125</t>
  </si>
  <si>
    <t>1091818</t>
  </si>
  <si>
    <t>513540310</t>
  </si>
  <si>
    <t>AMUNDI ETF MSCI EM ASIA UCIT</t>
  </si>
  <si>
    <t>FR0011018316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</si>
  <si>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</si>
  <si>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</si>
  <si>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</si>
  <si>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</si>
  <si>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</si>
  <si>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</si>
  <si>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S&amp;P GLOBAL INFRASTRUC 1C</t>
  </si>
  <si>
    <t>LU0322253229</t>
  </si>
  <si>
    <t>DBX STXX EUROPE TECHNOLOGY 1C</t>
  </si>
  <si>
    <t>LU0292104469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</si>
  <si>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</si>
  <si>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</si>
  <si>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</si>
  <si>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</si>
  <si>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</si>
  <si>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</si>
  <si>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</si>
  <si>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</si>
  <si>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</si>
  <si>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</si>
  <si>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CORE EURO STOXX 50</t>
  </si>
  <si>
    <t>IE00B53L3W79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</si>
  <si>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</si>
  <si>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</si>
  <si>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</si>
  <si>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</si>
  <si>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</si>
  <si>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</si>
  <si>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</si>
  <si>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</si>
  <si>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</si>
  <si>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</si>
  <si>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</si>
  <si>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</si>
  <si>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</si>
  <si>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</si>
  <si>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</si>
  <si>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</si>
  <si>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</si>
  <si>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</si>
  <si>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</si>
  <si>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</si>
  <si>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</si>
  <si>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</si>
  <si>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</si>
  <si>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</si>
  <si>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RUSSELL 2000</t>
  </si>
  <si>
    <t>US4642876555</t>
  </si>
  <si>
    <t>ISHARES S&amp;P LATIN AMERICA 40</t>
  </si>
  <si>
    <t>US4642873909</t>
  </si>
  <si>
    <t>ISHARES ST 600 UTIL DE</t>
  </si>
  <si>
    <t>DE000A0Q4R02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</si>
  <si>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</si>
  <si>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</si>
  <si>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</si>
  <si>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</si>
  <si>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</si>
  <si>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</si>
  <si>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</si>
  <si>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</si>
  <si>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</si>
  <si>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</si>
  <si>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</si>
  <si>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</si>
  <si>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</si>
  <si>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</si>
  <si>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</si>
  <si>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</si>
  <si>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</si>
  <si>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</si>
  <si>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MSCI EUROPE CONSUMER ST</t>
  </si>
  <si>
    <t>IE00BKWQ0D84</t>
  </si>
  <si>
    <t>SPDR S AND P HOMEBUILDERS ETF</t>
  </si>
  <si>
    <t>US78464A8889</t>
  </si>
  <si>
    <t>SPDR S&amp;P 500 ETF TRUST</t>
  </si>
  <si>
    <t>US78462F1030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</si>
  <si>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</si>
  <si>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</si>
  <si>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</si>
  <si>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</si>
  <si>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</si>
  <si>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</si>
  <si>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</si>
  <si>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</si>
  <si>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</si>
  <si>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</si>
  <si>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</si>
  <si>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</si>
  <si>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</si>
  <si>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</si>
  <si>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</si>
  <si>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</si>
  <si>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XACT NORDEN 30</t>
  </si>
  <si>
    <t>SE0001710914</t>
  </si>
  <si>
    <t>תעודות השתתפות בקרנות נאמנות בחו"ל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</si>
  <si>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</si>
  <si>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</si>
  <si>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</si>
  <si>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</si>
  <si>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</si>
  <si>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</si>
  <si>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</si>
  <si>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</si>
  <si>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</si>
  <si>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</si>
  <si>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</si>
  <si>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</si>
  <si>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</si>
  <si>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</si>
  <si>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</si>
  <si>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</si>
  <si>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</si>
  <si>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</si>
  <si>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</si>
  <si>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</si>
  <si>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</si>
  <si>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Tokio Marine Japan</t>
  </si>
  <si>
    <t>IE00BYYTL417</t>
  </si>
  <si>
    <t>VANGUARD EMR MK ST IN USD IN</t>
  </si>
  <si>
    <t>IE0031787223</t>
  </si>
  <si>
    <t>כתבי אופציה בישראל</t>
  </si>
  <si>
    <t>אלוני חץ אופציה 15*</t>
  </si>
  <si>
    <t>3900396</t>
  </si>
  <si>
    <t>איתמר אופציה 4*</t>
  </si>
  <si>
    <t>1137017</t>
  </si>
  <si>
    <t>מדיגוס אופציה 9</t>
  </si>
  <si>
    <t>1135979</t>
  </si>
  <si>
    <t>bC 1780 NOV 2017</t>
  </si>
  <si>
    <t>82086638</t>
  </si>
  <si>
    <t>ל.ר.</t>
  </si>
  <si>
    <t>bP 1780 NOV 2017</t>
  </si>
  <si>
    <t>82087172</t>
  </si>
  <si>
    <t>ערד 2024 סדרה 8761</t>
  </si>
  <si>
    <t>8287617</t>
  </si>
  <si>
    <t>RF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</si>
  <si>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</si>
  <si>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</si>
  <si>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</si>
  <si>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</si>
  <si>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</si>
  <si>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</si>
  <si>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</si>
  <si>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</si>
  <si>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</si>
  <si>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</si>
  <si>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</si>
  <si>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</si>
  <si>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</si>
  <si>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</si>
  <si>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</si>
  <si>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</si>
  <si>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</si>
  <si>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</si>
  <si>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</si>
  <si>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</si>
  <si>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</si>
  <si>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</si>
  <si>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</si>
  <si>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</si>
  <si>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</si>
  <si>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</si>
  <si>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</si>
  <si>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</si>
  <si>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</si>
  <si>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</si>
  <si>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</si>
  <si>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</si>
  <si>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</si>
  <si>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</si>
  <si>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</si>
  <si>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</si>
  <si>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</si>
  <si>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</si>
  <si>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</si>
  <si>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</si>
  <si>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</si>
  <si>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</si>
  <si>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</si>
  <si>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</si>
  <si>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</si>
  <si>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</si>
  <si>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</si>
  <si>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</si>
  <si>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</si>
  <si>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</si>
  <si>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</si>
  <si>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</si>
  <si>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</si>
  <si>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</si>
  <si>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</si>
  <si>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</si>
  <si>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</si>
  <si>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</si>
  <si>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</si>
  <si>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</si>
  <si>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</si>
  <si>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</si>
  <si>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</si>
  <si>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</si>
  <si>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</si>
  <si>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</si>
  <si>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</si>
  <si>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</si>
  <si>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</si>
  <si>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</si>
  <si>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</si>
  <si>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</si>
  <si>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</si>
  <si>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</si>
  <si>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</si>
  <si>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</si>
  <si>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</si>
  <si>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</si>
  <si>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</si>
  <si>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</si>
  <si>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</si>
  <si>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</si>
  <si>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</si>
  <si>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</si>
  <si>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</si>
  <si>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</si>
  <si>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</si>
  <si>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</si>
  <si>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</si>
  <si>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</si>
  <si>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</si>
  <si>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</si>
  <si>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</si>
  <si>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</si>
  <si>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</si>
  <si>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</si>
  <si>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</si>
  <si>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</si>
  <si>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</si>
  <si>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</si>
  <si>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</si>
  <si>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</si>
  <si>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</si>
  <si>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</si>
  <si>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</si>
  <si>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</si>
  <si>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</si>
  <si>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</si>
  <si>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</si>
  <si>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</si>
  <si>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</si>
  <si>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</si>
  <si>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</si>
  <si>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</si>
  <si>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</si>
  <si>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</si>
  <si>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</si>
  <si>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</si>
  <si>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</si>
  <si>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</si>
  <si>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</si>
  <si>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</si>
  <si>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</si>
  <si>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</si>
  <si>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</si>
  <si>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</si>
  <si>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REDHILL WARRANT</t>
  </si>
  <si>
    <t>52290</t>
  </si>
  <si>
    <t>₪ / מט"ח</t>
  </si>
  <si>
    <t>+ILS/-EUR 4.2205 09-11-17 (10) +45</t>
  </si>
  <si>
    <t>10001473</t>
  </si>
  <si>
    <t>+ILS/-USD 3.4993 23-10-17 (10) --167.5</t>
  </si>
  <si>
    <t>10001437</t>
  </si>
  <si>
    <t>+ILS/-USD 3.508 29-11-17 (10) --87</t>
  </si>
  <si>
    <t>10001513</t>
  </si>
  <si>
    <t>+ILS/-USD 3.5188 29-11-17 (10) --97</t>
  </si>
  <si>
    <t>10001509</t>
  </si>
  <si>
    <t>+ILS/-USD 3.5201 18-10-17 (10) --164</t>
  </si>
  <si>
    <t>10001433</t>
  </si>
  <si>
    <t>+ILS/-USD 3.553 29-11-17 (10) --113</t>
  </si>
  <si>
    <t>10001503</t>
  </si>
  <si>
    <t>+ILS/-USD 3.5716 21-11-17 (10) --159.5</t>
  </si>
  <si>
    <t>10001475</t>
  </si>
  <si>
    <t>+ILS/-USD 3.5844 21-11-17 (10) --156</t>
  </si>
  <si>
    <t>10001482</t>
  </si>
  <si>
    <t>+USD/-ILS 3.5453 18-10-17 (10) --17</t>
  </si>
  <si>
    <t>10001523</t>
  </si>
  <si>
    <t>+EUR/-USD 1.1448 16-10-17 (10) +58</t>
  </si>
  <si>
    <t>10001452</t>
  </si>
  <si>
    <t>+EUR/-USD 1.1795 16-10-17 (10) +34.8</t>
  </si>
  <si>
    <t>10001490</t>
  </si>
  <si>
    <t>+USD/-EUR 1.1237 16-10-17 (10) +72.2</t>
  </si>
  <si>
    <t>10001412</t>
  </si>
  <si>
    <t>+USD/-EUR 1.1829 21-12-17 (10) +53.3</t>
  </si>
  <si>
    <t>10001529</t>
  </si>
  <si>
    <t>+USD/-EUR 1.2022 21-12-17 (10) +62</t>
  </si>
  <si>
    <t>10001507</t>
  </si>
  <si>
    <t>+USD/-EUR 1.2039 21-12-17 (10) +59</t>
  </si>
  <si>
    <t>10001515</t>
  </si>
  <si>
    <t>+USD/-EUR 1.2062 04-12-17 (10) +52</t>
  </si>
  <si>
    <t>10001505</t>
  </si>
  <si>
    <t>+USD/-GBP 1.2774 02-10-17 (10) +44</t>
  </si>
  <si>
    <t>10001414</t>
  </si>
  <si>
    <t>+USD/-GBP 1.2949 02-10-17 (10) +36</t>
  </si>
  <si>
    <t>10001445</t>
  </si>
  <si>
    <t>+USD/-GBP 1.2951 02-10-17 (10) +46.4</t>
  </si>
  <si>
    <t>10001408</t>
  </si>
  <si>
    <t>+USD/-GBP 1.3036 28-11-17 (10) +46.2</t>
  </si>
  <si>
    <t>10001484</t>
  </si>
  <si>
    <t>+USD/-GBP 1.3188 20-11-17 (10) +47.5</t>
  </si>
  <si>
    <t>10001462</t>
  </si>
  <si>
    <t>+USD/-GBP 1.3435 17-01-18 (10) +44.6</t>
  </si>
  <si>
    <t>10001525</t>
  </si>
  <si>
    <t>+USD/-JPY 111.982 30-11-17 (10) --33.8</t>
  </si>
  <si>
    <t>10001520</t>
  </si>
  <si>
    <t>+USD/-JPY 112.179 10-01-18 (10) --62.1</t>
  </si>
  <si>
    <t>10001522</t>
  </si>
  <si>
    <t>פורוורד מט"ח-מט"ח</t>
  </si>
  <si>
    <t>10001524</t>
  </si>
  <si>
    <t/>
  </si>
  <si>
    <t>דולר ניו-זילנד</t>
  </si>
  <si>
    <t>כתר נורבגי</t>
  </si>
  <si>
    <t>בנק לאומי לישראל בע"מ</t>
  </si>
  <si>
    <t>30110000</t>
  </si>
  <si>
    <t>יו בנק</t>
  </si>
  <si>
    <t>30026000</t>
  </si>
  <si>
    <t>30810000</t>
  </si>
  <si>
    <t>30210000</t>
  </si>
  <si>
    <t>32010000</t>
  </si>
  <si>
    <t>31710000</t>
  </si>
  <si>
    <t>30310000</t>
  </si>
  <si>
    <t>32610000</t>
  </si>
  <si>
    <t>31010000</t>
  </si>
  <si>
    <t>30226000</t>
  </si>
  <si>
    <t>30326000</t>
  </si>
  <si>
    <t>30826000</t>
  </si>
  <si>
    <t>31026000</t>
  </si>
  <si>
    <t>31726000</t>
  </si>
  <si>
    <t>30726000</t>
  </si>
  <si>
    <t>32026000</t>
  </si>
  <si>
    <t>31126000</t>
  </si>
  <si>
    <t>פק מרווח בטחון לאומי</t>
  </si>
  <si>
    <t>75001127</t>
  </si>
  <si>
    <t>מעלות S&amp;P</t>
  </si>
  <si>
    <t>AAA.IL</t>
  </si>
  <si>
    <t>AA+.IL</t>
  </si>
  <si>
    <t>קבוצת עזריאלי</t>
  </si>
  <si>
    <t>יואל</t>
  </si>
  <si>
    <t>מזור</t>
  </si>
  <si>
    <t>סרגון</t>
  </si>
  <si>
    <t>קמהדע</t>
  </si>
  <si>
    <t>אייסקיור מדיקל</t>
  </si>
  <si>
    <t>מדיגוס</t>
  </si>
  <si>
    <t>רם און*</t>
  </si>
  <si>
    <t>רדהיל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</si>
</sst>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5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87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30" xfId="0" applyFont="1" applyFill="1" applyBorder="1" applyAlignment="1">
      <alignment horizontal="right" indent="1"/>
    </xf>
    <xf numFmtId="0" fontId="30" fillId="0" borderId="30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3"/>
    </xf>
    <xf numFmtId="0" fontId="29" fillId="0" borderId="30" xfId="0" applyFont="1" applyFill="1" applyBorder="1" applyAlignment="1">
      <alignment horizontal="right" indent="2"/>
    </xf>
    <xf numFmtId="0" fontId="30" fillId="0" borderId="29" xfId="0" applyNumberFormat="1" applyFont="1" applyFill="1" applyBorder="1" applyAlignment="1">
      <alignment horizontal="right"/>
    </xf>
    <xf numFmtId="4" fontId="30" fillId="0" borderId="29" xfId="0" applyNumberFormat="1" applyFont="1" applyFill="1" applyBorder="1" applyAlignment="1">
      <alignment horizontal="right"/>
    </xf>
    <xf numFmtId="2" fontId="30" fillId="0" borderId="29" xfId="0" applyNumberFormat="1" applyFont="1" applyFill="1" applyBorder="1" applyAlignment="1">
      <alignment horizontal="right"/>
    </xf>
    <xf numFmtId="10" fontId="30" fillId="0" borderId="29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2"/>
    </xf>
    <xf numFmtId="167" fontId="30" fillId="0" borderId="29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0" fontId="30" fillId="0" borderId="30" xfId="0" applyFont="1" applyFill="1" applyBorder="1" applyAlignment="1"/>
    <xf numFmtId="0" fontId="29" fillId="0" borderId="30" xfId="0" applyFont="1" applyFill="1" applyBorder="1" applyAlignment="1"/>
    <xf numFmtId="0" fontId="30" fillId="0" borderId="28" xfId="0" applyFont="1" applyFill="1" applyBorder="1" applyAlignment="1"/>
    <xf numFmtId="164" fontId="7" fillId="0" borderId="31" xfId="13" applyFont="1" applyFill="1" applyBorder="1" applyAlignment="1">
      <alignment horizontal="right"/>
    </xf>
    <xf numFmtId="10" fontId="7" fillId="0" borderId="31" xfId="14" applyNumberFormat="1" applyFont="1" applyFill="1" applyBorder="1" applyAlignment="1">
      <alignment horizontal="center"/>
    </xf>
    <xf numFmtId="169" fontId="7" fillId="0" borderId="31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 vertical="center" wrapText="1"/>
    </xf>
    <xf numFmtId="49" fontId="32" fillId="0" borderId="32" xfId="16" applyNumberFormat="1" applyFont="1" applyFill="1" applyBorder="1" applyAlignment="1"/>
    <xf numFmtId="10" fontId="29" fillId="0" borderId="0" xfId="14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center" wrapText="1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0" fillId="0" borderId="29" xfId="0" applyNumberFormat="1" applyFont="1" applyFill="1" applyBorder="1" applyAlignment="1">
      <alignment horizontal="right"/>
    </xf>
    <xf numFmtId="4" fontId="30" fillId="0" borderId="29" xfId="0" applyNumberFormat="1" applyFont="1" applyFill="1" applyBorder="1" applyAlignment="1">
      <alignment horizontal="right"/>
    </xf>
    <xf numFmtId="10" fontId="30" fillId="0" borderId="29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right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5">
    <cellStyle name="Comma" xfId="13" builtinId="3"/>
    <cellStyle name="Comma 2" xfId="1"/>
    <cellStyle name="Comma 2 2" xfId="17"/>
    <cellStyle name="Comma 3" xfId="22"/>
    <cellStyle name="Currency [0] _1" xfId="2"/>
    <cellStyle name="Hyperlink 2" xfId="3"/>
    <cellStyle name="Normal" xfId="0" builtinId="0"/>
    <cellStyle name="Normal 11" xfId="4"/>
    <cellStyle name="Normal 11 2" xfId="15"/>
    <cellStyle name="Normal 11 2 2" xfId="24"/>
    <cellStyle name="Normal 11 3" xfId="18"/>
    <cellStyle name="Normal 2" xfId="5"/>
    <cellStyle name="Normal 2 2" xfId="19"/>
    <cellStyle name="Normal 3" xfId="6"/>
    <cellStyle name="Normal 3 2" xfId="20"/>
    <cellStyle name="Normal 4" xfId="12"/>
    <cellStyle name="Normal_2007-16618" xfId="7"/>
    <cellStyle name="Normal_אחזקות למנפיקים בהם חל שינוי" xfId="16"/>
    <cellStyle name="Percent" xfId="14" builtinId="5"/>
    <cellStyle name="Percent 2" xfId="8"/>
    <cellStyle name="Percent 2 2" xfId="21"/>
    <cellStyle name="Percent 3" xfId="23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pane ySplit="9" topLeftCell="A10" activePane="bottomLeft" state="frozen"/>
      <selection pane="bottomLeft" activeCell="F7" sqref="F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6" t="s">
        <v>167</v>
      </c>
      <c r="C1" s="76" t="s" vm="1">
        <v>236</v>
      </c>
    </row>
    <row r="2" spans="1:22">
      <c r="B2" s="56" t="s">
        <v>166</v>
      </c>
      <c r="C2" s="76" t="s">
        <v>237</v>
      </c>
    </row>
    <row r="3" spans="1:22">
      <c r="B3" s="56" t="s">
        <v>168</v>
      </c>
      <c r="C3" s="76" t="s">
        <v>238</v>
      </c>
    </row>
    <row r="4" spans="1:22">
      <c r="B4" s="56" t="s">
        <v>169</v>
      </c>
      <c r="C4" s="76">
        <v>2142</v>
      </c>
    </row>
    <row r="6" spans="1:22" ht="26.25" customHeight="1">
      <c r="B6" s="170" t="s">
        <v>183</v>
      </c>
      <c r="C6" s="171"/>
      <c r="D6" s="172"/>
    </row>
    <row r="7" spans="1:22" s="10" customFormat="1">
      <c r="B7" s="22"/>
      <c r="C7" s="23" t="s">
        <v>99</v>
      </c>
      <c r="D7" s="24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2"/>
      <c r="C8" s="25" t="s">
        <v>225</v>
      </c>
      <c r="D8" s="26" t="s">
        <v>20</v>
      </c>
    </row>
    <row r="9" spans="1:22" s="11" customFormat="1" ht="18" customHeight="1">
      <c r="B9" s="36"/>
      <c r="C9" s="19" t="s">
        <v>1</v>
      </c>
      <c r="D9" s="27" t="s">
        <v>2</v>
      </c>
    </row>
    <row r="10" spans="1:22" s="11" customFormat="1" ht="18" customHeight="1">
      <c r="B10" s="66" t="s">
        <v>182</v>
      </c>
      <c r="C10" s="108">
        <f>C11+C12+C23</f>
        <v>496151.07227000012</v>
      </c>
      <c r="D10" s="109">
        <f>C10/$C$42</f>
        <v>1</v>
      </c>
    </row>
    <row r="11" spans="1:22">
      <c r="A11" s="44" t="s">
        <v>130</v>
      </c>
      <c r="B11" s="28" t="s">
        <v>184</v>
      </c>
      <c r="C11" s="108">
        <f>מזומנים!J10</f>
        <v>38175.56485000001</v>
      </c>
      <c r="D11" s="109">
        <f t="shared" ref="D11:D12" si="0">C11/$C$42</f>
        <v>7.6943429095776047E-2</v>
      </c>
    </row>
    <row r="12" spans="1:22">
      <c r="B12" s="28" t="s">
        <v>185</v>
      </c>
      <c r="C12" s="108">
        <f>C16+C17+C18+C19+C20</f>
        <v>327152.6194400001</v>
      </c>
      <c r="D12" s="109">
        <f t="shared" si="0"/>
        <v>0.65938105896497412</v>
      </c>
    </row>
    <row r="13" spans="1:22">
      <c r="A13" s="54" t="s">
        <v>130</v>
      </c>
      <c r="B13" s="29" t="s">
        <v>56</v>
      </c>
      <c r="C13" s="108" t="s" vm="2">
        <v>1136</v>
      </c>
      <c r="D13" s="109" t="s" vm="3">
        <v>1136</v>
      </c>
    </row>
    <row r="14" spans="1:22">
      <c r="A14" s="54" t="s">
        <v>130</v>
      </c>
      <c r="B14" s="29" t="s">
        <v>57</v>
      </c>
      <c r="C14" s="108" t="s" vm="4">
        <v>1136</v>
      </c>
      <c r="D14" s="109" t="s" vm="5">
        <v>1136</v>
      </c>
    </row>
    <row r="15" spans="1:22">
      <c r="A15" s="54" t="s">
        <v>130</v>
      </c>
      <c r="B15" s="29" t="s">
        <v>58</v>
      </c>
      <c r="C15" s="108" t="s" vm="6">
        <v>1136</v>
      </c>
      <c r="D15" s="109" t="s" vm="7">
        <v>1136</v>
      </c>
    </row>
    <row r="16" spans="1:22">
      <c r="A16" s="54" t="s">
        <v>130</v>
      </c>
      <c r="B16" s="29" t="s">
        <v>59</v>
      </c>
      <c r="C16" s="108">
        <f>מניות!K11</f>
        <v>144708.19596999997</v>
      </c>
      <c r="D16" s="109">
        <f t="shared" ref="D16:D20" si="1">C16/$C$42</f>
        <v>0.29166156047578046</v>
      </c>
    </row>
    <row r="17" spans="1:4">
      <c r="A17" s="54" t="s">
        <v>130</v>
      </c>
      <c r="B17" s="29" t="s">
        <v>60</v>
      </c>
      <c r="C17" s="108">
        <f>'תעודות סל'!K11</f>
        <v>162390.8514800001</v>
      </c>
      <c r="D17" s="109">
        <f t="shared" si="1"/>
        <v>0.32730122044688181</v>
      </c>
    </row>
    <row r="18" spans="1:4">
      <c r="A18" s="54" t="s">
        <v>130</v>
      </c>
      <c r="B18" s="29" t="s">
        <v>61</v>
      </c>
      <c r="C18" s="108">
        <f>'קרנות נאמנות'!L11</f>
        <v>20063.176149999999</v>
      </c>
      <c r="D18" s="109">
        <f t="shared" si="1"/>
        <v>4.0437635372239676E-2</v>
      </c>
    </row>
    <row r="19" spans="1:4">
      <c r="A19" s="54" t="s">
        <v>130</v>
      </c>
      <c r="B19" s="29" t="s">
        <v>62</v>
      </c>
      <c r="C19" s="108">
        <f>'כתבי אופציה'!I11</f>
        <v>6.9958400000000003</v>
      </c>
      <c r="D19" s="109">
        <f t="shared" si="1"/>
        <v>1.4100221466805454E-5</v>
      </c>
    </row>
    <row r="20" spans="1:4">
      <c r="A20" s="54" t="s">
        <v>130</v>
      </c>
      <c r="B20" s="29" t="s">
        <v>63</v>
      </c>
      <c r="C20" s="108">
        <f>אופציות!I11</f>
        <v>-16.600000000000001</v>
      </c>
      <c r="D20" s="109">
        <f t="shared" si="1"/>
        <v>-3.3457551394681774E-5</v>
      </c>
    </row>
    <row r="21" spans="1:4">
      <c r="A21" s="54" t="s">
        <v>130</v>
      </c>
      <c r="B21" s="29" t="s">
        <v>64</v>
      </c>
      <c r="C21" s="108" t="s" vm="8">
        <v>1136</v>
      </c>
      <c r="D21" s="109" t="s" vm="9">
        <v>1136</v>
      </c>
    </row>
    <row r="22" spans="1:4">
      <c r="A22" s="54" t="s">
        <v>130</v>
      </c>
      <c r="B22" s="29" t="s">
        <v>65</v>
      </c>
      <c r="C22" s="108" t="s" vm="10">
        <v>1136</v>
      </c>
      <c r="D22" s="109" t="s" vm="11">
        <v>1136</v>
      </c>
    </row>
    <row r="23" spans="1:4">
      <c r="B23" s="28" t="s">
        <v>186</v>
      </c>
      <c r="C23" s="108">
        <f>C24+C29+C31</f>
        <v>130822.88797999998</v>
      </c>
      <c r="D23" s="109">
        <f t="shared" ref="D23:D24" si="2">C23/$C$42</f>
        <v>0.26367551193924976</v>
      </c>
    </row>
    <row r="24" spans="1:4">
      <c r="A24" s="54" t="s">
        <v>130</v>
      </c>
      <c r="B24" s="29" t="s">
        <v>66</v>
      </c>
      <c r="C24" s="108">
        <f>'לא סחיר- תעודות התחייבות ממשלתי'!M11</f>
        <v>131686.07603999999</v>
      </c>
      <c r="D24" s="109">
        <f t="shared" si="2"/>
        <v>0.26541528054652236</v>
      </c>
    </row>
    <row r="25" spans="1:4">
      <c r="A25" s="54" t="s">
        <v>130</v>
      </c>
      <c r="B25" s="29" t="s">
        <v>67</v>
      </c>
      <c r="C25" s="108" t="s" vm="12">
        <v>1136</v>
      </c>
      <c r="D25" s="109" t="s" vm="13">
        <v>1136</v>
      </c>
    </row>
    <row r="26" spans="1:4">
      <c r="A26" s="54" t="s">
        <v>130</v>
      </c>
      <c r="B26" s="29" t="s">
        <v>58</v>
      </c>
      <c r="C26" s="108" t="s" vm="14">
        <v>1136</v>
      </c>
      <c r="D26" s="109" t="s" vm="15">
        <v>1136</v>
      </c>
    </row>
    <row r="27" spans="1:4">
      <c r="A27" s="54" t="s">
        <v>130</v>
      </c>
      <c r="B27" s="29" t="s">
        <v>68</v>
      </c>
      <c r="C27" s="108" t="s" vm="16">
        <v>1136</v>
      </c>
      <c r="D27" s="109" t="s" vm="17">
        <v>1136</v>
      </c>
    </row>
    <row r="28" spans="1:4">
      <c r="A28" s="54" t="s">
        <v>130</v>
      </c>
      <c r="B28" s="29" t="s">
        <v>69</v>
      </c>
      <c r="C28" s="108" t="s" vm="18">
        <v>1136</v>
      </c>
      <c r="D28" s="109" t="s" vm="19">
        <v>1136</v>
      </c>
    </row>
    <row r="29" spans="1:4">
      <c r="A29" s="54" t="s">
        <v>130</v>
      </c>
      <c r="B29" s="29" t="s">
        <v>70</v>
      </c>
      <c r="C29" s="108">
        <f>'לא סחיר - כתבי אופציה'!I11</f>
        <v>6.3952200000000001</v>
      </c>
      <c r="D29" s="109">
        <f>C29/$C$42</f>
        <v>1.2889662760861252E-5</v>
      </c>
    </row>
    <row r="30" spans="1:4">
      <c r="A30" s="54" t="s">
        <v>130</v>
      </c>
      <c r="B30" s="29" t="s">
        <v>209</v>
      </c>
      <c r="C30" s="108" t="s" vm="20">
        <v>1136</v>
      </c>
      <c r="D30" s="109" t="s" vm="21">
        <v>1136</v>
      </c>
    </row>
    <row r="31" spans="1:4">
      <c r="A31" s="54" t="s">
        <v>130</v>
      </c>
      <c r="B31" s="29" t="s">
        <v>93</v>
      </c>
      <c r="C31" s="108">
        <f>'לא סחיר - חוזים עתידיים'!I11</f>
        <v>-869.58328000000017</v>
      </c>
      <c r="D31" s="109">
        <f>C31/$C$42</f>
        <v>-1.7526582700334915E-3</v>
      </c>
    </row>
    <row r="32" spans="1:4">
      <c r="A32" s="54" t="s">
        <v>130</v>
      </c>
      <c r="B32" s="29" t="s">
        <v>71</v>
      </c>
      <c r="C32" s="108" t="s" vm="22">
        <v>1136</v>
      </c>
      <c r="D32" s="109" t="s" vm="23">
        <v>1136</v>
      </c>
    </row>
    <row r="33" spans="1:4">
      <c r="A33" s="54" t="s">
        <v>130</v>
      </c>
      <c r="B33" s="28" t="s">
        <v>187</v>
      </c>
      <c r="C33" s="108" t="s" vm="24">
        <v>1136</v>
      </c>
      <c r="D33" s="109" t="s" vm="25">
        <v>1136</v>
      </c>
    </row>
    <row r="34" spans="1:4">
      <c r="A34" s="54" t="s">
        <v>130</v>
      </c>
      <c r="B34" s="28" t="s">
        <v>188</v>
      </c>
      <c r="C34" s="108" t="s" vm="26">
        <v>1136</v>
      </c>
      <c r="D34" s="109" t="s" vm="27">
        <v>1136</v>
      </c>
    </row>
    <row r="35" spans="1:4">
      <c r="A35" s="54" t="s">
        <v>130</v>
      </c>
      <c r="B35" s="28" t="s">
        <v>189</v>
      </c>
      <c r="C35" s="108" t="s" vm="28">
        <v>1136</v>
      </c>
      <c r="D35" s="109" t="s" vm="29">
        <v>1136</v>
      </c>
    </row>
    <row r="36" spans="1:4">
      <c r="A36" s="54" t="s">
        <v>130</v>
      </c>
      <c r="B36" s="55" t="s">
        <v>190</v>
      </c>
      <c r="C36" s="108" t="s" vm="30">
        <v>1136</v>
      </c>
      <c r="D36" s="109" t="s" vm="31">
        <v>1136</v>
      </c>
    </row>
    <row r="37" spans="1:4">
      <c r="A37" s="54" t="s">
        <v>130</v>
      </c>
      <c r="B37" s="28" t="s">
        <v>191</v>
      </c>
      <c r="C37" s="108"/>
      <c r="D37" s="109"/>
    </row>
    <row r="38" spans="1:4">
      <c r="A38" s="54"/>
      <c r="B38" s="67" t="s">
        <v>193</v>
      </c>
      <c r="C38" s="108">
        <v>0</v>
      </c>
      <c r="D38" s="109"/>
    </row>
    <row r="39" spans="1:4">
      <c r="A39" s="54" t="s">
        <v>130</v>
      </c>
      <c r="B39" s="68" t="s">
        <v>194</v>
      </c>
      <c r="C39" s="108" t="s" vm="32">
        <v>1136</v>
      </c>
      <c r="D39" s="109" t="s" vm="33">
        <v>1136</v>
      </c>
    </row>
    <row r="40" spans="1:4">
      <c r="A40" s="54" t="s">
        <v>130</v>
      </c>
      <c r="B40" s="68" t="s">
        <v>223</v>
      </c>
      <c r="C40" s="108" t="s" vm="34">
        <v>1136</v>
      </c>
      <c r="D40" s="109" t="s" vm="35">
        <v>1136</v>
      </c>
    </row>
    <row r="41" spans="1:4">
      <c r="A41" s="54" t="s">
        <v>130</v>
      </c>
      <c r="B41" s="68" t="s">
        <v>195</v>
      </c>
      <c r="C41" s="108" t="s" vm="36">
        <v>1136</v>
      </c>
      <c r="D41" s="109" t="s" vm="37">
        <v>1136</v>
      </c>
    </row>
    <row r="42" spans="1:4">
      <c r="B42" s="68" t="s">
        <v>72</v>
      </c>
      <c r="C42" s="124">
        <f>C10</f>
        <v>496151.07227000012</v>
      </c>
      <c r="D42" s="125">
        <f>C42/$C$42</f>
        <v>1</v>
      </c>
    </row>
    <row r="43" spans="1:4">
      <c r="A43" s="54" t="s">
        <v>130</v>
      </c>
      <c r="B43" s="68" t="s">
        <v>192</v>
      </c>
      <c r="C43" s="124"/>
      <c r="D43" s="125"/>
    </row>
    <row r="44" spans="1:4">
      <c r="B44" s="6" t="s">
        <v>98</v>
      </c>
    </row>
    <row r="45" spans="1:4">
      <c r="C45" s="74" t="s">
        <v>174</v>
      </c>
      <c r="D45" s="35" t="s">
        <v>92</v>
      </c>
    </row>
    <row r="46" spans="1:4">
      <c r="C46" s="75" t="s">
        <v>1</v>
      </c>
      <c r="D46" s="24" t="s">
        <v>2</v>
      </c>
    </row>
    <row r="47" spans="1:4">
      <c r="C47" s="110" t="s">
        <v>155</v>
      </c>
      <c r="D47" s="126" vm="38">
        <v>2.7612000000000001</v>
      </c>
    </row>
    <row r="48" spans="1:4">
      <c r="C48" s="110" t="s">
        <v>164</v>
      </c>
      <c r="D48" s="126">
        <v>1.1092</v>
      </c>
    </row>
    <row r="49" spans="2:4">
      <c r="C49" s="110" t="s">
        <v>160</v>
      </c>
      <c r="D49" s="126" vm="39">
        <v>2.8287</v>
      </c>
    </row>
    <row r="50" spans="2:4">
      <c r="B50" s="12"/>
      <c r="C50" s="110" t="s">
        <v>641</v>
      </c>
      <c r="D50" s="126" vm="40">
        <v>3.6273</v>
      </c>
    </row>
    <row r="51" spans="2:4">
      <c r="C51" s="110" t="s">
        <v>153</v>
      </c>
      <c r="D51" s="126" vm="41">
        <v>4.1569000000000003</v>
      </c>
    </row>
    <row r="52" spans="2:4">
      <c r="C52" s="110" t="s">
        <v>154</v>
      </c>
      <c r="D52" s="126" vm="42">
        <v>4.7356999999999996</v>
      </c>
    </row>
    <row r="53" spans="2:4">
      <c r="C53" s="110" t="s">
        <v>156</v>
      </c>
      <c r="D53" s="126">
        <v>0.45176404321777863</v>
      </c>
    </row>
    <row r="54" spans="2:4">
      <c r="C54" s="110" t="s">
        <v>161</v>
      </c>
      <c r="D54" s="126" vm="43">
        <v>3.1328999999999998</v>
      </c>
    </row>
    <row r="55" spans="2:4">
      <c r="C55" s="110" t="s">
        <v>162</v>
      </c>
      <c r="D55" s="126">
        <v>0.1943</v>
      </c>
    </row>
    <row r="56" spans="2:4">
      <c r="C56" s="110" t="s">
        <v>159</v>
      </c>
      <c r="D56" s="126" vm="44">
        <v>0.55869999999999997</v>
      </c>
    </row>
    <row r="57" spans="2:4">
      <c r="C57" s="110" t="s">
        <v>1137</v>
      </c>
      <c r="D57" s="126">
        <v>2.5518000000000001</v>
      </c>
    </row>
    <row r="58" spans="2:4">
      <c r="C58" s="110" t="s">
        <v>158</v>
      </c>
      <c r="D58" s="126" vm="45">
        <v>0.43369999999999997</v>
      </c>
    </row>
    <row r="59" spans="2:4">
      <c r="C59" s="110" t="s">
        <v>151</v>
      </c>
      <c r="D59" s="126" vm="46">
        <v>3.5289999999999999</v>
      </c>
    </row>
    <row r="60" spans="2:4">
      <c r="C60" s="110" t="s">
        <v>165</v>
      </c>
      <c r="D60" s="111" vm="47">
        <v>0.26</v>
      </c>
    </row>
    <row r="61" spans="2:4">
      <c r="C61" s="110" t="s">
        <v>1138</v>
      </c>
      <c r="D61" s="111" vm="48">
        <v>0.44369999999999998</v>
      </c>
    </row>
    <row r="62" spans="2:4">
      <c r="C62" s="110" t="s">
        <v>152</v>
      </c>
      <c r="D62" s="111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A11" sqref="A11:XFD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167</v>
      </c>
      <c r="C1" s="76" t="s" vm="1">
        <v>236</v>
      </c>
    </row>
    <row r="2" spans="2:60">
      <c r="B2" s="56" t="s">
        <v>166</v>
      </c>
      <c r="C2" s="76" t="s">
        <v>237</v>
      </c>
    </row>
    <row r="3" spans="2:60">
      <c r="B3" s="56" t="s">
        <v>168</v>
      </c>
      <c r="C3" s="76" t="s">
        <v>238</v>
      </c>
    </row>
    <row r="4" spans="2:60">
      <c r="B4" s="56" t="s">
        <v>169</v>
      </c>
      <c r="C4" s="76">
        <v>2142</v>
      </c>
    </row>
    <row r="6" spans="2:60" ht="26.25" customHeight="1">
      <c r="B6" s="184" t="s">
        <v>197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60" ht="26.25" customHeight="1">
      <c r="B7" s="184" t="s">
        <v>81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  <c r="BH7" s="3"/>
    </row>
    <row r="8" spans="2:60" s="3" customFormat="1" ht="78.75">
      <c r="B8" s="22" t="s">
        <v>105</v>
      </c>
      <c r="C8" s="30" t="s">
        <v>36</v>
      </c>
      <c r="D8" s="30" t="s">
        <v>108</v>
      </c>
      <c r="E8" s="30" t="s">
        <v>51</v>
      </c>
      <c r="F8" s="30" t="s">
        <v>90</v>
      </c>
      <c r="G8" s="30" t="s">
        <v>222</v>
      </c>
      <c r="H8" s="30" t="s">
        <v>221</v>
      </c>
      <c r="I8" s="30" t="s">
        <v>48</v>
      </c>
      <c r="J8" s="30" t="s">
        <v>47</v>
      </c>
      <c r="K8" s="30" t="s">
        <v>170</v>
      </c>
      <c r="L8" s="30" t="s">
        <v>172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231</v>
      </c>
      <c r="H9" s="16"/>
      <c r="I9" s="16" t="s">
        <v>225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127" customFormat="1" ht="18" customHeight="1">
      <c r="B11" s="117" t="s">
        <v>37</v>
      </c>
      <c r="C11" s="112"/>
      <c r="D11" s="112"/>
      <c r="E11" s="112"/>
      <c r="F11" s="112"/>
      <c r="G11" s="113"/>
      <c r="H11" s="120"/>
      <c r="I11" s="113">
        <v>6.9958400000000003</v>
      </c>
      <c r="J11" s="112"/>
      <c r="K11" s="114">
        <v>1</v>
      </c>
      <c r="L11" s="114">
        <f>I11/'סכום נכסי הקרן'!$C$42</f>
        <v>1.4100221466805454E-5</v>
      </c>
      <c r="BC11" s="128"/>
      <c r="BD11" s="130"/>
      <c r="BE11" s="128"/>
      <c r="BG11" s="128"/>
    </row>
    <row r="12" spans="2:60" s="4" customFormat="1" ht="18" customHeight="1">
      <c r="B12" s="117" t="s">
        <v>23</v>
      </c>
      <c r="C12" s="112"/>
      <c r="D12" s="112"/>
      <c r="E12" s="112"/>
      <c r="F12" s="112"/>
      <c r="G12" s="113"/>
      <c r="H12" s="120"/>
      <c r="I12" s="113">
        <v>6.9958400000000003</v>
      </c>
      <c r="J12" s="112"/>
      <c r="K12" s="114">
        <v>1</v>
      </c>
      <c r="L12" s="114">
        <f>I12/'סכום נכסי הקרן'!$C$42</f>
        <v>1.4100221466805454E-5</v>
      </c>
      <c r="BC12" s="79"/>
      <c r="BD12" s="3"/>
      <c r="BE12" s="79"/>
      <c r="BG12" s="79"/>
    </row>
    <row r="13" spans="2:60" s="79" customFormat="1">
      <c r="B13" s="117" t="s">
        <v>942</v>
      </c>
      <c r="C13" s="112"/>
      <c r="D13" s="112"/>
      <c r="E13" s="112"/>
      <c r="F13" s="112"/>
      <c r="G13" s="113"/>
      <c r="H13" s="120"/>
      <c r="I13" s="113">
        <v>6.9958400000000003</v>
      </c>
      <c r="J13" s="112"/>
      <c r="K13" s="114">
        <v>1</v>
      </c>
      <c r="L13" s="114">
        <f>I13/'סכום נכסי הקרן'!$C$42</f>
        <v>1.4100221466805454E-5</v>
      </c>
      <c r="BD13" s="3"/>
    </row>
    <row r="14" spans="2:60" ht="20.25">
      <c r="B14" s="116" t="s">
        <v>943</v>
      </c>
      <c r="C14" s="92" t="s">
        <v>944</v>
      </c>
      <c r="D14" s="93" t="s">
        <v>109</v>
      </c>
      <c r="E14" s="93" t="s">
        <v>248</v>
      </c>
      <c r="F14" s="93" t="s">
        <v>152</v>
      </c>
      <c r="G14" s="94">
        <v>2820</v>
      </c>
      <c r="H14" s="95">
        <v>192.1</v>
      </c>
      <c r="I14" s="94">
        <v>5.4172200000000004</v>
      </c>
      <c r="J14" s="96">
        <v>5.0698023693955085E-4</v>
      </c>
      <c r="K14" s="96">
        <v>0.77434875583203733</v>
      </c>
      <c r="L14" s="96">
        <f>I14/'סכום נכסי הקרן'!$C$42</f>
        <v>1.0918488949776988E-5</v>
      </c>
      <c r="BD14" s="4"/>
    </row>
    <row r="15" spans="2:60">
      <c r="B15" s="116" t="s">
        <v>945</v>
      </c>
      <c r="C15" s="92" t="s">
        <v>946</v>
      </c>
      <c r="D15" s="93" t="s">
        <v>109</v>
      </c>
      <c r="E15" s="93" t="s">
        <v>416</v>
      </c>
      <c r="F15" s="93" t="s">
        <v>152</v>
      </c>
      <c r="G15" s="94">
        <v>1349</v>
      </c>
      <c r="H15" s="95">
        <v>105.3</v>
      </c>
      <c r="I15" s="94">
        <v>1.4205000000000001</v>
      </c>
      <c r="J15" s="96">
        <v>2.0953217631394848E-4</v>
      </c>
      <c r="K15" s="96">
        <v>0.20304924069161101</v>
      </c>
      <c r="L15" s="96">
        <f>I15/'סכום נכסי הקרן'!$C$42</f>
        <v>2.8630392624184015E-6</v>
      </c>
    </row>
    <row r="16" spans="2:60">
      <c r="B16" s="116" t="s">
        <v>947</v>
      </c>
      <c r="C16" s="92" t="s">
        <v>948</v>
      </c>
      <c r="D16" s="93" t="s">
        <v>109</v>
      </c>
      <c r="E16" s="93" t="s">
        <v>461</v>
      </c>
      <c r="F16" s="93" t="s">
        <v>152</v>
      </c>
      <c r="G16" s="94">
        <v>7906</v>
      </c>
      <c r="H16" s="95">
        <v>2</v>
      </c>
      <c r="I16" s="94">
        <v>0.15812000000000001</v>
      </c>
      <c r="J16" s="96">
        <v>2.2420418291386034E-4</v>
      </c>
      <c r="K16" s="96">
        <v>2.2602003476351662E-2</v>
      </c>
      <c r="L16" s="96">
        <f>I16/'סכום נכסי הקרן'!$C$42</f>
        <v>3.1869325461006521E-7</v>
      </c>
    </row>
    <row r="17" spans="2:56">
      <c r="B17" s="101"/>
      <c r="C17" s="92"/>
      <c r="D17" s="92"/>
      <c r="E17" s="92"/>
      <c r="F17" s="92"/>
      <c r="G17" s="94"/>
      <c r="H17" s="95"/>
      <c r="I17" s="92"/>
      <c r="J17" s="92"/>
      <c r="K17" s="96"/>
      <c r="L17" s="92"/>
    </row>
    <row r="18" spans="2:5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56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BC19" s="4"/>
    </row>
    <row r="20" spans="2:56">
      <c r="B20" s="78" t="s">
        <v>235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BD20" s="3"/>
    </row>
    <row r="21" spans="2:56">
      <c r="B21" s="78" t="s">
        <v>101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6">
      <c r="B22" s="78" t="s">
        <v>220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8" t="s">
        <v>230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</row>
    <row r="112" spans="2:1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2:1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</row>
    <row r="114" spans="2:12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</row>
    <row r="115" spans="2:12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</row>
    <row r="116" spans="2:12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M23" sqref="M23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167</v>
      </c>
      <c r="C1" s="76" t="s" vm="1">
        <v>236</v>
      </c>
    </row>
    <row r="2" spans="2:61">
      <c r="B2" s="56" t="s">
        <v>166</v>
      </c>
      <c r="C2" s="76" t="s">
        <v>237</v>
      </c>
    </row>
    <row r="3" spans="2:61">
      <c r="B3" s="56" t="s">
        <v>168</v>
      </c>
      <c r="C3" s="76" t="s">
        <v>238</v>
      </c>
    </row>
    <row r="4" spans="2:61">
      <c r="B4" s="56" t="s">
        <v>169</v>
      </c>
      <c r="C4" s="76">
        <v>2142</v>
      </c>
    </row>
    <row r="6" spans="2:61" ht="26.25" customHeight="1">
      <c r="B6" s="184" t="s">
        <v>197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61" ht="26.25" customHeight="1">
      <c r="B7" s="184" t="s">
        <v>82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  <c r="BI7" s="3"/>
    </row>
    <row r="8" spans="2:61" s="3" customFormat="1" ht="78.75">
      <c r="B8" s="22" t="s">
        <v>105</v>
      </c>
      <c r="C8" s="30" t="s">
        <v>36</v>
      </c>
      <c r="D8" s="30" t="s">
        <v>108</v>
      </c>
      <c r="E8" s="30" t="s">
        <v>51</v>
      </c>
      <c r="F8" s="30" t="s">
        <v>90</v>
      </c>
      <c r="G8" s="30" t="s">
        <v>222</v>
      </c>
      <c r="H8" s="30" t="s">
        <v>221</v>
      </c>
      <c r="I8" s="30" t="s">
        <v>48</v>
      </c>
      <c r="J8" s="30" t="s">
        <v>47</v>
      </c>
      <c r="K8" s="30" t="s">
        <v>170</v>
      </c>
      <c r="L8" s="31" t="s">
        <v>172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231</v>
      </c>
      <c r="H9" s="16"/>
      <c r="I9" s="16" t="s">
        <v>225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127" customFormat="1" ht="18" customHeight="1">
      <c r="B11" s="118" t="s">
        <v>39</v>
      </c>
      <c r="C11" s="112"/>
      <c r="D11" s="112"/>
      <c r="E11" s="112"/>
      <c r="F11" s="112"/>
      <c r="G11" s="113"/>
      <c r="H11" s="120"/>
      <c r="I11" s="113">
        <v>-16.600000000000001</v>
      </c>
      <c r="J11" s="112"/>
      <c r="K11" s="114">
        <v>1</v>
      </c>
      <c r="L11" s="114">
        <f>I11/'סכום נכסי הקרן'!$C$42</f>
        <v>-3.3457551394681774E-5</v>
      </c>
      <c r="BD11" s="128"/>
      <c r="BE11" s="130"/>
      <c r="BF11" s="128"/>
      <c r="BH11" s="128"/>
    </row>
    <row r="12" spans="2:61" s="79" customFormat="1">
      <c r="B12" s="118" t="s">
        <v>218</v>
      </c>
      <c r="C12" s="112"/>
      <c r="D12" s="112"/>
      <c r="E12" s="112"/>
      <c r="F12" s="112"/>
      <c r="G12" s="113"/>
      <c r="H12" s="120"/>
      <c r="I12" s="113">
        <v>-16.600000000000001</v>
      </c>
      <c r="J12" s="112"/>
      <c r="K12" s="114">
        <v>1</v>
      </c>
      <c r="L12" s="114">
        <f>I12/'סכום נכסי הקרן'!$C$42</f>
        <v>-3.3457551394681774E-5</v>
      </c>
      <c r="BE12" s="3"/>
    </row>
    <row r="13" spans="2:61" s="79" customFormat="1" ht="20.25">
      <c r="B13" s="118" t="s">
        <v>215</v>
      </c>
      <c r="C13" s="112"/>
      <c r="D13" s="112"/>
      <c r="E13" s="112"/>
      <c r="F13" s="112"/>
      <c r="G13" s="113"/>
      <c r="H13" s="120"/>
      <c r="I13" s="113">
        <v>-16.600000000000001</v>
      </c>
      <c r="J13" s="112"/>
      <c r="K13" s="114">
        <v>1</v>
      </c>
      <c r="L13" s="114">
        <f>I13/'סכום נכסי הקרן'!$C$42</f>
        <v>-3.3457551394681774E-5</v>
      </c>
      <c r="BE13" s="4"/>
    </row>
    <row r="14" spans="2:61">
      <c r="B14" s="77" t="s">
        <v>949</v>
      </c>
      <c r="C14" s="92" t="s">
        <v>950</v>
      </c>
      <c r="D14" s="93" t="s">
        <v>109</v>
      </c>
      <c r="E14" s="93" t="s">
        <v>951</v>
      </c>
      <c r="F14" s="93" t="s">
        <v>152</v>
      </c>
      <c r="G14" s="94">
        <v>20</v>
      </c>
      <c r="H14" s="95">
        <v>478000</v>
      </c>
      <c r="I14" s="94">
        <v>95.6</v>
      </c>
      <c r="J14" s="92"/>
      <c r="K14" s="96">
        <v>-5.759036144578312</v>
      </c>
      <c r="L14" s="96">
        <f>I14/'סכום נכסי הקרן'!$C$42</f>
        <v>1.9268324779105888E-4</v>
      </c>
    </row>
    <row r="15" spans="2:61">
      <c r="B15" s="77" t="s">
        <v>952</v>
      </c>
      <c r="C15" s="92" t="s">
        <v>953</v>
      </c>
      <c r="D15" s="93" t="s">
        <v>109</v>
      </c>
      <c r="E15" s="93" t="s">
        <v>951</v>
      </c>
      <c r="F15" s="93" t="s">
        <v>152</v>
      </c>
      <c r="G15" s="94">
        <v>-20</v>
      </c>
      <c r="H15" s="95">
        <v>561000</v>
      </c>
      <c r="I15" s="94">
        <v>-112.2</v>
      </c>
      <c r="J15" s="92"/>
      <c r="K15" s="96">
        <v>6.7590361445783129</v>
      </c>
      <c r="L15" s="96">
        <f>I15/'סכום נכסי הקרן'!$C$42</f>
        <v>-2.2614079918574067E-4</v>
      </c>
    </row>
    <row r="16" spans="2:61">
      <c r="B16" s="101"/>
      <c r="C16" s="92"/>
      <c r="D16" s="92"/>
      <c r="E16" s="92"/>
      <c r="F16" s="92"/>
      <c r="G16" s="94"/>
      <c r="H16" s="95"/>
      <c r="I16" s="92"/>
      <c r="J16" s="92"/>
      <c r="K16" s="96"/>
      <c r="L16" s="92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 ht="2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BD18" s="4"/>
    </row>
    <row r="19" spans="2:56">
      <c r="B19" s="78" t="s">
        <v>235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6">
      <c r="B20" s="78" t="s">
        <v>101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6">
      <c r="B21" s="78" t="s">
        <v>220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BD21" s="3"/>
    </row>
    <row r="22" spans="2:56">
      <c r="B22" s="78" t="s">
        <v>230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</row>
    <row r="112" spans="2:1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2:1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</row>
    <row r="114" spans="2:12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</row>
    <row r="115" spans="2:12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167</v>
      </c>
      <c r="C1" s="76" t="s" vm="1">
        <v>236</v>
      </c>
    </row>
    <row r="2" spans="1:60">
      <c r="B2" s="56" t="s">
        <v>166</v>
      </c>
      <c r="C2" s="76" t="s">
        <v>237</v>
      </c>
    </row>
    <row r="3" spans="1:60">
      <c r="B3" s="56" t="s">
        <v>168</v>
      </c>
      <c r="C3" s="76" t="s">
        <v>238</v>
      </c>
    </row>
    <row r="4" spans="1:60">
      <c r="B4" s="56" t="s">
        <v>169</v>
      </c>
      <c r="C4" s="76">
        <v>2142</v>
      </c>
    </row>
    <row r="6" spans="1:60" ht="26.25" customHeight="1">
      <c r="B6" s="184" t="s">
        <v>197</v>
      </c>
      <c r="C6" s="185"/>
      <c r="D6" s="185"/>
      <c r="E6" s="185"/>
      <c r="F6" s="185"/>
      <c r="G6" s="185"/>
      <c r="H6" s="185"/>
      <c r="I6" s="185"/>
      <c r="J6" s="185"/>
      <c r="K6" s="186"/>
      <c r="BD6" s="1" t="s">
        <v>109</v>
      </c>
      <c r="BF6" s="1" t="s">
        <v>175</v>
      </c>
      <c r="BH6" s="3" t="s">
        <v>152</v>
      </c>
    </row>
    <row r="7" spans="1:60" ht="26.25" customHeight="1">
      <c r="B7" s="184" t="s">
        <v>83</v>
      </c>
      <c r="C7" s="185"/>
      <c r="D7" s="185"/>
      <c r="E7" s="185"/>
      <c r="F7" s="185"/>
      <c r="G7" s="185"/>
      <c r="H7" s="185"/>
      <c r="I7" s="185"/>
      <c r="J7" s="185"/>
      <c r="K7" s="186"/>
      <c r="BD7" s="3" t="s">
        <v>111</v>
      </c>
      <c r="BF7" s="1" t="s">
        <v>131</v>
      </c>
      <c r="BH7" s="3" t="s">
        <v>151</v>
      </c>
    </row>
    <row r="8" spans="1:60" s="3" customFormat="1" ht="78.75">
      <c r="A8" s="2"/>
      <c r="B8" s="22" t="s">
        <v>105</v>
      </c>
      <c r="C8" s="30" t="s">
        <v>36</v>
      </c>
      <c r="D8" s="30" t="s">
        <v>108</v>
      </c>
      <c r="E8" s="30" t="s">
        <v>51</v>
      </c>
      <c r="F8" s="30" t="s">
        <v>90</v>
      </c>
      <c r="G8" s="30" t="s">
        <v>222</v>
      </c>
      <c r="H8" s="30" t="s">
        <v>221</v>
      </c>
      <c r="I8" s="30" t="s">
        <v>48</v>
      </c>
      <c r="J8" s="30" t="s">
        <v>170</v>
      </c>
      <c r="K8" s="30" t="s">
        <v>172</v>
      </c>
      <c r="BC8" s="1" t="s">
        <v>124</v>
      </c>
      <c r="BD8" s="1" t="s">
        <v>125</v>
      </c>
      <c r="BE8" s="1" t="s">
        <v>132</v>
      </c>
      <c r="BG8" s="4" t="s">
        <v>153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231</v>
      </c>
      <c r="H9" s="16"/>
      <c r="I9" s="16" t="s">
        <v>225</v>
      </c>
      <c r="J9" s="32" t="s">
        <v>20</v>
      </c>
      <c r="K9" s="57" t="s">
        <v>20</v>
      </c>
      <c r="BC9" s="1" t="s">
        <v>121</v>
      </c>
      <c r="BE9" s="1" t="s">
        <v>133</v>
      </c>
      <c r="BG9" s="4" t="s">
        <v>154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117</v>
      </c>
      <c r="BD10" s="3"/>
      <c r="BE10" s="1" t="s">
        <v>176</v>
      </c>
      <c r="BG10" s="1" t="s">
        <v>160</v>
      </c>
    </row>
    <row r="11" spans="1:60" s="4" customFormat="1" ht="18" customHeight="1">
      <c r="A11" s="2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155</v>
      </c>
    </row>
    <row r="12" spans="1:60" ht="20.25">
      <c r="B12" s="78" t="s">
        <v>235</v>
      </c>
      <c r="C12" s="77"/>
      <c r="D12" s="77"/>
      <c r="E12" s="77"/>
      <c r="F12" s="77"/>
      <c r="G12" s="77"/>
      <c r="H12" s="77"/>
      <c r="I12" s="77"/>
      <c r="J12" s="77"/>
      <c r="K12" s="77"/>
      <c r="P12" s="1"/>
      <c r="BC12" s="1" t="s">
        <v>114</v>
      </c>
      <c r="BD12" s="4"/>
      <c r="BE12" s="1" t="s">
        <v>135</v>
      </c>
      <c r="BG12" s="1" t="s">
        <v>156</v>
      </c>
    </row>
    <row r="13" spans="1:60">
      <c r="B13" s="78" t="s">
        <v>101</v>
      </c>
      <c r="C13" s="77"/>
      <c r="D13" s="77"/>
      <c r="E13" s="77"/>
      <c r="F13" s="77"/>
      <c r="G13" s="77"/>
      <c r="H13" s="77"/>
      <c r="I13" s="77"/>
      <c r="J13" s="77"/>
      <c r="K13" s="77"/>
      <c r="P13" s="1"/>
      <c r="BC13" s="1" t="s">
        <v>118</v>
      </c>
      <c r="BE13" s="1" t="s">
        <v>136</v>
      </c>
      <c r="BG13" s="1" t="s">
        <v>157</v>
      </c>
    </row>
    <row r="14" spans="1:60">
      <c r="B14" s="78" t="s">
        <v>220</v>
      </c>
      <c r="C14" s="77"/>
      <c r="D14" s="77"/>
      <c r="E14" s="77"/>
      <c r="F14" s="77"/>
      <c r="G14" s="77"/>
      <c r="H14" s="77"/>
      <c r="I14" s="77"/>
      <c r="J14" s="77"/>
      <c r="K14" s="77"/>
      <c r="P14" s="1"/>
      <c r="BC14" s="1" t="s">
        <v>115</v>
      </c>
      <c r="BE14" s="1" t="s">
        <v>137</v>
      </c>
      <c r="BG14" s="1" t="s">
        <v>159</v>
      </c>
    </row>
    <row r="15" spans="1:60">
      <c r="B15" s="78" t="s">
        <v>230</v>
      </c>
      <c r="C15" s="77"/>
      <c r="D15" s="77"/>
      <c r="E15" s="77"/>
      <c r="F15" s="77"/>
      <c r="G15" s="77"/>
      <c r="H15" s="77"/>
      <c r="I15" s="77"/>
      <c r="J15" s="77"/>
      <c r="K15" s="77"/>
      <c r="P15" s="1"/>
      <c r="BC15" s="1" t="s">
        <v>126</v>
      </c>
      <c r="BE15" s="1" t="s">
        <v>177</v>
      </c>
      <c r="BG15" s="1" t="s">
        <v>161</v>
      </c>
    </row>
    <row r="16" spans="1:60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P16" s="1"/>
      <c r="BC16" s="4" t="s">
        <v>112</v>
      </c>
      <c r="BD16" s="1" t="s">
        <v>127</v>
      </c>
      <c r="BE16" s="1" t="s">
        <v>138</v>
      </c>
      <c r="BG16" s="1" t="s">
        <v>162</v>
      </c>
    </row>
    <row r="17" spans="2:60">
      <c r="B17" s="77"/>
      <c r="C17" s="77"/>
      <c r="D17" s="77"/>
      <c r="E17" s="77"/>
      <c r="F17" s="77"/>
      <c r="G17" s="77"/>
      <c r="H17" s="77"/>
      <c r="I17" s="77"/>
      <c r="J17" s="77"/>
      <c r="K17" s="77"/>
      <c r="P17" s="1"/>
      <c r="BC17" s="1" t="s">
        <v>122</v>
      </c>
      <c r="BE17" s="1" t="s">
        <v>139</v>
      </c>
      <c r="BG17" s="1" t="s">
        <v>163</v>
      </c>
    </row>
    <row r="18" spans="2:60">
      <c r="B18" s="77"/>
      <c r="C18" s="77"/>
      <c r="D18" s="77"/>
      <c r="E18" s="77"/>
      <c r="F18" s="77"/>
      <c r="G18" s="77"/>
      <c r="H18" s="77"/>
      <c r="I18" s="77"/>
      <c r="J18" s="77"/>
      <c r="K18" s="77"/>
      <c r="BD18" s="1" t="s">
        <v>110</v>
      </c>
      <c r="BF18" s="1" t="s">
        <v>140</v>
      </c>
      <c r="BH18" s="1" t="s">
        <v>25</v>
      </c>
    </row>
    <row r="19" spans="2:60">
      <c r="B19" s="77"/>
      <c r="C19" s="77"/>
      <c r="D19" s="77"/>
      <c r="E19" s="77"/>
      <c r="F19" s="77"/>
      <c r="G19" s="77"/>
      <c r="H19" s="77"/>
      <c r="I19" s="77"/>
      <c r="J19" s="77"/>
      <c r="K19" s="77"/>
      <c r="BD19" s="1" t="s">
        <v>123</v>
      </c>
      <c r="BF19" s="1" t="s">
        <v>141</v>
      </c>
    </row>
    <row r="20" spans="2:60">
      <c r="B20" s="77"/>
      <c r="C20" s="77"/>
      <c r="D20" s="77"/>
      <c r="E20" s="77"/>
      <c r="F20" s="77"/>
      <c r="G20" s="77"/>
      <c r="H20" s="77"/>
      <c r="I20" s="77"/>
      <c r="J20" s="77"/>
      <c r="K20" s="77"/>
      <c r="BD20" s="1" t="s">
        <v>128</v>
      </c>
      <c r="BF20" s="1" t="s">
        <v>142</v>
      </c>
    </row>
    <row r="21" spans="2:60">
      <c r="B21" s="77"/>
      <c r="C21" s="77"/>
      <c r="D21" s="77"/>
      <c r="E21" s="77"/>
      <c r="F21" s="77"/>
      <c r="G21" s="77"/>
      <c r="H21" s="77"/>
      <c r="I21" s="77"/>
      <c r="J21" s="77"/>
      <c r="K21" s="77"/>
      <c r="BD21" s="1" t="s">
        <v>113</v>
      </c>
      <c r="BE21" s="1" t="s">
        <v>129</v>
      </c>
      <c r="BF21" s="1" t="s">
        <v>143</v>
      </c>
    </row>
    <row r="22" spans="2:60">
      <c r="B22" s="77"/>
      <c r="C22" s="77"/>
      <c r="D22" s="77"/>
      <c r="E22" s="77"/>
      <c r="F22" s="77"/>
      <c r="G22" s="77"/>
      <c r="H22" s="77"/>
      <c r="I22" s="77"/>
      <c r="J22" s="77"/>
      <c r="K22" s="77"/>
      <c r="BD22" s="1" t="s">
        <v>119</v>
      </c>
      <c r="BF22" s="1" t="s">
        <v>144</v>
      </c>
    </row>
    <row r="23" spans="2:60">
      <c r="B23" s="77"/>
      <c r="C23" s="77"/>
      <c r="D23" s="77"/>
      <c r="E23" s="77"/>
      <c r="F23" s="77"/>
      <c r="G23" s="77"/>
      <c r="H23" s="77"/>
      <c r="I23" s="77"/>
      <c r="J23" s="77"/>
      <c r="K23" s="77"/>
      <c r="BD23" s="1" t="s">
        <v>25</v>
      </c>
      <c r="BE23" s="1" t="s">
        <v>120</v>
      </c>
      <c r="BF23" s="1" t="s">
        <v>178</v>
      </c>
    </row>
    <row r="24" spans="2:60">
      <c r="B24" s="77"/>
      <c r="C24" s="77"/>
      <c r="D24" s="77"/>
      <c r="E24" s="77"/>
      <c r="F24" s="77"/>
      <c r="G24" s="77"/>
      <c r="H24" s="77"/>
      <c r="I24" s="77"/>
      <c r="J24" s="77"/>
      <c r="K24" s="77"/>
      <c r="BF24" s="1" t="s">
        <v>181</v>
      </c>
    </row>
    <row r="25" spans="2:60">
      <c r="B25" s="77"/>
      <c r="C25" s="77"/>
      <c r="D25" s="77"/>
      <c r="E25" s="77"/>
      <c r="F25" s="77"/>
      <c r="G25" s="77"/>
      <c r="H25" s="77"/>
      <c r="I25" s="77"/>
      <c r="J25" s="77"/>
      <c r="K25" s="77"/>
      <c r="BF25" s="1" t="s">
        <v>145</v>
      </c>
    </row>
    <row r="26" spans="2:60">
      <c r="B26" s="77"/>
      <c r="C26" s="77"/>
      <c r="D26" s="77"/>
      <c r="E26" s="77"/>
      <c r="F26" s="77"/>
      <c r="G26" s="77"/>
      <c r="H26" s="77"/>
      <c r="I26" s="77"/>
      <c r="J26" s="77"/>
      <c r="K26" s="77"/>
      <c r="BF26" s="1" t="s">
        <v>146</v>
      </c>
    </row>
    <row r="27" spans="2:60">
      <c r="B27" s="77"/>
      <c r="C27" s="77"/>
      <c r="D27" s="77"/>
      <c r="E27" s="77"/>
      <c r="F27" s="77"/>
      <c r="G27" s="77"/>
      <c r="H27" s="77"/>
      <c r="I27" s="77"/>
      <c r="J27" s="77"/>
      <c r="K27" s="77"/>
      <c r="BF27" s="1" t="s">
        <v>180</v>
      </c>
    </row>
    <row r="28" spans="2:60">
      <c r="B28" s="77"/>
      <c r="C28" s="77"/>
      <c r="D28" s="77"/>
      <c r="E28" s="77"/>
      <c r="F28" s="77"/>
      <c r="G28" s="77"/>
      <c r="H28" s="77"/>
      <c r="I28" s="77"/>
      <c r="J28" s="77"/>
      <c r="K28" s="77"/>
      <c r="BF28" s="1" t="s">
        <v>147</v>
      </c>
    </row>
    <row r="29" spans="2:60">
      <c r="B29" s="77"/>
      <c r="C29" s="77"/>
      <c r="D29" s="77"/>
      <c r="E29" s="77"/>
      <c r="F29" s="77"/>
      <c r="G29" s="77"/>
      <c r="H29" s="77"/>
      <c r="I29" s="77"/>
      <c r="J29" s="77"/>
      <c r="K29" s="77"/>
      <c r="BF29" s="1" t="s">
        <v>148</v>
      </c>
    </row>
    <row r="30" spans="2:60">
      <c r="B30" s="77"/>
      <c r="C30" s="77"/>
      <c r="D30" s="77"/>
      <c r="E30" s="77"/>
      <c r="F30" s="77"/>
      <c r="G30" s="77"/>
      <c r="H30" s="77"/>
      <c r="I30" s="77"/>
      <c r="J30" s="77"/>
      <c r="K30" s="77"/>
      <c r="BF30" s="1" t="s">
        <v>179</v>
      </c>
    </row>
    <row r="31" spans="2:60">
      <c r="B31" s="77"/>
      <c r="C31" s="77"/>
      <c r="D31" s="77"/>
      <c r="E31" s="77"/>
      <c r="F31" s="77"/>
      <c r="G31" s="77"/>
      <c r="H31" s="77"/>
      <c r="I31" s="77"/>
      <c r="J31" s="77"/>
      <c r="K31" s="77"/>
      <c r="BF31" s="1" t="s">
        <v>25</v>
      </c>
    </row>
    <row r="32" spans="2:60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167</v>
      </c>
      <c r="C1" s="76" t="s" vm="1">
        <v>236</v>
      </c>
    </row>
    <row r="2" spans="2:81">
      <c r="B2" s="56" t="s">
        <v>166</v>
      </c>
      <c r="C2" s="76" t="s">
        <v>237</v>
      </c>
    </row>
    <row r="3" spans="2:81">
      <c r="B3" s="56" t="s">
        <v>168</v>
      </c>
      <c r="C3" s="76" t="s">
        <v>238</v>
      </c>
      <c r="E3" s="2"/>
    </row>
    <row r="4" spans="2:81">
      <c r="B4" s="56" t="s">
        <v>169</v>
      </c>
      <c r="C4" s="76">
        <v>2142</v>
      </c>
    </row>
    <row r="6" spans="2:81" ht="26.25" customHeight="1">
      <c r="B6" s="184" t="s">
        <v>197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81" ht="26.25" customHeight="1">
      <c r="B7" s="184" t="s">
        <v>84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/>
    </row>
    <row r="8" spans="2:81" s="3" customFormat="1" ht="47.25">
      <c r="B8" s="22" t="s">
        <v>105</v>
      </c>
      <c r="C8" s="30" t="s">
        <v>36</v>
      </c>
      <c r="D8" s="13" t="s">
        <v>40</v>
      </c>
      <c r="E8" s="30" t="s">
        <v>15</v>
      </c>
      <c r="F8" s="30" t="s">
        <v>52</v>
      </c>
      <c r="G8" s="30" t="s">
        <v>91</v>
      </c>
      <c r="H8" s="30" t="s">
        <v>18</v>
      </c>
      <c r="I8" s="30" t="s">
        <v>90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48</v>
      </c>
      <c r="O8" s="30" t="s">
        <v>47</v>
      </c>
      <c r="P8" s="30" t="s">
        <v>170</v>
      </c>
      <c r="Q8" s="31" t="s">
        <v>172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231</v>
      </c>
      <c r="M9" s="32"/>
      <c r="N9" s="32" t="s">
        <v>225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78" t="s">
        <v>235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81">
      <c r="B13" s="78" t="s">
        <v>101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81">
      <c r="B14" s="78" t="s">
        <v>220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81">
      <c r="B15" s="78" t="s">
        <v>230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M131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32" width="5.7109375" style="3" customWidth="1"/>
    <col min="33" max="40" width="5.7109375" style="1" customWidth="1"/>
    <col min="41" max="16384" width="9.140625" style="1"/>
  </cols>
  <sheetData>
    <row r="1" spans="2:65">
      <c r="B1" s="56" t="s">
        <v>167</v>
      </c>
      <c r="C1" s="76" t="s" vm="1">
        <v>236</v>
      </c>
    </row>
    <row r="2" spans="2:65">
      <c r="B2" s="56" t="s">
        <v>166</v>
      </c>
      <c r="C2" s="76" t="s">
        <v>237</v>
      </c>
    </row>
    <row r="3" spans="2:65">
      <c r="B3" s="56" t="s">
        <v>168</v>
      </c>
      <c r="C3" s="76" t="s">
        <v>238</v>
      </c>
    </row>
    <row r="4" spans="2:65">
      <c r="B4" s="56" t="s">
        <v>169</v>
      </c>
      <c r="C4" s="76">
        <v>2142</v>
      </c>
    </row>
    <row r="6" spans="2:65" ht="26.25" customHeight="1">
      <c r="B6" s="184" t="s">
        <v>198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65" ht="26.25" customHeight="1">
      <c r="B7" s="184" t="s">
        <v>75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6"/>
    </row>
    <row r="8" spans="2:65" s="3" customFormat="1" ht="78.75">
      <c r="B8" s="22" t="s">
        <v>105</v>
      </c>
      <c r="C8" s="30" t="s">
        <v>36</v>
      </c>
      <c r="D8" s="30" t="s">
        <v>15</v>
      </c>
      <c r="E8" s="30" t="s">
        <v>52</v>
      </c>
      <c r="F8" s="30" t="s">
        <v>91</v>
      </c>
      <c r="G8" s="30" t="s">
        <v>18</v>
      </c>
      <c r="H8" s="30" t="s">
        <v>90</v>
      </c>
      <c r="I8" s="30" t="s">
        <v>17</v>
      </c>
      <c r="J8" s="30" t="s">
        <v>19</v>
      </c>
      <c r="K8" s="30" t="s">
        <v>222</v>
      </c>
      <c r="L8" s="30" t="s">
        <v>221</v>
      </c>
      <c r="M8" s="30" t="s">
        <v>99</v>
      </c>
      <c r="N8" s="30" t="s">
        <v>47</v>
      </c>
      <c r="O8" s="30" t="s">
        <v>170</v>
      </c>
      <c r="P8" s="31" t="s">
        <v>172</v>
      </c>
    </row>
    <row r="9" spans="2:65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231</v>
      </c>
      <c r="L9" s="32"/>
      <c r="M9" s="32" t="s">
        <v>225</v>
      </c>
      <c r="N9" s="32" t="s">
        <v>20</v>
      </c>
      <c r="O9" s="32" t="s">
        <v>20</v>
      </c>
      <c r="P9" s="33" t="s">
        <v>20</v>
      </c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2:65" s="127" customFormat="1" ht="18" customHeight="1">
      <c r="B11" s="97" t="s">
        <v>24</v>
      </c>
      <c r="C11" s="84"/>
      <c r="D11" s="84"/>
      <c r="E11" s="84"/>
      <c r="F11" s="84"/>
      <c r="G11" s="85">
        <v>9.5960292145454993</v>
      </c>
      <c r="H11" s="84"/>
      <c r="I11" s="84"/>
      <c r="J11" s="102">
        <v>4.851249750601954E-2</v>
      </c>
      <c r="K11" s="85"/>
      <c r="L11" s="84"/>
      <c r="M11" s="85">
        <v>131686.07603999999</v>
      </c>
      <c r="N11" s="84"/>
      <c r="O11" s="87">
        <v>1</v>
      </c>
      <c r="P11" s="87">
        <f>M11/'סכום נכסי הקרן'!$C$42</f>
        <v>0.26541528054652236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BM11" s="119"/>
    </row>
    <row r="12" spans="2:65" s="119" customFormat="1" ht="21.75" customHeight="1">
      <c r="B12" s="98" t="s">
        <v>218</v>
      </c>
      <c r="C12" s="88"/>
      <c r="D12" s="88"/>
      <c r="E12" s="88"/>
      <c r="F12" s="88"/>
      <c r="G12" s="89">
        <v>9.5960292145454993</v>
      </c>
      <c r="H12" s="88"/>
      <c r="I12" s="88"/>
      <c r="J12" s="103">
        <v>4.851249750601954E-2</v>
      </c>
      <c r="K12" s="89"/>
      <c r="L12" s="88"/>
      <c r="M12" s="89">
        <v>131686.07603999999</v>
      </c>
      <c r="N12" s="88"/>
      <c r="O12" s="91">
        <v>1</v>
      </c>
      <c r="P12" s="91">
        <f>M12/'סכום נכסי הקרן'!$C$42</f>
        <v>0.26541528054652236</v>
      </c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</row>
    <row r="13" spans="2:65" s="119" customFormat="1">
      <c r="B13" s="99" t="s">
        <v>55</v>
      </c>
      <c r="C13" s="88"/>
      <c r="D13" s="88"/>
      <c r="E13" s="88"/>
      <c r="F13" s="88"/>
      <c r="G13" s="89">
        <v>9.5960292145454993</v>
      </c>
      <c r="H13" s="88"/>
      <c r="I13" s="88"/>
      <c r="J13" s="103">
        <v>4.851249750601954E-2</v>
      </c>
      <c r="K13" s="89"/>
      <c r="L13" s="88"/>
      <c r="M13" s="89">
        <v>131686.07603999999</v>
      </c>
      <c r="N13" s="88"/>
      <c r="O13" s="91">
        <v>1</v>
      </c>
      <c r="P13" s="91">
        <f>M13/'סכום נכסי הקרן'!$C$42</f>
        <v>0.26541528054652236</v>
      </c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</row>
    <row r="14" spans="2:65" s="119" customFormat="1">
      <c r="B14" s="100" t="s">
        <v>954</v>
      </c>
      <c r="C14" s="92" t="s">
        <v>955</v>
      </c>
      <c r="D14" s="92" t="s">
        <v>956</v>
      </c>
      <c r="E14" s="92"/>
      <c r="F14" s="104">
        <v>40148</v>
      </c>
      <c r="G14" s="94">
        <v>6.06</v>
      </c>
      <c r="H14" s="93" t="s">
        <v>152</v>
      </c>
      <c r="I14" s="105">
        <v>4.8000000000000001E-2</v>
      </c>
      <c r="J14" s="105">
        <v>4.8600000000000004E-2</v>
      </c>
      <c r="K14" s="94">
        <v>279000</v>
      </c>
      <c r="L14" s="106">
        <v>109.2572</v>
      </c>
      <c r="M14" s="94">
        <v>304.78336999999999</v>
      </c>
      <c r="N14" s="92"/>
      <c r="O14" s="96">
        <v>2.3144692222997155E-3</v>
      </c>
      <c r="P14" s="96">
        <f>M14/'סכום נכסי הקרן'!$C$42</f>
        <v>6.1429549795297058E-4</v>
      </c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</row>
    <row r="15" spans="2:65" s="119" customFormat="1">
      <c r="B15" s="100" t="s">
        <v>957</v>
      </c>
      <c r="C15" s="92" t="s">
        <v>958</v>
      </c>
      <c r="D15" s="92" t="s">
        <v>956</v>
      </c>
      <c r="E15" s="92"/>
      <c r="F15" s="104">
        <v>40452</v>
      </c>
      <c r="G15" s="94">
        <v>6.5799999999999992</v>
      </c>
      <c r="H15" s="93" t="s">
        <v>152</v>
      </c>
      <c r="I15" s="105">
        <v>4.8000000000000001E-2</v>
      </c>
      <c r="J15" s="105">
        <v>4.8599999999999997E-2</v>
      </c>
      <c r="K15" s="94">
        <v>550000</v>
      </c>
      <c r="L15" s="106">
        <v>108.0244</v>
      </c>
      <c r="M15" s="94">
        <v>594.03512000000001</v>
      </c>
      <c r="N15" s="92"/>
      <c r="O15" s="96">
        <v>4.5109941602296689E-3</v>
      </c>
      <c r="P15" s="96">
        <f>M15/'סכום נכסי הקרן'!$C$42</f>
        <v>1.1972867805810816E-3</v>
      </c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</row>
    <row r="16" spans="2:65" s="119" customFormat="1">
      <c r="B16" s="100" t="s">
        <v>959</v>
      </c>
      <c r="C16" s="92" t="s">
        <v>960</v>
      </c>
      <c r="D16" s="92" t="s">
        <v>956</v>
      </c>
      <c r="E16" s="92"/>
      <c r="F16" s="104">
        <v>40909</v>
      </c>
      <c r="G16" s="94">
        <v>7.4999999999999991</v>
      </c>
      <c r="H16" s="93" t="s">
        <v>152</v>
      </c>
      <c r="I16" s="105">
        <v>4.8000000000000001E-2</v>
      </c>
      <c r="J16" s="105">
        <v>4.8599999999999997E-2</v>
      </c>
      <c r="K16" s="94">
        <v>2438000</v>
      </c>
      <c r="L16" s="106">
        <v>103.4639</v>
      </c>
      <c r="M16" s="94">
        <v>2521.6684700000001</v>
      </c>
      <c r="N16" s="92"/>
      <c r="O16" s="96">
        <v>1.9149089606360789E-2</v>
      </c>
      <c r="P16" s="96">
        <f>M16/'סכום נכסי הקרן'!$C$42</f>
        <v>5.0824609900827445E-3</v>
      </c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</row>
    <row r="17" spans="2:32" s="119" customFormat="1">
      <c r="B17" s="100" t="s">
        <v>961</v>
      </c>
      <c r="C17" s="92">
        <v>8790</v>
      </c>
      <c r="D17" s="92" t="s">
        <v>956</v>
      </c>
      <c r="E17" s="92"/>
      <c r="F17" s="104">
        <v>41030</v>
      </c>
      <c r="G17" s="94">
        <v>7.6499999999999995</v>
      </c>
      <c r="H17" s="93" t="s">
        <v>152</v>
      </c>
      <c r="I17" s="105">
        <v>4.8000000000000001E-2</v>
      </c>
      <c r="J17" s="105">
        <v>4.8600000000000004E-2</v>
      </c>
      <c r="K17" s="94">
        <v>1696000</v>
      </c>
      <c r="L17" s="106">
        <v>103.869</v>
      </c>
      <c r="M17" s="94">
        <v>1761.14374</v>
      </c>
      <c r="N17" s="92"/>
      <c r="O17" s="96">
        <v>1.3373803768479273E-2</v>
      </c>
      <c r="P17" s="96">
        <f>M17/'סכום נכסי הקרן'!$C$42</f>
        <v>3.5496118791850649E-3</v>
      </c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</row>
    <row r="18" spans="2:32" s="119" customFormat="1">
      <c r="B18" s="100" t="s">
        <v>962</v>
      </c>
      <c r="C18" s="92" t="s">
        <v>963</v>
      </c>
      <c r="D18" s="92" t="s">
        <v>956</v>
      </c>
      <c r="E18" s="92"/>
      <c r="F18" s="104">
        <v>41091</v>
      </c>
      <c r="G18" s="94">
        <v>7.81</v>
      </c>
      <c r="H18" s="93" t="s">
        <v>152</v>
      </c>
      <c r="I18" s="105">
        <v>4.8000000000000001E-2</v>
      </c>
      <c r="J18" s="105">
        <v>4.8599999999999997E-2</v>
      </c>
      <c r="K18" s="94">
        <v>1170000</v>
      </c>
      <c r="L18" s="106">
        <v>102.12990000000001</v>
      </c>
      <c r="M18" s="94">
        <v>1195.4692500000001</v>
      </c>
      <c r="N18" s="92"/>
      <c r="O18" s="96">
        <v>9.0781750504652682E-3</v>
      </c>
      <c r="P18" s="96">
        <f>M18/'סכום נכסי הקרן'!$C$42</f>
        <v>2.4094863778696793E-3</v>
      </c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</row>
    <row r="19" spans="2:32" s="119" customFormat="1">
      <c r="B19" s="100" t="s">
        <v>964</v>
      </c>
      <c r="C19" s="92">
        <v>8793</v>
      </c>
      <c r="D19" s="92" t="s">
        <v>956</v>
      </c>
      <c r="E19" s="92"/>
      <c r="F19" s="104">
        <v>41122</v>
      </c>
      <c r="G19" s="94">
        <v>7.9</v>
      </c>
      <c r="H19" s="93" t="s">
        <v>152</v>
      </c>
      <c r="I19" s="105">
        <v>4.8000000000000001E-2</v>
      </c>
      <c r="J19" s="105">
        <v>4.8499999999999995E-2</v>
      </c>
      <c r="K19" s="94">
        <v>1195000</v>
      </c>
      <c r="L19" s="106">
        <v>102.0645</v>
      </c>
      <c r="M19" s="94">
        <v>1219.6712500000001</v>
      </c>
      <c r="N19" s="92"/>
      <c r="O19" s="96">
        <v>9.2619606163184768E-3</v>
      </c>
      <c r="P19" s="96">
        <f>M19/'סכום נכסי הקרן'!$C$42</f>
        <v>2.45826587539101E-3</v>
      </c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</row>
    <row r="20" spans="2:32" s="119" customFormat="1">
      <c r="B20" s="100" t="s">
        <v>965</v>
      </c>
      <c r="C20" s="92" t="s">
        <v>966</v>
      </c>
      <c r="D20" s="92" t="s">
        <v>956</v>
      </c>
      <c r="E20" s="92"/>
      <c r="F20" s="104">
        <v>41154</v>
      </c>
      <c r="G20" s="94">
        <v>7.98</v>
      </c>
      <c r="H20" s="93" t="s">
        <v>152</v>
      </c>
      <c r="I20" s="105">
        <v>4.8000000000000001E-2</v>
      </c>
      <c r="J20" s="105">
        <v>4.8599999999999997E-2</v>
      </c>
      <c r="K20" s="94">
        <v>480000</v>
      </c>
      <c r="L20" s="106">
        <v>101.5553</v>
      </c>
      <c r="M20" s="94">
        <v>487.46545000000003</v>
      </c>
      <c r="N20" s="92"/>
      <c r="O20" s="96">
        <v>3.7017235584719766E-3</v>
      </c>
      <c r="P20" s="96">
        <f>M20/'סכום נכסי הקרן'!$C$42</f>
        <v>9.8249399677751087E-4</v>
      </c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</row>
    <row r="21" spans="2:32" s="119" customFormat="1">
      <c r="B21" s="100" t="s">
        <v>967</v>
      </c>
      <c r="C21" s="92" t="s">
        <v>968</v>
      </c>
      <c r="D21" s="92" t="s">
        <v>956</v>
      </c>
      <c r="E21" s="92"/>
      <c r="F21" s="104">
        <v>41184</v>
      </c>
      <c r="G21" s="94">
        <v>7.8800000000000008</v>
      </c>
      <c r="H21" s="93" t="s">
        <v>152</v>
      </c>
      <c r="I21" s="105">
        <v>4.8000000000000001E-2</v>
      </c>
      <c r="J21" s="105">
        <v>4.8600000000000004E-2</v>
      </c>
      <c r="K21" s="94">
        <v>661000</v>
      </c>
      <c r="L21" s="106">
        <v>102.5001</v>
      </c>
      <c r="M21" s="94">
        <v>677.52571</v>
      </c>
      <c r="N21" s="92"/>
      <c r="O21" s="96">
        <v>5.1450064454361885E-3</v>
      </c>
      <c r="P21" s="96">
        <f>M21/'סכום נכסי הקרן'!$C$42</f>
        <v>1.365563329129112E-3</v>
      </c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</row>
    <row r="22" spans="2:32" s="119" customFormat="1">
      <c r="B22" s="100" t="s">
        <v>969</v>
      </c>
      <c r="C22" s="92" t="s">
        <v>970</v>
      </c>
      <c r="D22" s="92" t="s">
        <v>956</v>
      </c>
      <c r="E22" s="92"/>
      <c r="F22" s="104">
        <v>41214</v>
      </c>
      <c r="G22" s="94">
        <v>7.96</v>
      </c>
      <c r="H22" s="93" t="s">
        <v>152</v>
      </c>
      <c r="I22" s="105">
        <v>4.8000000000000001E-2</v>
      </c>
      <c r="J22" s="105">
        <v>4.8499999999999995E-2</v>
      </c>
      <c r="K22" s="94">
        <v>548000</v>
      </c>
      <c r="L22" s="106">
        <v>102.11620000000001</v>
      </c>
      <c r="M22" s="94">
        <v>559.59690000000001</v>
      </c>
      <c r="N22" s="92"/>
      <c r="O22" s="96">
        <v>4.2494766100405409E-3</v>
      </c>
      <c r="P22" s="96">
        <f>M22/'סכום נכסי הקרן'!$C$42</f>
        <v>1.127876026629795E-3</v>
      </c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</row>
    <row r="23" spans="2:32" s="119" customFormat="1">
      <c r="B23" s="100" t="s">
        <v>971</v>
      </c>
      <c r="C23" s="92" t="s">
        <v>972</v>
      </c>
      <c r="D23" s="92" t="s">
        <v>956</v>
      </c>
      <c r="E23" s="92"/>
      <c r="F23" s="104">
        <v>41245</v>
      </c>
      <c r="G23" s="94">
        <v>8.0400000000000009</v>
      </c>
      <c r="H23" s="93" t="s">
        <v>152</v>
      </c>
      <c r="I23" s="105">
        <v>4.8000000000000001E-2</v>
      </c>
      <c r="J23" s="105">
        <v>4.8600000000000004E-2</v>
      </c>
      <c r="K23" s="94">
        <v>592000</v>
      </c>
      <c r="L23" s="106">
        <v>101.8922</v>
      </c>
      <c r="M23" s="94">
        <v>603.2019499999999</v>
      </c>
      <c r="N23" s="92"/>
      <c r="O23" s="96">
        <v>4.5806053923026432E-3</v>
      </c>
      <c r="P23" s="96">
        <f>M23/'סכום נכסי הקרן'!$C$42</f>
        <v>1.2157626652709193E-3</v>
      </c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</row>
    <row r="24" spans="2:32" s="119" customFormat="1">
      <c r="B24" s="100" t="s">
        <v>973</v>
      </c>
      <c r="C24" s="92" t="s">
        <v>974</v>
      </c>
      <c r="D24" s="92" t="s">
        <v>956</v>
      </c>
      <c r="E24" s="92"/>
      <c r="F24" s="104">
        <v>41275</v>
      </c>
      <c r="G24" s="94">
        <v>8.129999999999999</v>
      </c>
      <c r="H24" s="93" t="s">
        <v>152</v>
      </c>
      <c r="I24" s="105">
        <v>4.8000000000000001E-2</v>
      </c>
      <c r="J24" s="105">
        <v>4.8499999999999995E-2</v>
      </c>
      <c r="K24" s="94">
        <v>538000</v>
      </c>
      <c r="L24" s="106">
        <v>101.9812</v>
      </c>
      <c r="M24" s="94">
        <v>548.65900999999997</v>
      </c>
      <c r="N24" s="92"/>
      <c r="O24" s="96">
        <v>4.1664162719325269E-3</v>
      </c>
      <c r="P24" s="96">
        <f>M24/'סכום נכסי הקרן'!$C$42</f>
        <v>1.1058305436885674E-3</v>
      </c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</row>
    <row r="25" spans="2:32" s="119" customFormat="1">
      <c r="B25" s="100" t="s">
        <v>975</v>
      </c>
      <c r="C25" s="92" t="s">
        <v>976</v>
      </c>
      <c r="D25" s="92" t="s">
        <v>956</v>
      </c>
      <c r="E25" s="92"/>
      <c r="F25" s="104">
        <v>41306</v>
      </c>
      <c r="G25" s="94">
        <v>8.2099999999999991</v>
      </c>
      <c r="H25" s="93" t="s">
        <v>152</v>
      </c>
      <c r="I25" s="105">
        <v>4.8000000000000001E-2</v>
      </c>
      <c r="J25" s="105">
        <v>4.8499999999999995E-2</v>
      </c>
      <c r="K25" s="94">
        <v>989000</v>
      </c>
      <c r="L25" s="106">
        <v>101.387</v>
      </c>
      <c r="M25" s="94">
        <v>1002.7164</v>
      </c>
      <c r="N25" s="92"/>
      <c r="O25" s="96">
        <v>7.6144451270263556E-3</v>
      </c>
      <c r="P25" s="96">
        <f>M25/'סכום נכסי הקרן'!$C$42</f>
        <v>2.0209900895958007E-3</v>
      </c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</row>
    <row r="26" spans="2:32" s="119" customFormat="1">
      <c r="B26" s="100" t="s">
        <v>977</v>
      </c>
      <c r="C26" s="92" t="s">
        <v>978</v>
      </c>
      <c r="D26" s="92" t="s">
        <v>956</v>
      </c>
      <c r="E26" s="92"/>
      <c r="F26" s="104">
        <v>41334</v>
      </c>
      <c r="G26" s="94">
        <v>8.2900000000000009</v>
      </c>
      <c r="H26" s="93" t="s">
        <v>152</v>
      </c>
      <c r="I26" s="105">
        <v>4.8000000000000001E-2</v>
      </c>
      <c r="J26" s="105">
        <v>4.8600000000000004E-2</v>
      </c>
      <c r="K26" s="94">
        <v>600000</v>
      </c>
      <c r="L26" s="106">
        <v>101.16330000000001</v>
      </c>
      <c r="M26" s="94">
        <v>606.98009999999999</v>
      </c>
      <c r="N26" s="92"/>
      <c r="O26" s="96">
        <v>4.6092959730657341E-3</v>
      </c>
      <c r="P26" s="96">
        <f>M26/'סכום נכסי הקרן'!$C$42</f>
        <v>1.2233775838131978E-3</v>
      </c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</row>
    <row r="27" spans="2:32" s="119" customFormat="1">
      <c r="B27" s="100" t="s">
        <v>979</v>
      </c>
      <c r="C27" s="92" t="s">
        <v>980</v>
      </c>
      <c r="D27" s="92" t="s">
        <v>956</v>
      </c>
      <c r="E27" s="92"/>
      <c r="F27" s="104">
        <v>41366</v>
      </c>
      <c r="G27" s="94">
        <v>8.18</v>
      </c>
      <c r="H27" s="93" t="s">
        <v>152</v>
      </c>
      <c r="I27" s="105">
        <v>4.8000000000000001E-2</v>
      </c>
      <c r="J27" s="105">
        <v>4.8600000000000004E-2</v>
      </c>
      <c r="K27" s="94">
        <v>810000</v>
      </c>
      <c r="L27" s="106">
        <v>103.1713</v>
      </c>
      <c r="M27" s="94">
        <v>835.68889000000001</v>
      </c>
      <c r="N27" s="92"/>
      <c r="O27" s="96">
        <v>6.3460687350586509E-3</v>
      </c>
      <c r="P27" s="96">
        <f>M27/'סכום נכסי הקרן'!$C$42</f>
        <v>1.6843436136831063E-3</v>
      </c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</row>
    <row r="28" spans="2:32" s="119" customFormat="1">
      <c r="B28" s="100" t="s">
        <v>981</v>
      </c>
      <c r="C28" s="92">
        <v>2704</v>
      </c>
      <c r="D28" s="92" t="s">
        <v>956</v>
      </c>
      <c r="E28" s="92"/>
      <c r="F28" s="104">
        <v>41395</v>
      </c>
      <c r="G28" s="94">
        <v>8.2600000000000016</v>
      </c>
      <c r="H28" s="93" t="s">
        <v>152</v>
      </c>
      <c r="I28" s="105">
        <v>4.8000000000000001E-2</v>
      </c>
      <c r="J28" s="105">
        <v>4.8600000000000004E-2</v>
      </c>
      <c r="K28" s="94">
        <v>698000</v>
      </c>
      <c r="L28" s="106">
        <v>102.57040000000001</v>
      </c>
      <c r="M28" s="94">
        <v>715.94132999999999</v>
      </c>
      <c r="N28" s="92"/>
      <c r="O28" s="96">
        <v>5.4367276444817975E-3</v>
      </c>
      <c r="P28" s="96">
        <f>M28/'סכום נכסי הקרן'!$C$42</f>
        <v>1.4429905930151701E-3</v>
      </c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</row>
    <row r="29" spans="2:32" s="119" customFormat="1">
      <c r="B29" s="100" t="s">
        <v>982</v>
      </c>
      <c r="C29" s="92" t="s">
        <v>983</v>
      </c>
      <c r="D29" s="92" t="s">
        <v>956</v>
      </c>
      <c r="E29" s="92"/>
      <c r="F29" s="104">
        <v>41427</v>
      </c>
      <c r="G29" s="94">
        <v>8.35</v>
      </c>
      <c r="H29" s="93" t="s">
        <v>152</v>
      </c>
      <c r="I29" s="105">
        <v>4.8000000000000001E-2</v>
      </c>
      <c r="J29" s="105">
        <v>4.8600000000000004E-2</v>
      </c>
      <c r="K29" s="94">
        <v>719000</v>
      </c>
      <c r="L29" s="106">
        <v>101.7505</v>
      </c>
      <c r="M29" s="94">
        <v>731.58623</v>
      </c>
      <c r="N29" s="92"/>
      <c r="O29" s="96">
        <v>5.5555321564732391E-3</v>
      </c>
      <c r="P29" s="96">
        <f>M29/'סכום נכסי הקרן'!$C$42</f>
        <v>1.474523125895571E-3</v>
      </c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</row>
    <row r="30" spans="2:32" s="119" customFormat="1">
      <c r="B30" s="100" t="s">
        <v>984</v>
      </c>
      <c r="C30" s="92">
        <v>8805</v>
      </c>
      <c r="D30" s="92" t="s">
        <v>956</v>
      </c>
      <c r="E30" s="92"/>
      <c r="F30" s="104">
        <v>41487</v>
      </c>
      <c r="G30" s="94">
        <v>8.52</v>
      </c>
      <c r="H30" s="93" t="s">
        <v>152</v>
      </c>
      <c r="I30" s="105">
        <v>4.8000000000000001E-2</v>
      </c>
      <c r="J30" s="105">
        <v>4.8499999999999995E-2</v>
      </c>
      <c r="K30" s="94">
        <v>1269000</v>
      </c>
      <c r="L30" s="106">
        <v>100.7809</v>
      </c>
      <c r="M30" s="94">
        <v>1278.90408</v>
      </c>
      <c r="N30" s="92"/>
      <c r="O30" s="96">
        <v>9.7117639044201568E-3</v>
      </c>
      <c r="P30" s="96">
        <f>M30/'סכום נכסי הקרן'!$C$42</f>
        <v>2.5776505412932658E-3</v>
      </c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</row>
    <row r="31" spans="2:32" s="119" customFormat="1">
      <c r="B31" s="100" t="s">
        <v>985</v>
      </c>
      <c r="C31" s="92">
        <v>8806</v>
      </c>
      <c r="D31" s="92" t="s">
        <v>956</v>
      </c>
      <c r="E31" s="92"/>
      <c r="F31" s="104">
        <v>41518</v>
      </c>
      <c r="G31" s="94">
        <v>8.6</v>
      </c>
      <c r="H31" s="93" t="s">
        <v>152</v>
      </c>
      <c r="I31" s="105">
        <v>4.8000000000000001E-2</v>
      </c>
      <c r="J31" s="105">
        <v>4.8500000000000008E-2</v>
      </c>
      <c r="K31" s="94">
        <v>584000</v>
      </c>
      <c r="L31" s="106">
        <v>100.38290000000001</v>
      </c>
      <c r="M31" s="94">
        <v>586.23613999999998</v>
      </c>
      <c r="N31" s="92"/>
      <c r="O31" s="96">
        <v>4.4517701311255504E-3</v>
      </c>
      <c r="P31" s="96">
        <f>M31/'סכום נכסי הקרן'!$C$42</f>
        <v>1.1815678182813167E-3</v>
      </c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</row>
    <row r="32" spans="2:32" s="119" customFormat="1">
      <c r="B32" s="100" t="s">
        <v>986</v>
      </c>
      <c r="C32" s="92" t="s">
        <v>987</v>
      </c>
      <c r="D32" s="92" t="s">
        <v>956</v>
      </c>
      <c r="E32" s="92"/>
      <c r="F32" s="104">
        <v>41548</v>
      </c>
      <c r="G32" s="94">
        <v>8.48</v>
      </c>
      <c r="H32" s="93" t="s">
        <v>152</v>
      </c>
      <c r="I32" s="105">
        <v>4.8000000000000001E-2</v>
      </c>
      <c r="J32" s="105">
        <v>4.8500000000000008E-2</v>
      </c>
      <c r="K32" s="94">
        <v>1180000</v>
      </c>
      <c r="L32" s="106">
        <v>102.38849999999999</v>
      </c>
      <c r="M32" s="94">
        <v>1208.1841299999999</v>
      </c>
      <c r="N32" s="92"/>
      <c r="O32" s="96">
        <v>9.1747295259447994E-3</v>
      </c>
      <c r="P32" s="96">
        <f>M32/'סכום נכסי הקרן'!$C$42</f>
        <v>2.4351134110671014E-3</v>
      </c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</row>
    <row r="33" spans="2:32" s="119" customFormat="1">
      <c r="B33" s="100" t="s">
        <v>988</v>
      </c>
      <c r="C33" s="92" t="s">
        <v>989</v>
      </c>
      <c r="D33" s="92" t="s">
        <v>956</v>
      </c>
      <c r="E33" s="92"/>
      <c r="F33" s="104">
        <v>41579</v>
      </c>
      <c r="G33" s="94">
        <v>8.56</v>
      </c>
      <c r="H33" s="93" t="s">
        <v>152</v>
      </c>
      <c r="I33" s="105">
        <v>4.8000000000000001E-2</v>
      </c>
      <c r="J33" s="105">
        <v>4.8499999999999995E-2</v>
      </c>
      <c r="K33" s="94">
        <v>1217000</v>
      </c>
      <c r="L33" s="106">
        <v>101.9845</v>
      </c>
      <c r="M33" s="94">
        <v>1241.15203</v>
      </c>
      <c r="N33" s="92"/>
      <c r="O33" s="96">
        <v>9.4250817347082076E-3</v>
      </c>
      <c r="P33" s="96">
        <f>M33/'סכום נכסי הקרן'!$C$42</f>
        <v>2.5015607127914829E-3</v>
      </c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</row>
    <row r="34" spans="2:32" s="119" customFormat="1">
      <c r="B34" s="100" t="s">
        <v>990</v>
      </c>
      <c r="C34" s="92" t="s">
        <v>991</v>
      </c>
      <c r="D34" s="92" t="s">
        <v>956</v>
      </c>
      <c r="E34" s="92"/>
      <c r="F34" s="104">
        <v>41609</v>
      </c>
      <c r="G34" s="94">
        <v>8.6400000000000023</v>
      </c>
      <c r="H34" s="93" t="s">
        <v>152</v>
      </c>
      <c r="I34" s="105">
        <v>4.8000000000000001E-2</v>
      </c>
      <c r="J34" s="105">
        <v>4.8500000000000008E-2</v>
      </c>
      <c r="K34" s="94">
        <v>1269000</v>
      </c>
      <c r="L34" s="106">
        <v>101.5819</v>
      </c>
      <c r="M34" s="94">
        <v>1289.0747200000001</v>
      </c>
      <c r="N34" s="92"/>
      <c r="O34" s="96">
        <v>9.7889978862187397E-3</v>
      </c>
      <c r="P34" s="96">
        <f>M34/'סכום נכסי הקרן'!$C$42</f>
        <v>2.5981496202400613E-3</v>
      </c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</row>
    <row r="35" spans="2:32" s="119" customFormat="1">
      <c r="B35" s="100" t="s">
        <v>992</v>
      </c>
      <c r="C35" s="92" t="s">
        <v>993</v>
      </c>
      <c r="D35" s="92" t="s">
        <v>956</v>
      </c>
      <c r="E35" s="92"/>
      <c r="F35" s="104">
        <v>41672</v>
      </c>
      <c r="G35" s="94">
        <v>8.8099999999999987</v>
      </c>
      <c r="H35" s="93" t="s">
        <v>152</v>
      </c>
      <c r="I35" s="105">
        <v>4.8000000000000001E-2</v>
      </c>
      <c r="J35" s="105">
        <v>4.8500000000000008E-2</v>
      </c>
      <c r="K35" s="94">
        <v>762000</v>
      </c>
      <c r="L35" s="106">
        <v>100.7723</v>
      </c>
      <c r="M35" s="94">
        <v>767.87432999999999</v>
      </c>
      <c r="N35" s="92"/>
      <c r="O35" s="96">
        <v>5.8310973573755523E-3</v>
      </c>
      <c r="P35" s="96">
        <f>M35/'סכום נכסי הקרן'!$C$42</f>
        <v>1.5476623410019177E-3</v>
      </c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</row>
    <row r="36" spans="2:32" s="119" customFormat="1">
      <c r="B36" s="100" t="s">
        <v>994</v>
      </c>
      <c r="C36" s="92" t="s">
        <v>995</v>
      </c>
      <c r="D36" s="92" t="s">
        <v>956</v>
      </c>
      <c r="E36" s="92"/>
      <c r="F36" s="104">
        <v>41700</v>
      </c>
      <c r="G36" s="94">
        <v>8.89</v>
      </c>
      <c r="H36" s="93" t="s">
        <v>152</v>
      </c>
      <c r="I36" s="105">
        <v>4.8000000000000001E-2</v>
      </c>
      <c r="J36" s="105">
        <v>4.8600000000000004E-2</v>
      </c>
      <c r="K36" s="94">
        <v>1590000</v>
      </c>
      <c r="L36" s="106">
        <v>100.3736</v>
      </c>
      <c r="M36" s="94">
        <v>1595.9401699999999</v>
      </c>
      <c r="N36" s="92"/>
      <c r="O36" s="96">
        <v>1.2119278043604464E-2</v>
      </c>
      <c r="P36" s="96">
        <f>M36/'סכום נכסי הקרן'!$C$42</f>
        <v>3.2166415819645882E-3</v>
      </c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</row>
    <row r="37" spans="2:32" s="119" customFormat="1">
      <c r="B37" s="100" t="s">
        <v>996</v>
      </c>
      <c r="C37" s="92" t="s">
        <v>997</v>
      </c>
      <c r="D37" s="92" t="s">
        <v>956</v>
      </c>
      <c r="E37" s="92"/>
      <c r="F37" s="104">
        <v>41730</v>
      </c>
      <c r="G37" s="94">
        <v>8.77</v>
      </c>
      <c r="H37" s="93" t="s">
        <v>152</v>
      </c>
      <c r="I37" s="105">
        <v>4.8000000000000001E-2</v>
      </c>
      <c r="J37" s="105">
        <v>4.8500000000000008E-2</v>
      </c>
      <c r="K37" s="94">
        <v>1468000</v>
      </c>
      <c r="L37" s="106">
        <v>102.3884</v>
      </c>
      <c r="M37" s="94">
        <v>1503.0617</v>
      </c>
      <c r="N37" s="92"/>
      <c r="O37" s="96">
        <v>1.1413975913014835E-2</v>
      </c>
      <c r="P37" s="96">
        <f>M37/'סכום נכסי הקרן'!$C$42</f>
        <v>3.0294436191040815E-3</v>
      </c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</row>
    <row r="38" spans="2:32" s="119" customFormat="1">
      <c r="B38" s="100" t="s">
        <v>998</v>
      </c>
      <c r="C38" s="92" t="s">
        <v>999</v>
      </c>
      <c r="D38" s="92" t="s">
        <v>956</v>
      </c>
      <c r="E38" s="92"/>
      <c r="F38" s="104">
        <v>41760</v>
      </c>
      <c r="G38" s="94">
        <v>8.85</v>
      </c>
      <c r="H38" s="93" t="s">
        <v>152</v>
      </c>
      <c r="I38" s="105">
        <v>4.8000000000000001E-2</v>
      </c>
      <c r="J38" s="105">
        <v>4.8499999999999995E-2</v>
      </c>
      <c r="K38" s="94">
        <v>1239000</v>
      </c>
      <c r="L38" s="106">
        <v>101.9845</v>
      </c>
      <c r="M38" s="94">
        <v>1263.58735</v>
      </c>
      <c r="N38" s="92"/>
      <c r="O38" s="96">
        <v>9.5954514554460728E-3</v>
      </c>
      <c r="P38" s="96">
        <f>M38/'סכום נכסי הקרן'!$C$42</f>
        <v>2.5467794400177561E-3</v>
      </c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</row>
    <row r="39" spans="2:32" s="119" customFormat="1">
      <c r="B39" s="100" t="s">
        <v>1000</v>
      </c>
      <c r="C39" s="92" t="s">
        <v>1001</v>
      </c>
      <c r="D39" s="92" t="s">
        <v>956</v>
      </c>
      <c r="E39" s="92"/>
      <c r="F39" s="104">
        <v>41791</v>
      </c>
      <c r="G39" s="94">
        <v>8.93</v>
      </c>
      <c r="H39" s="93" t="s">
        <v>152</v>
      </c>
      <c r="I39" s="105">
        <v>4.8000000000000001E-2</v>
      </c>
      <c r="J39" s="105">
        <v>4.8500000000000008E-2</v>
      </c>
      <c r="K39" s="94">
        <v>1490000</v>
      </c>
      <c r="L39" s="106">
        <v>101.58159999999999</v>
      </c>
      <c r="M39" s="94">
        <v>1513.5696399999999</v>
      </c>
      <c r="N39" s="92"/>
      <c r="O39" s="96">
        <v>1.1493771289382556E-2</v>
      </c>
      <c r="P39" s="96">
        <f>M39/'סכום נכסי הקרן'!$C$42</f>
        <v>3.0506225313090356E-3</v>
      </c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</row>
    <row r="40" spans="2:32" s="119" customFormat="1">
      <c r="B40" s="100" t="s">
        <v>1002</v>
      </c>
      <c r="C40" s="92" t="s">
        <v>1003</v>
      </c>
      <c r="D40" s="92" t="s">
        <v>956</v>
      </c>
      <c r="E40" s="92"/>
      <c r="F40" s="104">
        <v>41821</v>
      </c>
      <c r="G40" s="94">
        <v>9.02</v>
      </c>
      <c r="H40" s="93" t="s">
        <v>152</v>
      </c>
      <c r="I40" s="105">
        <v>4.8000000000000001E-2</v>
      </c>
      <c r="J40" s="105">
        <v>4.8499999999999995E-2</v>
      </c>
      <c r="K40" s="94">
        <v>1161000</v>
      </c>
      <c r="L40" s="106">
        <v>101.1811</v>
      </c>
      <c r="M40" s="94">
        <v>1174.7126000000001</v>
      </c>
      <c r="N40" s="92"/>
      <c r="O40" s="96">
        <v>8.92055284298378E-3</v>
      </c>
      <c r="P40" s="96">
        <f>M40/'סכום נכסי הקרן'!$C$42</f>
        <v>2.3676510354506178E-3</v>
      </c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</row>
    <row r="41" spans="2:32" s="119" customFormat="1">
      <c r="B41" s="100" t="s">
        <v>1004</v>
      </c>
      <c r="C41" s="92" t="s">
        <v>1005</v>
      </c>
      <c r="D41" s="92" t="s">
        <v>956</v>
      </c>
      <c r="E41" s="92"/>
      <c r="F41" s="104">
        <v>41852</v>
      </c>
      <c r="G41" s="94">
        <v>9.1000000000000014</v>
      </c>
      <c r="H41" s="93" t="s">
        <v>152</v>
      </c>
      <c r="I41" s="105">
        <v>4.8000000000000001E-2</v>
      </c>
      <c r="J41" s="105">
        <v>4.8500000000000008E-2</v>
      </c>
      <c r="K41" s="94">
        <v>1270000</v>
      </c>
      <c r="L41" s="106">
        <v>100.782</v>
      </c>
      <c r="M41" s="94">
        <v>1279.9304099999999</v>
      </c>
      <c r="N41" s="92"/>
      <c r="O41" s="96">
        <v>9.7195576669109485E-3</v>
      </c>
      <c r="P41" s="96">
        <f>M41/'סכום נכסי הקרן'!$C$42</f>
        <v>2.5797191249512718E-3</v>
      </c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</row>
    <row r="42" spans="2:32" s="119" customFormat="1">
      <c r="B42" s="100" t="s">
        <v>1006</v>
      </c>
      <c r="C42" s="92" t="s">
        <v>1007</v>
      </c>
      <c r="D42" s="92" t="s">
        <v>956</v>
      </c>
      <c r="E42" s="92"/>
      <c r="F42" s="104">
        <v>41883</v>
      </c>
      <c r="G42" s="94">
        <v>9.19</v>
      </c>
      <c r="H42" s="93" t="s">
        <v>152</v>
      </c>
      <c r="I42" s="105">
        <v>4.8000000000000001E-2</v>
      </c>
      <c r="J42" s="105">
        <v>4.8500000000000008E-2</v>
      </c>
      <c r="K42" s="94">
        <v>1180000</v>
      </c>
      <c r="L42" s="106">
        <v>100.3845</v>
      </c>
      <c r="M42" s="94">
        <v>1184.53523</v>
      </c>
      <c r="N42" s="92"/>
      <c r="O42" s="96">
        <v>8.9951441004301348E-3</v>
      </c>
      <c r="P42" s="96">
        <f>M42/'סכום נכסי הקרן'!$C$42</f>
        <v>2.3874486949720598E-3</v>
      </c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</row>
    <row r="43" spans="2:32" s="119" customFormat="1">
      <c r="B43" s="100" t="s">
        <v>1008</v>
      </c>
      <c r="C43" s="92" t="s">
        <v>1009</v>
      </c>
      <c r="D43" s="92" t="s">
        <v>956</v>
      </c>
      <c r="E43" s="92"/>
      <c r="F43" s="104">
        <v>41913</v>
      </c>
      <c r="G43" s="94">
        <v>9.0500000000000007</v>
      </c>
      <c r="H43" s="93" t="s">
        <v>152</v>
      </c>
      <c r="I43" s="105">
        <v>4.8000000000000001E-2</v>
      </c>
      <c r="J43" s="105">
        <v>4.8499999999999995E-2</v>
      </c>
      <c r="K43" s="94">
        <v>2188000</v>
      </c>
      <c r="L43" s="106">
        <v>102.38849999999999</v>
      </c>
      <c r="M43" s="94">
        <v>2240.2563999999998</v>
      </c>
      <c r="N43" s="92"/>
      <c r="O43" s="96">
        <v>1.7012097765898317E-2</v>
      </c>
      <c r="P43" s="96">
        <f>M43/'סכום נכסי הקרן'!$C$42</f>
        <v>4.515270701220769E-3</v>
      </c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</row>
    <row r="44" spans="2:32" s="119" customFormat="1">
      <c r="B44" s="100" t="s">
        <v>1010</v>
      </c>
      <c r="C44" s="92" t="s">
        <v>1011</v>
      </c>
      <c r="D44" s="92" t="s">
        <v>956</v>
      </c>
      <c r="E44" s="92"/>
      <c r="F44" s="104">
        <v>41945</v>
      </c>
      <c r="G44" s="94">
        <v>9.14</v>
      </c>
      <c r="H44" s="93" t="s">
        <v>152</v>
      </c>
      <c r="I44" s="105">
        <v>4.8000000000000001E-2</v>
      </c>
      <c r="J44" s="105">
        <v>4.8500000000000008E-2</v>
      </c>
      <c r="K44" s="94">
        <v>1094000</v>
      </c>
      <c r="L44" s="106">
        <v>101.971</v>
      </c>
      <c r="M44" s="94">
        <v>1115.5621799999999</v>
      </c>
      <c r="N44" s="92"/>
      <c r="O44" s="96">
        <v>8.4713753613642872E-3</v>
      </c>
      <c r="P44" s="96">
        <f>M44/'סכום נכסי הקרן'!$C$42</f>
        <v>2.2484324681513999E-3</v>
      </c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</row>
    <row r="45" spans="2:32" s="119" customFormat="1">
      <c r="B45" s="100" t="s">
        <v>1012</v>
      </c>
      <c r="C45" s="92" t="s">
        <v>1013</v>
      </c>
      <c r="D45" s="92" t="s">
        <v>956</v>
      </c>
      <c r="E45" s="92"/>
      <c r="F45" s="104">
        <v>41974</v>
      </c>
      <c r="G45" s="94">
        <v>9.2200000000000006</v>
      </c>
      <c r="H45" s="93" t="s">
        <v>152</v>
      </c>
      <c r="I45" s="105">
        <v>4.8000000000000001E-2</v>
      </c>
      <c r="J45" s="105">
        <v>4.8499999999999995E-2</v>
      </c>
      <c r="K45" s="94">
        <v>2110000</v>
      </c>
      <c r="L45" s="106">
        <v>101.5819</v>
      </c>
      <c r="M45" s="94">
        <v>2143.3753199999996</v>
      </c>
      <c r="N45" s="92"/>
      <c r="O45" s="96">
        <v>1.6276400546318532E-2</v>
      </c>
      <c r="P45" s="96">
        <f>M45/'סכום נכסי הקרן'!$C$42</f>
        <v>4.3200054172887036E-3</v>
      </c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</row>
    <row r="46" spans="2:32" s="119" customFormat="1">
      <c r="B46" s="100" t="s">
        <v>1014</v>
      </c>
      <c r="C46" s="92" t="s">
        <v>1015</v>
      </c>
      <c r="D46" s="92" t="s">
        <v>956</v>
      </c>
      <c r="E46" s="92"/>
      <c r="F46" s="104">
        <v>42005</v>
      </c>
      <c r="G46" s="94">
        <v>9.3000000000000007</v>
      </c>
      <c r="H46" s="93" t="s">
        <v>152</v>
      </c>
      <c r="I46" s="105">
        <v>4.8000000000000001E-2</v>
      </c>
      <c r="J46" s="105">
        <v>4.8500000000000008E-2</v>
      </c>
      <c r="K46" s="94">
        <v>3108000</v>
      </c>
      <c r="L46" s="106">
        <v>101.181</v>
      </c>
      <c r="M46" s="94">
        <v>3144.7061899999999</v>
      </c>
      <c r="N46" s="92"/>
      <c r="O46" s="96">
        <v>2.3880324211686489E-2</v>
      </c>
      <c r="P46" s="96">
        <f>M46/'סכום נכסי הקרן'!$C$42</f>
        <v>6.3382029501866805E-3</v>
      </c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</row>
    <row r="47" spans="2:32" s="119" customFormat="1">
      <c r="B47" s="100" t="s">
        <v>1016</v>
      </c>
      <c r="C47" s="92" t="s">
        <v>1017</v>
      </c>
      <c r="D47" s="92" t="s">
        <v>956</v>
      </c>
      <c r="E47" s="92"/>
      <c r="F47" s="104">
        <v>42036</v>
      </c>
      <c r="G47" s="94">
        <v>9.3899999999999988</v>
      </c>
      <c r="H47" s="93" t="s">
        <v>152</v>
      </c>
      <c r="I47" s="105">
        <v>4.8000000000000001E-2</v>
      </c>
      <c r="J47" s="105">
        <v>4.8499999999999995E-2</v>
      </c>
      <c r="K47" s="94">
        <v>2158000</v>
      </c>
      <c r="L47" s="106">
        <v>100.78189999999999</v>
      </c>
      <c r="M47" s="94">
        <v>2174.8724300000003</v>
      </c>
      <c r="N47" s="92"/>
      <c r="O47" s="96">
        <v>1.6515583844562101E-2</v>
      </c>
      <c r="P47" s="96">
        <f>M47/'סכום נכסי הקרן'!$C$42</f>
        <v>4.3834883194940636E-3</v>
      </c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</row>
    <row r="48" spans="2:32" s="119" customFormat="1">
      <c r="B48" s="100" t="s">
        <v>1018</v>
      </c>
      <c r="C48" s="92" t="s">
        <v>1019</v>
      </c>
      <c r="D48" s="92" t="s">
        <v>956</v>
      </c>
      <c r="E48" s="92"/>
      <c r="F48" s="104">
        <v>42064</v>
      </c>
      <c r="G48" s="94">
        <v>9.4700000000000006</v>
      </c>
      <c r="H48" s="93" t="s">
        <v>152</v>
      </c>
      <c r="I48" s="105">
        <v>4.8000000000000001E-2</v>
      </c>
      <c r="J48" s="105">
        <v>4.8500000000000008E-2</v>
      </c>
      <c r="K48" s="94">
        <v>3353000</v>
      </c>
      <c r="L48" s="106">
        <v>100.3809</v>
      </c>
      <c r="M48" s="94">
        <v>3365.7721699999997</v>
      </c>
      <c r="N48" s="92"/>
      <c r="O48" s="96">
        <v>2.5559058871020182E-2</v>
      </c>
      <c r="P48" s="96">
        <f>M48/'סכום נכסי הקרן'!$C$42</f>
        <v>6.783764780756903E-3</v>
      </c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</row>
    <row r="49" spans="2:32" s="119" customFormat="1">
      <c r="B49" s="100" t="s">
        <v>1020</v>
      </c>
      <c r="C49" s="92" t="s">
        <v>1021</v>
      </c>
      <c r="D49" s="92" t="s">
        <v>956</v>
      </c>
      <c r="E49" s="92"/>
      <c r="F49" s="104">
        <v>42095</v>
      </c>
      <c r="G49" s="94">
        <v>9.32</v>
      </c>
      <c r="H49" s="93" t="s">
        <v>152</v>
      </c>
      <c r="I49" s="105">
        <v>4.8000000000000001E-2</v>
      </c>
      <c r="J49" s="105">
        <v>4.8499999999999995E-2</v>
      </c>
      <c r="K49" s="94">
        <v>3244000</v>
      </c>
      <c r="L49" s="106">
        <v>103.0097</v>
      </c>
      <c r="M49" s="94">
        <v>3341.6341899999998</v>
      </c>
      <c r="N49" s="92"/>
      <c r="O49" s="96">
        <v>2.5375759461349352E-2</v>
      </c>
      <c r="P49" s="96">
        <f>M49/'סכום נכסי הקרן'!$C$42</f>
        <v>6.7351143165151079E-3</v>
      </c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</row>
    <row r="50" spans="2:32" s="119" customFormat="1">
      <c r="B50" s="100" t="s">
        <v>1022</v>
      </c>
      <c r="C50" s="92" t="s">
        <v>1023</v>
      </c>
      <c r="D50" s="92" t="s">
        <v>956</v>
      </c>
      <c r="E50" s="92"/>
      <c r="F50" s="104">
        <v>42125</v>
      </c>
      <c r="G50" s="94">
        <v>9.4099999999999984</v>
      </c>
      <c r="H50" s="93" t="s">
        <v>152</v>
      </c>
      <c r="I50" s="105">
        <v>4.8000000000000001E-2</v>
      </c>
      <c r="J50" s="105">
        <v>4.8499999999999995E-2</v>
      </c>
      <c r="K50" s="94">
        <v>3210000</v>
      </c>
      <c r="L50" s="106">
        <v>102.29179999999999</v>
      </c>
      <c r="M50" s="94">
        <v>3283.5653600000001</v>
      </c>
      <c r="N50" s="92"/>
      <c r="O50" s="96">
        <v>2.4934795376563644E-2</v>
      </c>
      <c r="P50" s="96">
        <f>M50/'סכום נכסי הקרן'!$C$42</f>
        <v>6.6180757102407691E-3</v>
      </c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</row>
    <row r="51" spans="2:32" s="119" customFormat="1">
      <c r="B51" s="100" t="s">
        <v>1024</v>
      </c>
      <c r="C51" s="92" t="s">
        <v>1025</v>
      </c>
      <c r="D51" s="92" t="s">
        <v>956</v>
      </c>
      <c r="E51" s="92"/>
      <c r="F51" s="104">
        <v>42156</v>
      </c>
      <c r="G51" s="94">
        <v>9.49</v>
      </c>
      <c r="H51" s="93" t="s">
        <v>152</v>
      </c>
      <c r="I51" s="105">
        <v>4.8000000000000001E-2</v>
      </c>
      <c r="J51" s="105">
        <v>4.8500000000000008E-2</v>
      </c>
      <c r="K51" s="94">
        <v>128000</v>
      </c>
      <c r="L51" s="106">
        <v>101.5825</v>
      </c>
      <c r="M51" s="94">
        <v>130.02492999999998</v>
      </c>
      <c r="N51" s="92"/>
      <c r="O51" s="96">
        <v>9.8738556049391725E-4</v>
      </c>
      <c r="P51" s="96">
        <f>M51/'סכום נכסי הקרן'!$C$42</f>
        <v>2.6206721554607827E-4</v>
      </c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</row>
    <row r="52" spans="2:32" s="119" customFormat="1">
      <c r="B52" s="100" t="s">
        <v>1026</v>
      </c>
      <c r="C52" s="92" t="s">
        <v>1027</v>
      </c>
      <c r="D52" s="92" t="s">
        <v>956</v>
      </c>
      <c r="E52" s="92"/>
      <c r="F52" s="104">
        <v>42218</v>
      </c>
      <c r="G52" s="94">
        <v>9.66</v>
      </c>
      <c r="H52" s="93" t="s">
        <v>152</v>
      </c>
      <c r="I52" s="105">
        <v>4.8000000000000001E-2</v>
      </c>
      <c r="J52" s="105">
        <v>4.8499999999999995E-2</v>
      </c>
      <c r="K52" s="94">
        <v>3641000</v>
      </c>
      <c r="L52" s="106">
        <v>100.76860000000001</v>
      </c>
      <c r="M52" s="94">
        <v>3668.98468</v>
      </c>
      <c r="N52" s="92"/>
      <c r="O52" s="96">
        <v>2.7861599269504669E-2</v>
      </c>
      <c r="P52" s="96">
        <f>M52/'סכום נכסי הקרן'!$C$42</f>
        <v>7.3948941865903655E-3</v>
      </c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</row>
    <row r="53" spans="2:32" s="119" customFormat="1">
      <c r="B53" s="100" t="s">
        <v>1028</v>
      </c>
      <c r="C53" s="92" t="s">
        <v>1029</v>
      </c>
      <c r="D53" s="92" t="s">
        <v>956</v>
      </c>
      <c r="E53" s="92"/>
      <c r="F53" s="104">
        <v>42309</v>
      </c>
      <c r="G53" s="94">
        <v>9.6800000000000015</v>
      </c>
      <c r="H53" s="93" t="s">
        <v>152</v>
      </c>
      <c r="I53" s="105">
        <v>4.8000000000000001E-2</v>
      </c>
      <c r="J53" s="105">
        <v>4.8499999999999995E-2</v>
      </c>
      <c r="K53" s="94">
        <v>4976000</v>
      </c>
      <c r="L53" s="106">
        <v>101.9841</v>
      </c>
      <c r="M53" s="94">
        <v>5074.72721</v>
      </c>
      <c r="N53" s="92"/>
      <c r="O53" s="96">
        <v>3.8536551187526753E-2</v>
      </c>
      <c r="P53" s="96">
        <f>M53/'סכום נכסי הקרן'!$C$42</f>
        <v>1.0228189544732834E-2</v>
      </c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</row>
    <row r="54" spans="2:32" s="119" customFormat="1">
      <c r="B54" s="100" t="s">
        <v>1030</v>
      </c>
      <c r="C54" s="92" t="s">
        <v>1031</v>
      </c>
      <c r="D54" s="92" t="s">
        <v>956</v>
      </c>
      <c r="E54" s="92"/>
      <c r="F54" s="104">
        <v>42339</v>
      </c>
      <c r="G54" s="94">
        <v>9.76</v>
      </c>
      <c r="H54" s="93" t="s">
        <v>152</v>
      </c>
      <c r="I54" s="105">
        <v>4.8000000000000001E-2</v>
      </c>
      <c r="J54" s="105">
        <v>4.8499999999999988E-2</v>
      </c>
      <c r="K54" s="94">
        <v>2929000</v>
      </c>
      <c r="L54" s="106">
        <v>101.58159999999999</v>
      </c>
      <c r="M54" s="94">
        <v>2975.32627</v>
      </c>
      <c r="N54" s="92"/>
      <c r="O54" s="96">
        <v>2.2594084048006998E-2</v>
      </c>
      <c r="P54" s="96">
        <f>M54/'סכום נכסי הקרן'!$C$42</f>
        <v>5.9968151562934833E-3</v>
      </c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</row>
    <row r="55" spans="2:32" s="119" customFormat="1">
      <c r="B55" s="100" t="s">
        <v>1032</v>
      </c>
      <c r="C55" s="92" t="s">
        <v>1033</v>
      </c>
      <c r="D55" s="92" t="s">
        <v>956</v>
      </c>
      <c r="E55" s="92"/>
      <c r="F55" s="104">
        <v>42370</v>
      </c>
      <c r="G55" s="94">
        <v>9.85</v>
      </c>
      <c r="H55" s="93" t="s">
        <v>152</v>
      </c>
      <c r="I55" s="105">
        <v>4.8000000000000001E-2</v>
      </c>
      <c r="J55" s="105">
        <v>4.8500000000000008E-2</v>
      </c>
      <c r="K55" s="94">
        <v>2572000</v>
      </c>
      <c r="L55" s="106">
        <v>101.1808</v>
      </c>
      <c r="M55" s="94">
        <v>2602.3702699999999</v>
      </c>
      <c r="N55" s="92"/>
      <c r="O55" s="96">
        <v>1.97619243298701E-2</v>
      </c>
      <c r="P55" s="96">
        <f>M55/'סכום נכסי הקרן'!$C$42</f>
        <v>5.2451166901516192E-3</v>
      </c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</row>
    <row r="56" spans="2:32" s="119" customFormat="1">
      <c r="B56" s="100" t="s">
        <v>1034</v>
      </c>
      <c r="C56" s="92" t="s">
        <v>1035</v>
      </c>
      <c r="D56" s="92" t="s">
        <v>956</v>
      </c>
      <c r="E56" s="92"/>
      <c r="F56" s="104">
        <v>42461</v>
      </c>
      <c r="G56" s="94">
        <v>9.8600000000000012</v>
      </c>
      <c r="H56" s="93" t="s">
        <v>152</v>
      </c>
      <c r="I56" s="105">
        <v>4.8000000000000001E-2</v>
      </c>
      <c r="J56" s="105">
        <v>4.8499999999999995E-2</v>
      </c>
      <c r="K56" s="94">
        <v>3308000</v>
      </c>
      <c r="L56" s="106">
        <v>103.2188</v>
      </c>
      <c r="M56" s="94">
        <v>3414.47723</v>
      </c>
      <c r="N56" s="92"/>
      <c r="O56" s="96">
        <v>2.5928916197357446E-2</v>
      </c>
      <c r="P56" s="96">
        <f>M56/'סכום נכסי הקרן'!$C$42</f>
        <v>6.881930566788895E-3</v>
      </c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</row>
    <row r="57" spans="2:32" s="119" customFormat="1">
      <c r="B57" s="100" t="s">
        <v>1036</v>
      </c>
      <c r="C57" s="92" t="s">
        <v>1037</v>
      </c>
      <c r="D57" s="92" t="s">
        <v>956</v>
      </c>
      <c r="E57" s="92"/>
      <c r="F57" s="104">
        <v>42491</v>
      </c>
      <c r="G57" s="94">
        <v>9.94</v>
      </c>
      <c r="H57" s="93" t="s">
        <v>152</v>
      </c>
      <c r="I57" s="105">
        <v>4.8000000000000001E-2</v>
      </c>
      <c r="J57" s="105">
        <v>4.8600000000000004E-2</v>
      </c>
      <c r="K57" s="94">
        <v>2489000</v>
      </c>
      <c r="L57" s="106">
        <v>103.0211</v>
      </c>
      <c r="M57" s="94">
        <v>2564.1948500000003</v>
      </c>
      <c r="N57" s="92"/>
      <c r="O57" s="96">
        <v>1.9472027165735574E-2</v>
      </c>
      <c r="P57" s="96">
        <f>M57/'סכום נכסי הקרן'!$C$42</f>
        <v>5.1681735530032125E-3</v>
      </c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</row>
    <row r="58" spans="2:32" s="119" customFormat="1">
      <c r="B58" s="100" t="s">
        <v>1038</v>
      </c>
      <c r="C58" s="92" t="s">
        <v>1039</v>
      </c>
      <c r="D58" s="92" t="s">
        <v>956</v>
      </c>
      <c r="E58" s="92"/>
      <c r="F58" s="104">
        <v>42522</v>
      </c>
      <c r="G58" s="94">
        <v>10.030000000000001</v>
      </c>
      <c r="H58" s="93" t="s">
        <v>152</v>
      </c>
      <c r="I58" s="105">
        <v>4.8000000000000001E-2</v>
      </c>
      <c r="J58" s="105">
        <v>4.8500000000000008E-2</v>
      </c>
      <c r="K58" s="94">
        <v>3050000</v>
      </c>
      <c r="L58" s="106">
        <v>102.1979</v>
      </c>
      <c r="M58" s="94">
        <v>3117.0348199999999</v>
      </c>
      <c r="N58" s="92"/>
      <c r="O58" s="96">
        <v>2.3670192883970455E-2</v>
      </c>
      <c r="P58" s="96">
        <f>M58/'סכום נכסי הקרן'!$C$42</f>
        <v>6.2824308848893158E-3</v>
      </c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</row>
    <row r="59" spans="2:32" s="119" customFormat="1">
      <c r="B59" s="100" t="s">
        <v>1040</v>
      </c>
      <c r="C59" s="92" t="s">
        <v>1041</v>
      </c>
      <c r="D59" s="92" t="s">
        <v>956</v>
      </c>
      <c r="E59" s="92"/>
      <c r="F59" s="104">
        <v>42552</v>
      </c>
      <c r="G59" s="94">
        <v>10.11</v>
      </c>
      <c r="H59" s="93" t="s">
        <v>152</v>
      </c>
      <c r="I59" s="105">
        <v>4.8000000000000001E-2</v>
      </c>
      <c r="J59" s="105">
        <v>4.8500000000000008E-2</v>
      </c>
      <c r="K59" s="94">
        <v>407000</v>
      </c>
      <c r="L59" s="106">
        <v>101.4849</v>
      </c>
      <c r="M59" s="94">
        <v>413.04599999999999</v>
      </c>
      <c r="N59" s="92"/>
      <c r="O59" s="96">
        <v>3.1365958529627402E-3</v>
      </c>
      <c r="P59" s="96">
        <f>M59/'סכום נכסי הקרן'!$C$42</f>
        <v>8.3250046827516432E-4</v>
      </c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</row>
    <row r="60" spans="2:32" s="119" customFormat="1">
      <c r="B60" s="100" t="s">
        <v>1042</v>
      </c>
      <c r="C60" s="92" t="s">
        <v>1043</v>
      </c>
      <c r="D60" s="92" t="s">
        <v>956</v>
      </c>
      <c r="E60" s="92"/>
      <c r="F60" s="104">
        <v>42583</v>
      </c>
      <c r="G60" s="94">
        <v>10.200000000000001</v>
      </c>
      <c r="H60" s="93" t="s">
        <v>152</v>
      </c>
      <c r="I60" s="105">
        <v>4.8000000000000001E-2</v>
      </c>
      <c r="J60" s="105">
        <v>4.8499999999999995E-2</v>
      </c>
      <c r="K60" s="94">
        <v>4755000</v>
      </c>
      <c r="L60" s="106">
        <v>100.79389999999999</v>
      </c>
      <c r="M60" s="94">
        <v>4792.7467000000006</v>
      </c>
      <c r="N60" s="92"/>
      <c r="O60" s="96">
        <v>3.6395242717568645E-2</v>
      </c>
      <c r="P60" s="96">
        <f>M60/'סכום נכסי הקרן'!$C$42</f>
        <v>9.6598535564422581E-3</v>
      </c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</row>
    <row r="61" spans="2:32" s="119" customFormat="1">
      <c r="B61" s="100" t="s">
        <v>1044</v>
      </c>
      <c r="C61" s="92" t="s">
        <v>1045</v>
      </c>
      <c r="D61" s="92" t="s">
        <v>956</v>
      </c>
      <c r="E61" s="92"/>
      <c r="F61" s="104">
        <v>42614</v>
      </c>
      <c r="G61" s="94">
        <v>10.280000000000001</v>
      </c>
      <c r="H61" s="93" t="s">
        <v>152</v>
      </c>
      <c r="I61" s="105">
        <v>4.8000000000000001E-2</v>
      </c>
      <c r="J61" s="105">
        <v>4.8500000000000008E-2</v>
      </c>
      <c r="K61" s="94">
        <v>3227000</v>
      </c>
      <c r="L61" s="106">
        <v>100.3844</v>
      </c>
      <c r="M61" s="94">
        <v>3239.37707</v>
      </c>
      <c r="N61" s="92"/>
      <c r="O61" s="96">
        <v>2.4599237576310124E-2</v>
      </c>
      <c r="P61" s="96">
        <f>M61/'סכום נכסי הקרן'!$C$42</f>
        <v>6.5290135425469069E-3</v>
      </c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</row>
    <row r="62" spans="2:32" s="119" customFormat="1">
      <c r="B62" s="100" t="s">
        <v>1046</v>
      </c>
      <c r="C62" s="92" t="s">
        <v>1047</v>
      </c>
      <c r="D62" s="92" t="s">
        <v>956</v>
      </c>
      <c r="E62" s="92"/>
      <c r="F62" s="104">
        <v>42644</v>
      </c>
      <c r="G62" s="94">
        <v>10.120000000000001</v>
      </c>
      <c r="H62" s="93" t="s">
        <v>152</v>
      </c>
      <c r="I62" s="105">
        <v>4.8000000000000001E-2</v>
      </c>
      <c r="J62" s="105">
        <v>4.8500000000000008E-2</v>
      </c>
      <c r="K62" s="94">
        <v>1705000</v>
      </c>
      <c r="L62" s="106">
        <v>102.38800000000001</v>
      </c>
      <c r="M62" s="94">
        <v>1745.7058999999999</v>
      </c>
      <c r="N62" s="92"/>
      <c r="O62" s="96">
        <v>1.3256571632294194E-2</v>
      </c>
      <c r="P62" s="96">
        <f>M62/'סכום נכסי הקרן'!$C$42</f>
        <v>3.5184966788704337E-3</v>
      </c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</row>
    <row r="63" spans="2:32" s="119" customFormat="1">
      <c r="B63" s="100" t="s">
        <v>1048</v>
      </c>
      <c r="C63" s="92" t="s">
        <v>1049</v>
      </c>
      <c r="D63" s="92" t="s">
        <v>956</v>
      </c>
      <c r="E63" s="92"/>
      <c r="F63" s="104">
        <v>42675</v>
      </c>
      <c r="G63" s="94">
        <v>10.199999999999999</v>
      </c>
      <c r="H63" s="93" t="s">
        <v>152</v>
      </c>
      <c r="I63" s="105">
        <v>4.8000000000000001E-2</v>
      </c>
      <c r="J63" s="105">
        <v>4.8499999999999995E-2</v>
      </c>
      <c r="K63" s="94">
        <v>1797000</v>
      </c>
      <c r="L63" s="106">
        <v>101.9834</v>
      </c>
      <c r="M63" s="94">
        <v>1832.6420900000001</v>
      </c>
      <c r="N63" s="92"/>
      <c r="O63" s="96">
        <v>1.3916749174326755E-2</v>
      </c>
      <c r="P63" s="96">
        <f>M63/'סכום נכסי הקרן'!$C$42</f>
        <v>3.6937178863995193E-3</v>
      </c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</row>
    <row r="64" spans="2:32" s="119" customFormat="1">
      <c r="B64" s="100" t="s">
        <v>1050</v>
      </c>
      <c r="C64" s="92" t="s">
        <v>1051</v>
      </c>
      <c r="D64" s="92" t="s">
        <v>956</v>
      </c>
      <c r="E64" s="92"/>
      <c r="F64" s="104">
        <v>42705</v>
      </c>
      <c r="G64" s="94">
        <v>10.28</v>
      </c>
      <c r="H64" s="93" t="s">
        <v>152</v>
      </c>
      <c r="I64" s="105">
        <v>4.8000000000000001E-2</v>
      </c>
      <c r="J64" s="105">
        <v>4.8499999999999995E-2</v>
      </c>
      <c r="K64" s="94">
        <v>3516000</v>
      </c>
      <c r="L64" s="106">
        <v>101.581</v>
      </c>
      <c r="M64" s="94">
        <v>3571.58797</v>
      </c>
      <c r="N64" s="92"/>
      <c r="O64" s="96">
        <v>2.712198644991989E-2</v>
      </c>
      <c r="P64" s="96">
        <f>M64/'סכום נכסי הקרן'!$C$42</f>
        <v>7.1985896425844666E-3</v>
      </c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</row>
    <row r="65" spans="2:32" s="119" customFormat="1">
      <c r="B65" s="100" t="s">
        <v>1052</v>
      </c>
      <c r="C65" s="92" t="s">
        <v>1053</v>
      </c>
      <c r="D65" s="92" t="s">
        <v>956</v>
      </c>
      <c r="E65" s="92"/>
      <c r="F65" s="104">
        <v>42736</v>
      </c>
      <c r="G65" s="94">
        <v>10.370000000000001</v>
      </c>
      <c r="H65" s="93" t="s">
        <v>152</v>
      </c>
      <c r="I65" s="105">
        <v>4.8000000000000001E-2</v>
      </c>
      <c r="J65" s="105">
        <v>4.8500000000000008E-2</v>
      </c>
      <c r="K65" s="94">
        <v>7393000</v>
      </c>
      <c r="L65" s="106">
        <v>101.3826</v>
      </c>
      <c r="M65" s="94">
        <v>7495.2133899999999</v>
      </c>
      <c r="N65" s="92"/>
      <c r="O65" s="96">
        <v>5.6917280971477267E-2</v>
      </c>
      <c r="P65" s="96">
        <f>M65/'סכום נכסי הקרן'!$C$42</f>
        <v>1.5106716096989879E-2</v>
      </c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</row>
    <row r="66" spans="2:32" s="119" customFormat="1">
      <c r="B66" s="100" t="s">
        <v>1054</v>
      </c>
      <c r="C66" s="92" t="s">
        <v>1055</v>
      </c>
      <c r="D66" s="92" t="s">
        <v>956</v>
      </c>
      <c r="E66" s="92"/>
      <c r="F66" s="104">
        <v>42767</v>
      </c>
      <c r="G66" s="94">
        <v>10.45</v>
      </c>
      <c r="H66" s="93" t="s">
        <v>152</v>
      </c>
      <c r="I66" s="105">
        <v>4.8000000000000001E-2</v>
      </c>
      <c r="J66" s="105">
        <v>4.8499999999999995E-2</v>
      </c>
      <c r="K66" s="94">
        <v>2848000</v>
      </c>
      <c r="L66" s="106">
        <v>100.9825</v>
      </c>
      <c r="M66" s="94">
        <v>2875.9821299999999</v>
      </c>
      <c r="N66" s="92"/>
      <c r="O66" s="96">
        <v>2.1839682800833194E-2</v>
      </c>
      <c r="P66" s="96">
        <f>M66/'סכום נכסי הקרן'!$C$42</f>
        <v>5.7965855376302024E-3</v>
      </c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</row>
    <row r="67" spans="2:32" s="119" customFormat="1">
      <c r="B67" s="100" t="s">
        <v>1056</v>
      </c>
      <c r="C67" s="92" t="s">
        <v>1057</v>
      </c>
      <c r="D67" s="92" t="s">
        <v>956</v>
      </c>
      <c r="E67" s="92"/>
      <c r="F67" s="104">
        <v>42795</v>
      </c>
      <c r="G67" s="94">
        <v>10.540000000000001</v>
      </c>
      <c r="H67" s="93" t="s">
        <v>152</v>
      </c>
      <c r="I67" s="105">
        <v>4.8000000000000001E-2</v>
      </c>
      <c r="J67" s="105">
        <v>4.8499999999999995E-2</v>
      </c>
      <c r="K67" s="94">
        <v>5336000</v>
      </c>
      <c r="L67" s="106">
        <v>100.78570000000001</v>
      </c>
      <c r="M67" s="94">
        <v>5377.9227999999994</v>
      </c>
      <c r="N67" s="92"/>
      <c r="O67" s="96">
        <v>4.0838963098622831E-2</v>
      </c>
      <c r="P67" s="96">
        <f>M67/'סכום נכסי הקרן'!$C$42</f>
        <v>1.0839284848050053E-2</v>
      </c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</row>
    <row r="68" spans="2:32" s="119" customFormat="1">
      <c r="B68" s="100" t="s">
        <v>1058</v>
      </c>
      <c r="C68" s="92" t="s">
        <v>1059</v>
      </c>
      <c r="D68" s="92" t="s">
        <v>956</v>
      </c>
      <c r="E68" s="92"/>
      <c r="F68" s="104">
        <v>42826</v>
      </c>
      <c r="G68" s="94">
        <v>10.37</v>
      </c>
      <c r="H68" s="93" t="s">
        <v>152</v>
      </c>
      <c r="I68" s="105">
        <v>4.8000000000000001E-2</v>
      </c>
      <c r="J68" s="105">
        <v>4.8499999999999988E-2</v>
      </c>
      <c r="K68" s="94">
        <v>4899000</v>
      </c>
      <c r="L68" s="106">
        <v>102.7976</v>
      </c>
      <c r="M68" s="94">
        <v>5036.0537400000003</v>
      </c>
      <c r="N68" s="92"/>
      <c r="O68" s="96">
        <v>3.8242871922695043E-2</v>
      </c>
      <c r="P68" s="96">
        <f>M68/'סכום נכסי הקרן'!$C$42</f>
        <v>1.015024258026683E-2</v>
      </c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</row>
    <row r="69" spans="2:32" s="119" customFormat="1">
      <c r="B69" s="100" t="s">
        <v>1060</v>
      </c>
      <c r="C69" s="92" t="s">
        <v>1061</v>
      </c>
      <c r="D69" s="92" t="s">
        <v>956</v>
      </c>
      <c r="E69" s="92"/>
      <c r="F69" s="104">
        <v>42856</v>
      </c>
      <c r="G69" s="94">
        <v>10.45</v>
      </c>
      <c r="H69" s="93" t="s">
        <v>152</v>
      </c>
      <c r="I69" s="105">
        <v>4.8000000000000001E-2</v>
      </c>
      <c r="J69" s="105">
        <v>4.8500000000000008E-2</v>
      </c>
      <c r="K69" s="94">
        <v>3852000</v>
      </c>
      <c r="L69" s="106">
        <v>102.08499999999999</v>
      </c>
      <c r="M69" s="94">
        <v>3932.3147999999997</v>
      </c>
      <c r="N69" s="92"/>
      <c r="O69" s="96">
        <v>2.9861280085569174E-2</v>
      </c>
      <c r="P69" s="96">
        <f>M69/'סכום נכסי הקרן'!$C$42</f>
        <v>7.9256400313896247E-3</v>
      </c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</row>
    <row r="70" spans="2:32" s="119" customFormat="1">
      <c r="B70" s="100" t="s">
        <v>1062</v>
      </c>
      <c r="C70" s="92" t="s">
        <v>1063</v>
      </c>
      <c r="D70" s="92" t="s">
        <v>956</v>
      </c>
      <c r="E70" s="92"/>
      <c r="F70" s="104">
        <v>42887</v>
      </c>
      <c r="G70" s="94">
        <v>10.540000000000001</v>
      </c>
      <c r="H70" s="93" t="s">
        <v>152</v>
      </c>
      <c r="I70" s="105">
        <v>4.8000000000000001E-2</v>
      </c>
      <c r="J70" s="105">
        <v>4.8500000000000008E-2</v>
      </c>
      <c r="K70" s="94">
        <v>5184000</v>
      </c>
      <c r="L70" s="106">
        <v>101.58069999999999</v>
      </c>
      <c r="M70" s="94">
        <v>5265.9430199999997</v>
      </c>
      <c r="N70" s="92"/>
      <c r="O70" s="96">
        <v>3.9988609110050907E-2</v>
      </c>
      <c r="P70" s="96">
        <f>M70/'סכום נכסי הקרן'!$C$42</f>
        <v>1.0613587905609382E-2</v>
      </c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</row>
    <row r="71" spans="2:32" s="119" customFormat="1">
      <c r="B71" s="100" t="s">
        <v>1064</v>
      </c>
      <c r="C71" s="92" t="s">
        <v>1065</v>
      </c>
      <c r="D71" s="92" t="s">
        <v>956</v>
      </c>
      <c r="E71" s="92"/>
      <c r="F71" s="104">
        <v>42949</v>
      </c>
      <c r="G71" s="94">
        <v>10.71</v>
      </c>
      <c r="H71" s="93" t="s">
        <v>152</v>
      </c>
      <c r="I71" s="105">
        <v>4.8000000000000001E-2</v>
      </c>
      <c r="J71" s="105">
        <v>4.8500000000000015E-2</v>
      </c>
      <c r="K71" s="94">
        <v>5160000</v>
      </c>
      <c r="L71" s="106">
        <v>100.98220000000001</v>
      </c>
      <c r="M71" s="94">
        <v>5210.6797200000001</v>
      </c>
      <c r="N71" s="92"/>
      <c r="O71" s="96">
        <v>3.9568949707463698E-2</v>
      </c>
      <c r="P71" s="96">
        <f>M71/'סכום נכסי הקרן'!$C$42</f>
        <v>1.0502203887537713E-2</v>
      </c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</row>
    <row r="72" spans="2:32" s="119" customFormat="1">
      <c r="B72" s="100" t="s">
        <v>1066</v>
      </c>
      <c r="C72" s="92" t="s">
        <v>1067</v>
      </c>
      <c r="D72" s="92" t="s">
        <v>956</v>
      </c>
      <c r="E72" s="92"/>
      <c r="F72" s="104">
        <v>42979</v>
      </c>
      <c r="G72" s="94">
        <v>10.79</v>
      </c>
      <c r="H72" s="93" t="s">
        <v>152</v>
      </c>
      <c r="I72" s="105">
        <v>4.8000000000000001E-2</v>
      </c>
      <c r="J72" s="105">
        <v>4.8499999999999995E-2</v>
      </c>
      <c r="K72" s="94">
        <v>3143000</v>
      </c>
      <c r="L72" s="106">
        <v>100.6978</v>
      </c>
      <c r="M72" s="94">
        <v>3164.93091</v>
      </c>
      <c r="N72" s="92"/>
      <c r="O72" s="96">
        <v>2.4033907039941294E-2</v>
      </c>
      <c r="P72" s="96">
        <f>M72/'סכום נכסי הקרן'!$C$42</f>
        <v>6.3789661796350575E-3</v>
      </c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</row>
    <row r="73" spans="2:32" s="119" customFormat="1">
      <c r="B73" s="100" t="s">
        <v>1068</v>
      </c>
      <c r="C73" s="92" t="s">
        <v>1069</v>
      </c>
      <c r="D73" s="92" t="s">
        <v>956</v>
      </c>
      <c r="E73" s="92"/>
      <c r="F73" s="104">
        <v>40057</v>
      </c>
      <c r="G73" s="94">
        <v>5.95</v>
      </c>
      <c r="H73" s="93" t="s">
        <v>152</v>
      </c>
      <c r="I73" s="105">
        <v>4.8000000000000001E-2</v>
      </c>
      <c r="J73" s="105">
        <v>4.8500000000000008E-2</v>
      </c>
      <c r="K73" s="94">
        <v>103000</v>
      </c>
      <c r="L73" s="106">
        <v>108.3848</v>
      </c>
      <c r="M73" s="94">
        <v>111.64369000000001</v>
      </c>
      <c r="N73" s="92"/>
      <c r="O73" s="96">
        <v>8.4780178252169915E-4</v>
      </c>
      <c r="P73" s="96">
        <f>M73/'סכום נכסי הקרן'!$C$42</f>
        <v>2.2501954795583855E-4</v>
      </c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</row>
    <row r="74" spans="2:32" s="119" customFormat="1">
      <c r="B74" s="100" t="s">
        <v>1070</v>
      </c>
      <c r="C74" s="92" t="s">
        <v>1071</v>
      </c>
      <c r="D74" s="92" t="s">
        <v>956</v>
      </c>
      <c r="E74" s="92"/>
      <c r="F74" s="104">
        <v>39995</v>
      </c>
      <c r="G74" s="94">
        <v>5.78</v>
      </c>
      <c r="H74" s="93" t="s">
        <v>152</v>
      </c>
      <c r="I74" s="105">
        <v>4.8000000000000001E-2</v>
      </c>
      <c r="J74" s="105">
        <v>4.8500000000000008E-2</v>
      </c>
      <c r="K74" s="94">
        <v>51000</v>
      </c>
      <c r="L74" s="106">
        <v>111.37260000000001</v>
      </c>
      <c r="M74" s="94">
        <v>56.804919999999996</v>
      </c>
      <c r="N74" s="92"/>
      <c r="O74" s="96">
        <v>4.3136618318511788E-4</v>
      </c>
      <c r="P74" s="96">
        <f>M74/'סכום נכסי הקרן'!$C$42</f>
        <v>1.1449117652836063E-4</v>
      </c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</row>
    <row r="75" spans="2:32" s="119" customFormat="1">
      <c r="B75" s="100" t="s">
        <v>1072</v>
      </c>
      <c r="C75" s="92" t="s">
        <v>1073</v>
      </c>
      <c r="D75" s="92" t="s">
        <v>956</v>
      </c>
      <c r="E75" s="92"/>
      <c r="F75" s="104">
        <v>39995</v>
      </c>
      <c r="G75" s="94">
        <v>7.25</v>
      </c>
      <c r="H75" s="93" t="s">
        <v>152</v>
      </c>
      <c r="I75" s="105">
        <v>4.8000000000000001E-2</v>
      </c>
      <c r="J75" s="105">
        <v>4.8499999999999995E-2</v>
      </c>
      <c r="K75" s="94">
        <v>346000</v>
      </c>
      <c r="L75" s="106">
        <v>103.04819999999999</v>
      </c>
      <c r="M75" s="94">
        <v>356.58830999999998</v>
      </c>
      <c r="N75" s="92"/>
      <c r="O75" s="96">
        <v>2.7078664709523684E-3</v>
      </c>
      <c r="P75" s="96">
        <f>M75/'סכום נכסי הקרן'!$C$42</f>
        <v>7.1870913907034432E-4</v>
      </c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</row>
    <row r="76" spans="2:32" s="119" customFormat="1">
      <c r="B76" s="100" t="s">
        <v>1074</v>
      </c>
      <c r="C76" s="92" t="s">
        <v>1075</v>
      </c>
      <c r="D76" s="92" t="s">
        <v>956</v>
      </c>
      <c r="E76" s="92"/>
      <c r="F76" s="104">
        <v>40848</v>
      </c>
      <c r="G76" s="94">
        <v>7.33</v>
      </c>
      <c r="H76" s="93" t="s">
        <v>152</v>
      </c>
      <c r="I76" s="105">
        <v>4.8000000000000001E-2</v>
      </c>
      <c r="J76" s="105">
        <v>4.8499999999999995E-2</v>
      </c>
      <c r="K76" s="94">
        <v>204000</v>
      </c>
      <c r="L76" s="106">
        <v>104.2799</v>
      </c>
      <c r="M76" s="94">
        <v>212.72252</v>
      </c>
      <c r="N76" s="92"/>
      <c r="O76" s="96">
        <v>1.6153759485960002E-3</v>
      </c>
      <c r="P76" s="96">
        <f>M76/'סכום נכסי הקרן'!$C$42</f>
        <v>4.2874546058471215E-4</v>
      </c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</row>
    <row r="77" spans="2:32" s="119" customFormat="1">
      <c r="B77" s="100" t="s">
        <v>1076</v>
      </c>
      <c r="C77" s="92" t="s">
        <v>1077</v>
      </c>
      <c r="D77" s="92" t="s">
        <v>956</v>
      </c>
      <c r="E77" s="92"/>
      <c r="F77" s="104">
        <v>40940</v>
      </c>
      <c r="G77" s="94">
        <v>7.58</v>
      </c>
      <c r="H77" s="93" t="s">
        <v>152</v>
      </c>
      <c r="I77" s="105">
        <v>4.8000000000000001E-2</v>
      </c>
      <c r="J77" s="105">
        <v>4.8500000000000008E-2</v>
      </c>
      <c r="K77" s="94">
        <v>346000</v>
      </c>
      <c r="L77" s="106">
        <v>103.06140000000001</v>
      </c>
      <c r="M77" s="94">
        <v>356.59479999999996</v>
      </c>
      <c r="N77" s="92"/>
      <c r="O77" s="96">
        <v>2.7079157548265268E-3</v>
      </c>
      <c r="P77" s="96">
        <f>M77/'סכום נכסי הקרן'!$C$42</f>
        <v>7.1872221976363056E-4</v>
      </c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</row>
    <row r="78" spans="2:32" s="119" customFormat="1">
      <c r="B78" s="100" t="s">
        <v>1078</v>
      </c>
      <c r="C78" s="92" t="s">
        <v>1079</v>
      </c>
      <c r="D78" s="92" t="s">
        <v>956</v>
      </c>
      <c r="E78" s="92"/>
      <c r="F78" s="104">
        <v>40969</v>
      </c>
      <c r="G78" s="94">
        <v>7.660000000000001</v>
      </c>
      <c r="H78" s="93" t="s">
        <v>152</v>
      </c>
      <c r="I78" s="105">
        <v>4.8000000000000001E-2</v>
      </c>
      <c r="J78" s="105">
        <v>4.8600000000000004E-2</v>
      </c>
      <c r="K78" s="94">
        <v>741000</v>
      </c>
      <c r="L78" s="106">
        <v>102.6307</v>
      </c>
      <c r="M78" s="94">
        <v>760.37944999999991</v>
      </c>
      <c r="N78" s="92"/>
      <c r="O78" s="96">
        <v>5.7741826081068185E-3</v>
      </c>
      <c r="P78" s="96">
        <f>M78/'סכום נכסי הקרן'!$C$42</f>
        <v>1.5325562968575214E-3</v>
      </c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</row>
    <row r="79" spans="2:32" s="119" customFormat="1">
      <c r="B79" s="100" t="s">
        <v>1080</v>
      </c>
      <c r="C79" s="92">
        <v>8789</v>
      </c>
      <c r="D79" s="92" t="s">
        <v>956</v>
      </c>
      <c r="E79" s="92"/>
      <c r="F79" s="104">
        <v>41000</v>
      </c>
      <c r="G79" s="94">
        <v>7.56</v>
      </c>
      <c r="H79" s="93" t="s">
        <v>152</v>
      </c>
      <c r="I79" s="105">
        <v>4.8000000000000001E-2</v>
      </c>
      <c r="J79" s="105">
        <v>4.8600000000000004E-2</v>
      </c>
      <c r="K79" s="94">
        <v>479000</v>
      </c>
      <c r="L79" s="106">
        <v>104.6936</v>
      </c>
      <c r="M79" s="94">
        <v>501.47120000000001</v>
      </c>
      <c r="N79" s="92"/>
      <c r="O79" s="96">
        <v>3.808080664866017E-3</v>
      </c>
      <c r="P79" s="96">
        <f>M79/'סכום נכסי הקרן'!$C$42</f>
        <v>1.0107227980092014E-3</v>
      </c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</row>
    <row r="80" spans="2:32" s="119" customFormat="1">
      <c r="B80" s="100" t="s">
        <v>1081</v>
      </c>
      <c r="C80" s="92" t="s">
        <v>1082</v>
      </c>
      <c r="D80" s="92" t="s">
        <v>956</v>
      </c>
      <c r="E80" s="92"/>
      <c r="F80" s="104">
        <v>41640</v>
      </c>
      <c r="G80" s="94">
        <v>8.73</v>
      </c>
      <c r="H80" s="93" t="s">
        <v>152</v>
      </c>
      <c r="I80" s="105">
        <v>4.8000000000000001E-2</v>
      </c>
      <c r="J80" s="105">
        <v>4.8500000000000008E-2</v>
      </c>
      <c r="K80" s="94">
        <v>757000</v>
      </c>
      <c r="L80" s="106">
        <v>101.1816</v>
      </c>
      <c r="M80" s="94">
        <v>765.94470999999999</v>
      </c>
      <c r="N80" s="92"/>
      <c r="O80" s="96">
        <v>5.8164441756723183E-3</v>
      </c>
      <c r="P80" s="96">
        <f>M80/'סכום נכסי הקרן'!$C$42</f>
        <v>1.5437731626692546E-3</v>
      </c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</row>
    <row r="81" spans="2:32" s="119" customFormat="1">
      <c r="B81" s="129"/>
      <c r="C81" s="129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</row>
    <row r="82" spans="2:32" s="119" customFormat="1">
      <c r="B82" s="129"/>
      <c r="C82" s="129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</row>
    <row r="83" spans="2:32" s="119" customFormat="1">
      <c r="B83" s="129"/>
      <c r="C83" s="129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</row>
    <row r="84" spans="2:32" s="119" customFormat="1">
      <c r="B84" s="133" t="s">
        <v>235</v>
      </c>
      <c r="C84" s="129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</row>
    <row r="85" spans="2:32" s="119" customFormat="1">
      <c r="B85" s="133" t="s">
        <v>101</v>
      </c>
      <c r="C85" s="129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</row>
    <row r="86" spans="2:32" s="119" customFormat="1">
      <c r="B86" s="133" t="s">
        <v>220</v>
      </c>
      <c r="C86" s="129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</row>
    <row r="87" spans="2:32" s="119" customFormat="1">
      <c r="B87" s="133" t="s">
        <v>230</v>
      </c>
      <c r="C87" s="129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</row>
    <row r="88" spans="2:32" s="119" customFormat="1">
      <c r="B88" s="129"/>
      <c r="C88" s="129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</row>
    <row r="89" spans="2:32" s="119" customFormat="1">
      <c r="B89" s="129"/>
      <c r="C89" s="129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</row>
    <row r="90" spans="2:32" s="119" customFormat="1">
      <c r="B90" s="129"/>
      <c r="C90" s="129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</row>
    <row r="91" spans="2:32" s="119" customFormat="1">
      <c r="B91" s="129"/>
      <c r="C91" s="129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</row>
    <row r="92" spans="2:32" s="119" customFormat="1">
      <c r="B92" s="129"/>
      <c r="C92" s="129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</row>
    <row r="93" spans="2:32" s="119" customFormat="1">
      <c r="B93" s="129"/>
      <c r="C93" s="129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</row>
    <row r="94" spans="2:32" s="119" customFormat="1">
      <c r="B94" s="129"/>
      <c r="C94" s="129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</row>
    <row r="95" spans="2:32" s="119" customFormat="1">
      <c r="B95" s="129"/>
      <c r="C95" s="129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</row>
    <row r="96" spans="2:32" s="119" customFormat="1">
      <c r="B96" s="129"/>
      <c r="C96" s="129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</row>
    <row r="97" spans="2:32" s="119" customFormat="1">
      <c r="B97" s="129"/>
      <c r="C97" s="129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</row>
    <row r="98" spans="2:32" s="119" customFormat="1">
      <c r="B98" s="129"/>
      <c r="C98" s="129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</row>
    <row r="99" spans="2:32" s="119" customFormat="1">
      <c r="B99" s="129"/>
      <c r="C99" s="129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</row>
    <row r="100" spans="2:32" s="119" customFormat="1">
      <c r="B100" s="129"/>
      <c r="C100" s="129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</row>
    <row r="101" spans="2:32" s="119" customFormat="1">
      <c r="B101" s="129"/>
      <c r="C101" s="129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</row>
    <row r="102" spans="2:32" s="119" customFormat="1">
      <c r="B102" s="129"/>
      <c r="C102" s="129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</row>
    <row r="103" spans="2:32" s="119" customFormat="1">
      <c r="B103" s="129"/>
      <c r="C103" s="129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</row>
    <row r="104" spans="2:32" s="119" customFormat="1">
      <c r="B104" s="129"/>
      <c r="C104" s="129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</row>
    <row r="105" spans="2:32" s="119" customFormat="1">
      <c r="B105" s="129"/>
      <c r="C105" s="129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</row>
    <row r="106" spans="2:32" s="119" customFormat="1">
      <c r="B106" s="129"/>
      <c r="C106" s="129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</row>
    <row r="107" spans="2:32" s="119" customFormat="1">
      <c r="B107" s="129"/>
      <c r="C107" s="129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</row>
    <row r="108" spans="2:32" s="119" customFormat="1">
      <c r="B108" s="129"/>
      <c r="C108" s="129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</row>
    <row r="109" spans="2:32" s="119" customFormat="1">
      <c r="B109" s="129"/>
      <c r="C109" s="129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</row>
    <row r="110" spans="2:32" s="119" customFormat="1">
      <c r="B110" s="129"/>
      <c r="C110" s="129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</row>
    <row r="111" spans="2:32" s="119" customFormat="1">
      <c r="B111" s="129"/>
      <c r="C111" s="129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</row>
    <row r="112" spans="2:32" s="119" customFormat="1">
      <c r="B112" s="129"/>
      <c r="C112" s="129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</row>
    <row r="113" spans="2:32" s="119" customFormat="1">
      <c r="B113" s="129"/>
      <c r="C113" s="129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</row>
    <row r="114" spans="2:32" s="119" customFormat="1">
      <c r="B114" s="129"/>
      <c r="C114" s="129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</row>
    <row r="115" spans="2:32" s="119" customFormat="1">
      <c r="B115" s="129"/>
      <c r="C115" s="129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</row>
    <row r="116" spans="2:32" s="119" customFormat="1">
      <c r="B116" s="129"/>
      <c r="C116" s="129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</row>
    <row r="117" spans="2:32" s="119" customFormat="1">
      <c r="B117" s="129"/>
      <c r="C117" s="129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</row>
    <row r="118" spans="2:32" s="119" customFormat="1">
      <c r="B118" s="129"/>
      <c r="C118" s="129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</row>
    <row r="119" spans="2:32" s="119" customFormat="1">
      <c r="B119" s="129"/>
      <c r="C119" s="129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</row>
    <row r="120" spans="2:32" s="119" customFormat="1">
      <c r="B120" s="129"/>
      <c r="C120" s="129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</row>
    <row r="121" spans="2:32" s="119" customFormat="1">
      <c r="B121" s="129"/>
      <c r="C121" s="129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</row>
    <row r="122" spans="2:32" s="119" customFormat="1">
      <c r="B122" s="129"/>
      <c r="C122" s="129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</row>
    <row r="123" spans="2:32" s="119" customFormat="1">
      <c r="B123" s="129"/>
      <c r="C123" s="129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</row>
    <row r="124" spans="2:32" s="119" customFormat="1">
      <c r="B124" s="129"/>
      <c r="C124" s="129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</row>
    <row r="125" spans="2:32" s="119" customFormat="1">
      <c r="B125" s="129"/>
      <c r="C125" s="129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130"/>
      <c r="AD125" s="130"/>
      <c r="AE125" s="130"/>
      <c r="AF125" s="130"/>
    </row>
    <row r="126" spans="2:32" s="119" customFormat="1">
      <c r="B126" s="129"/>
      <c r="C126" s="129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</row>
    <row r="127" spans="2:32" s="119" customFormat="1">
      <c r="B127" s="129"/>
      <c r="C127" s="129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</row>
    <row r="128" spans="2:32" s="119" customFormat="1">
      <c r="B128" s="129"/>
      <c r="C128" s="129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</row>
    <row r="129" spans="2:32" s="119" customFormat="1">
      <c r="B129" s="129"/>
      <c r="C129" s="129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0"/>
      <c r="AE129" s="130"/>
      <c r="AF129" s="130"/>
    </row>
    <row r="130" spans="2:32" s="119" customFormat="1">
      <c r="B130" s="129"/>
      <c r="C130" s="129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130"/>
      <c r="AE130" s="130"/>
      <c r="AF130" s="130"/>
    </row>
    <row r="131" spans="2:32" s="119" customFormat="1">
      <c r="B131" s="129"/>
      <c r="C131" s="129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130"/>
      <c r="AD131" s="130"/>
      <c r="AE131" s="130"/>
      <c r="AF131" s="130"/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A25:XFD27 B86:B1048576 A1:A1048576 B1:B83 D1:P1048576 Q1:XFD24 Q28:XFD1048576 Q25:Y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I19" sqref="I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167</v>
      </c>
      <c r="C1" s="76" t="s" vm="1">
        <v>236</v>
      </c>
    </row>
    <row r="2" spans="2:65">
      <c r="B2" s="56" t="s">
        <v>166</v>
      </c>
      <c r="C2" s="76" t="s">
        <v>237</v>
      </c>
    </row>
    <row r="3" spans="2:65">
      <c r="B3" s="56" t="s">
        <v>168</v>
      </c>
      <c r="C3" s="76" t="s">
        <v>238</v>
      </c>
    </row>
    <row r="4" spans="2:65">
      <c r="B4" s="56" t="s">
        <v>169</v>
      </c>
      <c r="C4" s="76">
        <v>2142</v>
      </c>
    </row>
    <row r="6" spans="2:65" ht="26.25" customHeight="1">
      <c r="B6" s="184" t="s">
        <v>198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6"/>
    </row>
    <row r="7" spans="2:65" ht="26.25" customHeight="1">
      <c r="B7" s="184" t="s">
        <v>76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2:65" s="3" customFormat="1" ht="78.75">
      <c r="B8" s="22" t="s">
        <v>105</v>
      </c>
      <c r="C8" s="30" t="s">
        <v>36</v>
      </c>
      <c r="D8" s="30" t="s">
        <v>107</v>
      </c>
      <c r="E8" s="30" t="s">
        <v>106</v>
      </c>
      <c r="F8" s="30" t="s">
        <v>51</v>
      </c>
      <c r="G8" s="30" t="s">
        <v>15</v>
      </c>
      <c r="H8" s="30" t="s">
        <v>52</v>
      </c>
      <c r="I8" s="30" t="s">
        <v>91</v>
      </c>
      <c r="J8" s="30" t="s">
        <v>18</v>
      </c>
      <c r="K8" s="30" t="s">
        <v>90</v>
      </c>
      <c r="L8" s="30" t="s">
        <v>17</v>
      </c>
      <c r="M8" s="70" t="s">
        <v>19</v>
      </c>
      <c r="N8" s="30" t="s">
        <v>222</v>
      </c>
      <c r="O8" s="30" t="s">
        <v>221</v>
      </c>
      <c r="P8" s="30" t="s">
        <v>99</v>
      </c>
      <c r="Q8" s="30" t="s">
        <v>47</v>
      </c>
      <c r="R8" s="30" t="s">
        <v>170</v>
      </c>
      <c r="S8" s="31" t="s">
        <v>172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231</v>
      </c>
      <c r="O9" s="32"/>
      <c r="P9" s="32" t="s">
        <v>225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20" t="s">
        <v>103</v>
      </c>
      <c r="S10" s="20" t="s">
        <v>173</v>
      </c>
      <c r="T10" s="5"/>
      <c r="BJ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J11" s="1"/>
      <c r="BM11" s="1"/>
    </row>
    <row r="12" spans="2:65" ht="20.25" customHeight="1">
      <c r="B12" s="78" t="s">
        <v>235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65">
      <c r="B13" s="78" t="s">
        <v>101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65">
      <c r="B14" s="78" t="s">
        <v>220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65">
      <c r="B15" s="78" t="s">
        <v>230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167</v>
      </c>
      <c r="C1" s="76" t="s" vm="1">
        <v>236</v>
      </c>
    </row>
    <row r="2" spans="2:81">
      <c r="B2" s="56" t="s">
        <v>166</v>
      </c>
      <c r="C2" s="76" t="s">
        <v>237</v>
      </c>
    </row>
    <row r="3" spans="2:81">
      <c r="B3" s="56" t="s">
        <v>168</v>
      </c>
      <c r="C3" s="76" t="s">
        <v>238</v>
      </c>
    </row>
    <row r="4" spans="2:81">
      <c r="B4" s="56" t="s">
        <v>169</v>
      </c>
      <c r="C4" s="76">
        <v>2142</v>
      </c>
    </row>
    <row r="6" spans="2:81" ht="26.25" customHeight="1">
      <c r="B6" s="184" t="s">
        <v>198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6"/>
    </row>
    <row r="7" spans="2:81" ht="26.25" customHeight="1">
      <c r="B7" s="184" t="s">
        <v>77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2:81" s="3" customFormat="1" ht="78.75">
      <c r="B8" s="22" t="s">
        <v>105</v>
      </c>
      <c r="C8" s="30" t="s">
        <v>36</v>
      </c>
      <c r="D8" s="30" t="s">
        <v>107</v>
      </c>
      <c r="E8" s="30" t="s">
        <v>106</v>
      </c>
      <c r="F8" s="30" t="s">
        <v>51</v>
      </c>
      <c r="G8" s="30" t="s">
        <v>15</v>
      </c>
      <c r="H8" s="30" t="s">
        <v>52</v>
      </c>
      <c r="I8" s="30" t="s">
        <v>91</v>
      </c>
      <c r="J8" s="30" t="s">
        <v>18</v>
      </c>
      <c r="K8" s="30" t="s">
        <v>90</v>
      </c>
      <c r="L8" s="30" t="s">
        <v>17</v>
      </c>
      <c r="M8" s="70" t="s">
        <v>19</v>
      </c>
      <c r="N8" s="70" t="s">
        <v>222</v>
      </c>
      <c r="O8" s="30" t="s">
        <v>221</v>
      </c>
      <c r="P8" s="30" t="s">
        <v>99</v>
      </c>
      <c r="Q8" s="30" t="s">
        <v>47</v>
      </c>
      <c r="R8" s="30" t="s">
        <v>170</v>
      </c>
      <c r="S8" s="31" t="s">
        <v>172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231</v>
      </c>
      <c r="O9" s="32"/>
      <c r="P9" s="32" t="s">
        <v>225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20" t="s">
        <v>103</v>
      </c>
      <c r="S10" s="20" t="s">
        <v>173</v>
      </c>
      <c r="T10" s="5"/>
      <c r="BZ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Z11" s="1"/>
      <c r="CC11" s="1"/>
    </row>
    <row r="12" spans="2:81" ht="17.25" customHeight="1">
      <c r="B12" s="78" t="s">
        <v>235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81">
      <c r="B13" s="78" t="s">
        <v>101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81">
      <c r="B14" s="78" t="s">
        <v>220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81">
      <c r="B15" s="78" t="s">
        <v>230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167</v>
      </c>
      <c r="C1" s="76" t="s" vm="1">
        <v>236</v>
      </c>
    </row>
    <row r="2" spans="2:98">
      <c r="B2" s="56" t="s">
        <v>166</v>
      </c>
      <c r="C2" s="76" t="s">
        <v>237</v>
      </c>
    </row>
    <row r="3" spans="2:98">
      <c r="B3" s="56" t="s">
        <v>168</v>
      </c>
      <c r="C3" s="76" t="s">
        <v>238</v>
      </c>
    </row>
    <row r="4" spans="2:98">
      <c r="B4" s="56" t="s">
        <v>169</v>
      </c>
      <c r="C4" s="76">
        <v>2142</v>
      </c>
    </row>
    <row r="6" spans="2:98" ht="26.25" customHeight="1">
      <c r="B6" s="184" t="s">
        <v>198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6"/>
    </row>
    <row r="7" spans="2:98" ht="26.25" customHeight="1">
      <c r="B7" s="184" t="s">
        <v>78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6"/>
    </row>
    <row r="8" spans="2:98" s="3" customFormat="1" ht="78.75">
      <c r="B8" s="22" t="s">
        <v>105</v>
      </c>
      <c r="C8" s="30" t="s">
        <v>36</v>
      </c>
      <c r="D8" s="30" t="s">
        <v>107</v>
      </c>
      <c r="E8" s="30" t="s">
        <v>106</v>
      </c>
      <c r="F8" s="30" t="s">
        <v>51</v>
      </c>
      <c r="G8" s="30" t="s">
        <v>90</v>
      </c>
      <c r="H8" s="30" t="s">
        <v>222</v>
      </c>
      <c r="I8" s="30" t="s">
        <v>221</v>
      </c>
      <c r="J8" s="30" t="s">
        <v>99</v>
      </c>
      <c r="K8" s="30" t="s">
        <v>47</v>
      </c>
      <c r="L8" s="30" t="s">
        <v>170</v>
      </c>
      <c r="M8" s="31" t="s">
        <v>172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231</v>
      </c>
      <c r="I9" s="32"/>
      <c r="J9" s="32" t="s">
        <v>225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78" t="s">
        <v>235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spans="2:98">
      <c r="B13" s="78" t="s">
        <v>101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98">
      <c r="B14" s="78" t="s">
        <v>220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2:98">
      <c r="B15" s="78" t="s">
        <v>230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2:9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2:1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</row>
    <row r="18" spans="2:1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2:1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2:1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1" spans="2:1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2:1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2:1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  <row r="24" spans="2:1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</row>
    <row r="25" spans="2:1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  <row r="26" spans="2:1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</row>
    <row r="27" spans="2:1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</row>
    <row r="28" spans="2:1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</row>
    <row r="29" spans="2:1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</row>
    <row r="30" spans="2:1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</row>
    <row r="31" spans="2:1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2:1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</row>
    <row r="33" spans="2:1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</row>
    <row r="34" spans="2:1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</row>
    <row r="35" spans="2:1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</row>
    <row r="36" spans="2:1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</row>
    <row r="37" spans="2:1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</row>
    <row r="38" spans="2:1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2:1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2:1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2:1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2:1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</row>
    <row r="45" spans="2:1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</row>
    <row r="46" spans="2:1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</row>
    <row r="47" spans="2:1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</row>
    <row r="48" spans="2:1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2:13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2:13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</row>
    <row r="51" spans="2:13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</row>
    <row r="52" spans="2:13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</row>
    <row r="53" spans="2:1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</row>
    <row r="54" spans="2:13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</row>
    <row r="55" spans="2:13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</row>
    <row r="56" spans="2:13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2:13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2:13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</row>
    <row r="59" spans="2:13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2:13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2:13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2:13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2:13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2:13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2:13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2:13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2:13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</row>
    <row r="68" spans="2:13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</row>
    <row r="69" spans="2:13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</row>
    <row r="70" spans="2:13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</row>
    <row r="71" spans="2:13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</row>
    <row r="72" spans="2:13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</row>
    <row r="73" spans="2:13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2:13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</row>
    <row r="75" spans="2:13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</row>
    <row r="76" spans="2:13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2:13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</row>
    <row r="78" spans="2:13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2:13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2:13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</row>
    <row r="82" spans="2:13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  <row r="83" spans="2:13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2:13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2:13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</row>
    <row r="86" spans="2:13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</row>
    <row r="87" spans="2:13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</row>
    <row r="88" spans="2:13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2:13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2:13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2:13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2:13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2:13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2:13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2:13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2:13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2:13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2:13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2:13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2:13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2:13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2:13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2:13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2:13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2:13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2:13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2:13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2:13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2:13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167</v>
      </c>
      <c r="C1" s="76" t="s" vm="1">
        <v>236</v>
      </c>
    </row>
    <row r="2" spans="2:55">
      <c r="B2" s="56" t="s">
        <v>166</v>
      </c>
      <c r="C2" s="76" t="s">
        <v>237</v>
      </c>
    </row>
    <row r="3" spans="2:55">
      <c r="B3" s="56" t="s">
        <v>168</v>
      </c>
      <c r="C3" s="76" t="s">
        <v>238</v>
      </c>
    </row>
    <row r="4" spans="2:55">
      <c r="B4" s="56" t="s">
        <v>169</v>
      </c>
      <c r="C4" s="76">
        <v>2142</v>
      </c>
    </row>
    <row r="6" spans="2:55" ht="26.25" customHeight="1">
      <c r="B6" s="184" t="s">
        <v>198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55" ht="26.25" customHeight="1">
      <c r="B7" s="184" t="s">
        <v>85</v>
      </c>
      <c r="C7" s="185"/>
      <c r="D7" s="185"/>
      <c r="E7" s="185"/>
      <c r="F7" s="185"/>
      <c r="G7" s="185"/>
      <c r="H7" s="185"/>
      <c r="I7" s="185"/>
      <c r="J7" s="185"/>
      <c r="K7" s="186"/>
    </row>
    <row r="8" spans="2:55" s="3" customFormat="1" ht="78.75">
      <c r="B8" s="22" t="s">
        <v>105</v>
      </c>
      <c r="C8" s="30" t="s">
        <v>36</v>
      </c>
      <c r="D8" s="30" t="s">
        <v>90</v>
      </c>
      <c r="E8" s="30" t="s">
        <v>91</v>
      </c>
      <c r="F8" s="30" t="s">
        <v>222</v>
      </c>
      <c r="G8" s="30" t="s">
        <v>221</v>
      </c>
      <c r="H8" s="30" t="s">
        <v>99</v>
      </c>
      <c r="I8" s="30" t="s">
        <v>47</v>
      </c>
      <c r="J8" s="30" t="s">
        <v>170</v>
      </c>
      <c r="K8" s="31" t="s">
        <v>172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231</v>
      </c>
      <c r="G9" s="32"/>
      <c r="H9" s="32" t="s">
        <v>225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78" t="s">
        <v>235</v>
      </c>
      <c r="C12" s="77"/>
      <c r="D12" s="77"/>
      <c r="E12" s="77"/>
      <c r="F12" s="77"/>
      <c r="G12" s="77"/>
      <c r="H12" s="77"/>
      <c r="I12" s="77"/>
      <c r="J12" s="77"/>
      <c r="K12" s="77"/>
      <c r="V12" s="1"/>
    </row>
    <row r="13" spans="2:55">
      <c r="B13" s="78" t="s">
        <v>101</v>
      </c>
      <c r="C13" s="77"/>
      <c r="D13" s="77"/>
      <c r="E13" s="77"/>
      <c r="F13" s="77"/>
      <c r="G13" s="77"/>
      <c r="H13" s="77"/>
      <c r="I13" s="77"/>
      <c r="J13" s="77"/>
      <c r="K13" s="77"/>
      <c r="V13" s="1"/>
    </row>
    <row r="14" spans="2:55">
      <c r="B14" s="78" t="s">
        <v>220</v>
      </c>
      <c r="C14" s="77"/>
      <c r="D14" s="77"/>
      <c r="E14" s="77"/>
      <c r="F14" s="77"/>
      <c r="G14" s="77"/>
      <c r="H14" s="77"/>
      <c r="I14" s="77"/>
      <c r="J14" s="77"/>
      <c r="K14" s="77"/>
      <c r="V14" s="1"/>
    </row>
    <row r="15" spans="2:55">
      <c r="B15" s="78" t="s">
        <v>230</v>
      </c>
      <c r="C15" s="77"/>
      <c r="D15" s="77"/>
      <c r="E15" s="77"/>
      <c r="F15" s="77"/>
      <c r="G15" s="77"/>
      <c r="H15" s="77"/>
      <c r="I15" s="77"/>
      <c r="J15" s="77"/>
      <c r="K15" s="77"/>
      <c r="V15" s="1"/>
    </row>
    <row r="16" spans="2:55">
      <c r="B16" s="77"/>
      <c r="C16" s="77"/>
      <c r="D16" s="77"/>
      <c r="E16" s="77"/>
      <c r="F16" s="77"/>
      <c r="G16" s="77"/>
      <c r="H16" s="77"/>
      <c r="I16" s="77"/>
      <c r="J16" s="77"/>
      <c r="K16" s="77"/>
      <c r="V16" s="1"/>
    </row>
    <row r="17" spans="2:22">
      <c r="B17" s="77"/>
      <c r="C17" s="77"/>
      <c r="D17" s="77"/>
      <c r="E17" s="77"/>
      <c r="F17" s="77"/>
      <c r="G17" s="77"/>
      <c r="H17" s="77"/>
      <c r="I17" s="77"/>
      <c r="J17" s="77"/>
      <c r="K17" s="77"/>
      <c r="V17" s="1"/>
    </row>
    <row r="18" spans="2:22">
      <c r="B18" s="77"/>
      <c r="C18" s="77"/>
      <c r="D18" s="77"/>
      <c r="E18" s="77"/>
      <c r="F18" s="77"/>
      <c r="G18" s="77"/>
      <c r="H18" s="77"/>
      <c r="I18" s="77"/>
      <c r="J18" s="77"/>
      <c r="K18" s="77"/>
      <c r="V18" s="1"/>
    </row>
    <row r="19" spans="2:22">
      <c r="B19" s="77"/>
      <c r="C19" s="77"/>
      <c r="D19" s="77"/>
      <c r="E19" s="77"/>
      <c r="F19" s="77"/>
      <c r="G19" s="77"/>
      <c r="H19" s="77"/>
      <c r="I19" s="77"/>
      <c r="J19" s="77"/>
      <c r="K19" s="77"/>
      <c r="V19" s="1"/>
    </row>
    <row r="20" spans="2:22">
      <c r="B20" s="77"/>
      <c r="C20" s="77"/>
      <c r="D20" s="77"/>
      <c r="E20" s="77"/>
      <c r="F20" s="77"/>
      <c r="G20" s="77"/>
      <c r="H20" s="77"/>
      <c r="I20" s="77"/>
      <c r="J20" s="77"/>
      <c r="K20" s="77"/>
      <c r="V20" s="1"/>
    </row>
    <row r="21" spans="2:22">
      <c r="B21" s="77"/>
      <c r="C21" s="77"/>
      <c r="D21" s="77"/>
      <c r="E21" s="77"/>
      <c r="F21" s="77"/>
      <c r="G21" s="77"/>
      <c r="H21" s="77"/>
      <c r="I21" s="77"/>
      <c r="J21" s="77"/>
      <c r="K21" s="77"/>
      <c r="V21" s="1"/>
    </row>
    <row r="22" spans="2:22" ht="16.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V22" s="1"/>
    </row>
    <row r="23" spans="2:22" ht="16.5" customHeight="1">
      <c r="B23" s="77"/>
      <c r="C23" s="77"/>
      <c r="D23" s="77"/>
      <c r="E23" s="77"/>
      <c r="F23" s="77"/>
      <c r="G23" s="77"/>
      <c r="H23" s="77"/>
      <c r="I23" s="77"/>
      <c r="J23" s="77"/>
      <c r="K23" s="77"/>
      <c r="V23" s="1"/>
    </row>
    <row r="24" spans="2:22" ht="16.5" customHeight="1">
      <c r="B24" s="77"/>
      <c r="C24" s="77"/>
      <c r="D24" s="77"/>
      <c r="E24" s="77"/>
      <c r="F24" s="77"/>
      <c r="G24" s="77"/>
      <c r="H24" s="77"/>
      <c r="I24" s="77"/>
      <c r="J24" s="77"/>
      <c r="K24" s="77"/>
      <c r="V24" s="1"/>
    </row>
    <row r="25" spans="2:22">
      <c r="B25" s="77"/>
      <c r="C25" s="77"/>
      <c r="D25" s="77"/>
      <c r="E25" s="77"/>
      <c r="F25" s="77"/>
      <c r="G25" s="77"/>
      <c r="H25" s="77"/>
      <c r="I25" s="77"/>
      <c r="J25" s="77"/>
      <c r="K25" s="77"/>
      <c r="V25" s="1"/>
    </row>
    <row r="26" spans="2:22">
      <c r="B26" s="77"/>
      <c r="C26" s="77"/>
      <c r="D26" s="77"/>
      <c r="E26" s="77"/>
      <c r="F26" s="77"/>
      <c r="G26" s="77"/>
      <c r="H26" s="77"/>
      <c r="I26" s="77"/>
      <c r="J26" s="77"/>
      <c r="K26" s="77"/>
      <c r="V26" s="1"/>
    </row>
    <row r="27" spans="2:22">
      <c r="B27" s="77"/>
      <c r="C27" s="77"/>
      <c r="D27" s="77"/>
      <c r="E27" s="77"/>
      <c r="F27" s="77"/>
      <c r="G27" s="77"/>
      <c r="H27" s="77"/>
      <c r="I27" s="77"/>
      <c r="J27" s="77"/>
      <c r="K27" s="77"/>
      <c r="V27" s="1"/>
    </row>
    <row r="28" spans="2:22">
      <c r="B28" s="77"/>
      <c r="C28" s="77"/>
      <c r="D28" s="77"/>
      <c r="E28" s="77"/>
      <c r="F28" s="77"/>
      <c r="G28" s="77"/>
      <c r="H28" s="77"/>
      <c r="I28" s="77"/>
      <c r="J28" s="77"/>
      <c r="K28" s="77"/>
      <c r="V28" s="1"/>
    </row>
    <row r="29" spans="2:22">
      <c r="B29" s="77"/>
      <c r="C29" s="77"/>
      <c r="D29" s="77"/>
      <c r="E29" s="77"/>
      <c r="F29" s="77"/>
      <c r="G29" s="77"/>
      <c r="H29" s="77"/>
      <c r="I29" s="77"/>
      <c r="J29" s="77"/>
      <c r="K29" s="77"/>
      <c r="V29" s="1"/>
    </row>
    <row r="30" spans="2:22">
      <c r="B30" s="77"/>
      <c r="C30" s="77"/>
      <c r="D30" s="77"/>
      <c r="E30" s="77"/>
      <c r="F30" s="77"/>
      <c r="G30" s="77"/>
      <c r="H30" s="77"/>
      <c r="I30" s="77"/>
      <c r="J30" s="77"/>
      <c r="K30" s="77"/>
      <c r="V30" s="1"/>
    </row>
    <row r="31" spans="2:22">
      <c r="B31" s="77"/>
      <c r="C31" s="77"/>
      <c r="D31" s="77"/>
      <c r="E31" s="77"/>
      <c r="F31" s="77"/>
      <c r="G31" s="77"/>
      <c r="H31" s="77"/>
      <c r="I31" s="77"/>
      <c r="J31" s="77"/>
      <c r="K31" s="77"/>
      <c r="V31" s="1"/>
    </row>
    <row r="32" spans="2:22">
      <c r="B32" s="77"/>
      <c r="C32" s="77"/>
      <c r="D32" s="77"/>
      <c r="E32" s="77"/>
      <c r="F32" s="77"/>
      <c r="G32" s="77"/>
      <c r="H32" s="77"/>
      <c r="I32" s="77"/>
      <c r="J32" s="77"/>
      <c r="K32" s="77"/>
      <c r="V32" s="1"/>
    </row>
    <row r="33" spans="2:22">
      <c r="B33" s="77"/>
      <c r="C33" s="77"/>
      <c r="D33" s="77"/>
      <c r="E33" s="77"/>
      <c r="F33" s="77"/>
      <c r="G33" s="77"/>
      <c r="H33" s="77"/>
      <c r="I33" s="77"/>
      <c r="J33" s="77"/>
      <c r="K33" s="77"/>
      <c r="V33" s="1"/>
    </row>
    <row r="34" spans="2:22">
      <c r="B34" s="77"/>
      <c r="C34" s="77"/>
      <c r="D34" s="77"/>
      <c r="E34" s="77"/>
      <c r="F34" s="77"/>
      <c r="G34" s="77"/>
      <c r="H34" s="77"/>
      <c r="I34" s="77"/>
      <c r="J34" s="77"/>
      <c r="K34" s="77"/>
      <c r="V34" s="1"/>
    </row>
    <row r="35" spans="2:22">
      <c r="B35" s="77"/>
      <c r="C35" s="77"/>
      <c r="D35" s="77"/>
      <c r="E35" s="77"/>
      <c r="F35" s="77"/>
      <c r="G35" s="77"/>
      <c r="H35" s="77"/>
      <c r="I35" s="77"/>
      <c r="J35" s="77"/>
      <c r="K35" s="77"/>
      <c r="V35" s="1"/>
    </row>
    <row r="36" spans="2:22">
      <c r="B36" s="77"/>
      <c r="C36" s="77"/>
      <c r="D36" s="77"/>
      <c r="E36" s="77"/>
      <c r="F36" s="77"/>
      <c r="G36" s="77"/>
      <c r="H36" s="77"/>
      <c r="I36" s="77"/>
      <c r="J36" s="77"/>
      <c r="K36" s="77"/>
      <c r="V36" s="1"/>
    </row>
    <row r="37" spans="2:22">
      <c r="B37" s="77"/>
      <c r="C37" s="77"/>
      <c r="D37" s="77"/>
      <c r="E37" s="77"/>
      <c r="F37" s="77"/>
      <c r="G37" s="77"/>
      <c r="H37" s="77"/>
      <c r="I37" s="77"/>
      <c r="J37" s="77"/>
      <c r="K37" s="77"/>
      <c r="V37" s="1"/>
    </row>
    <row r="38" spans="2:22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22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22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22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22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22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22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22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22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22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22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39:XFD41 D1:XFD38 D42:XFD1048576 D39:AF41 A1:A1048576 B1:B11 B1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A11" sqref="A11:XFD13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167</v>
      </c>
      <c r="C1" s="76" t="s" vm="1">
        <v>236</v>
      </c>
    </row>
    <row r="2" spans="2:59">
      <c r="B2" s="56" t="s">
        <v>166</v>
      </c>
      <c r="C2" s="76" t="s">
        <v>237</v>
      </c>
    </row>
    <row r="3" spans="2:59">
      <c r="B3" s="56" t="s">
        <v>168</v>
      </c>
      <c r="C3" s="76" t="s">
        <v>238</v>
      </c>
    </row>
    <row r="4" spans="2:59">
      <c r="B4" s="56" t="s">
        <v>169</v>
      </c>
      <c r="C4" s="76">
        <v>2142</v>
      </c>
    </row>
    <row r="6" spans="2:59" ht="26.25" customHeight="1">
      <c r="B6" s="184" t="s">
        <v>198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59" ht="26.25" customHeight="1">
      <c r="B7" s="184" t="s">
        <v>86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</row>
    <row r="8" spans="2:59" s="3" customFormat="1" ht="78.75">
      <c r="B8" s="22" t="s">
        <v>105</v>
      </c>
      <c r="C8" s="30" t="s">
        <v>36</v>
      </c>
      <c r="D8" s="30" t="s">
        <v>51</v>
      </c>
      <c r="E8" s="30" t="s">
        <v>90</v>
      </c>
      <c r="F8" s="30" t="s">
        <v>91</v>
      </c>
      <c r="G8" s="30" t="s">
        <v>222</v>
      </c>
      <c r="H8" s="30" t="s">
        <v>221</v>
      </c>
      <c r="I8" s="30" t="s">
        <v>99</v>
      </c>
      <c r="J8" s="30" t="s">
        <v>47</v>
      </c>
      <c r="K8" s="30" t="s">
        <v>170</v>
      </c>
      <c r="L8" s="31" t="s">
        <v>172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27" customFormat="1" ht="18" customHeight="1">
      <c r="B11" s="117" t="s">
        <v>37</v>
      </c>
      <c r="C11" s="112"/>
      <c r="D11" s="112"/>
      <c r="E11" s="112"/>
      <c r="F11" s="112"/>
      <c r="G11" s="113"/>
      <c r="H11" s="120"/>
      <c r="I11" s="113">
        <v>6.3952200000000001</v>
      </c>
      <c r="J11" s="112"/>
      <c r="K11" s="114">
        <v>1</v>
      </c>
      <c r="L11" s="114">
        <f>I11/'סכום נכסי הקרן'!$C$42</f>
        <v>1.2889662760861252E-5</v>
      </c>
      <c r="M11" s="128"/>
      <c r="N11" s="128"/>
      <c r="O11" s="128"/>
      <c r="P11" s="128"/>
      <c r="BG11" s="128"/>
    </row>
    <row r="12" spans="2:59" s="128" customFormat="1" ht="21" customHeight="1">
      <c r="B12" s="117" t="s">
        <v>219</v>
      </c>
      <c r="C12" s="112"/>
      <c r="D12" s="112"/>
      <c r="E12" s="112"/>
      <c r="F12" s="112"/>
      <c r="G12" s="113"/>
      <c r="H12" s="120"/>
      <c r="I12" s="113">
        <v>6.3952200000000001</v>
      </c>
      <c r="J12" s="112"/>
      <c r="K12" s="114">
        <v>1</v>
      </c>
      <c r="L12" s="114">
        <f>I12/'סכום נכסי הקרן'!$C$42</f>
        <v>1.2889662760861252E-5</v>
      </c>
    </row>
    <row r="13" spans="2:59" s="119" customFormat="1">
      <c r="B13" s="116" t="s">
        <v>1083</v>
      </c>
      <c r="C13" s="92" t="s">
        <v>1084</v>
      </c>
      <c r="D13" s="93" t="s">
        <v>461</v>
      </c>
      <c r="E13" s="93" t="s">
        <v>151</v>
      </c>
      <c r="F13" s="104">
        <v>42731</v>
      </c>
      <c r="G13" s="94">
        <v>939</v>
      </c>
      <c r="H13" s="95">
        <v>192.99</v>
      </c>
      <c r="I13" s="94">
        <v>6.3952200000000001</v>
      </c>
      <c r="J13" s="96">
        <v>4.6359885023535416E-5</v>
      </c>
      <c r="K13" s="96">
        <v>1</v>
      </c>
      <c r="L13" s="96">
        <f>I13/'סכום נכסי הקרן'!$C$42</f>
        <v>1.2889662760861252E-5</v>
      </c>
    </row>
    <row r="14" spans="2:59">
      <c r="B14" s="77"/>
      <c r="C14" s="92"/>
      <c r="D14" s="92"/>
      <c r="E14" s="92"/>
      <c r="F14" s="92"/>
      <c r="G14" s="94"/>
      <c r="H14" s="95"/>
      <c r="I14" s="92"/>
      <c r="J14" s="92"/>
      <c r="K14" s="96"/>
      <c r="L14" s="92"/>
    </row>
    <row r="15" spans="2:59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9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12">
      <c r="B17" s="10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12">
      <c r="B18" s="78" t="s">
        <v>235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12">
      <c r="B19" s="78" t="s">
        <v>101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12">
      <c r="B20" s="78" t="s">
        <v>220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12">
      <c r="B21" s="78" t="s">
        <v>230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12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12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1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1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1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1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1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1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</row>
    <row r="112" spans="2:1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2:1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B20:B1048576 D42:XFD1048576 D39:AF41 A1:A1048576 B1:B17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73</v>
      </c>
      <c r="C6" s="13" t="s">
        <v>36</v>
      </c>
      <c r="E6" s="13" t="s">
        <v>106</v>
      </c>
      <c r="I6" s="13" t="s">
        <v>15</v>
      </c>
      <c r="J6" s="13" t="s">
        <v>52</v>
      </c>
      <c r="M6" s="13" t="s">
        <v>90</v>
      </c>
      <c r="Q6" s="13" t="s">
        <v>17</v>
      </c>
      <c r="R6" s="13" t="s">
        <v>19</v>
      </c>
      <c r="U6" s="13" t="s">
        <v>48</v>
      </c>
      <c r="W6" s="14" t="s">
        <v>46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75</v>
      </c>
      <c r="C8" s="30" t="s">
        <v>36</v>
      </c>
      <c r="D8" s="30" t="s">
        <v>108</v>
      </c>
      <c r="I8" s="30" t="s">
        <v>15</v>
      </c>
      <c r="J8" s="30" t="s">
        <v>52</v>
      </c>
      <c r="K8" s="30" t="s">
        <v>91</v>
      </c>
      <c r="L8" s="30" t="s">
        <v>18</v>
      </c>
      <c r="M8" s="30" t="s">
        <v>90</v>
      </c>
      <c r="Q8" s="30" t="s">
        <v>17</v>
      </c>
      <c r="R8" s="30" t="s">
        <v>19</v>
      </c>
      <c r="S8" s="30" t="s">
        <v>0</v>
      </c>
      <c r="T8" s="30" t="s">
        <v>94</v>
      </c>
      <c r="U8" s="30" t="s">
        <v>48</v>
      </c>
      <c r="V8" s="30" t="s">
        <v>47</v>
      </c>
      <c r="W8" s="31" t="s">
        <v>100</v>
      </c>
    </row>
    <row r="9" spans="2:25" ht="31.5">
      <c r="B9" s="48" t="str">
        <f>'תעודות חוב מסחריות '!B7:T7</f>
        <v>2. תעודות חוב מסחריות</v>
      </c>
      <c r="C9" s="13" t="s">
        <v>36</v>
      </c>
      <c r="D9" s="13" t="s">
        <v>108</v>
      </c>
      <c r="E9" s="41" t="s">
        <v>106</v>
      </c>
      <c r="G9" s="13" t="s">
        <v>51</v>
      </c>
      <c r="I9" s="13" t="s">
        <v>15</v>
      </c>
      <c r="J9" s="13" t="s">
        <v>52</v>
      </c>
      <c r="K9" s="13" t="s">
        <v>91</v>
      </c>
      <c r="L9" s="13" t="s">
        <v>18</v>
      </c>
      <c r="M9" s="13" t="s">
        <v>90</v>
      </c>
      <c r="Q9" s="13" t="s">
        <v>17</v>
      </c>
      <c r="R9" s="13" t="s">
        <v>19</v>
      </c>
      <c r="S9" s="13" t="s">
        <v>0</v>
      </c>
      <c r="T9" s="13" t="s">
        <v>94</v>
      </c>
      <c r="U9" s="13" t="s">
        <v>48</v>
      </c>
      <c r="V9" s="13" t="s">
        <v>47</v>
      </c>
      <c r="W9" s="38" t="s">
        <v>100</v>
      </c>
    </row>
    <row r="10" spans="2:25" ht="31.5">
      <c r="B10" s="48" t="str">
        <f>'אג"ח קונצרני'!B7:U7</f>
        <v>3. אג"ח קונצרני</v>
      </c>
      <c r="C10" s="30" t="s">
        <v>36</v>
      </c>
      <c r="D10" s="13" t="s">
        <v>108</v>
      </c>
      <c r="E10" s="41" t="s">
        <v>106</v>
      </c>
      <c r="G10" s="30" t="s">
        <v>51</v>
      </c>
      <c r="I10" s="30" t="s">
        <v>15</v>
      </c>
      <c r="J10" s="30" t="s">
        <v>52</v>
      </c>
      <c r="K10" s="30" t="s">
        <v>91</v>
      </c>
      <c r="L10" s="30" t="s">
        <v>18</v>
      </c>
      <c r="M10" s="30" t="s">
        <v>90</v>
      </c>
      <c r="Q10" s="30" t="s">
        <v>17</v>
      </c>
      <c r="R10" s="30" t="s">
        <v>19</v>
      </c>
      <c r="S10" s="30" t="s">
        <v>0</v>
      </c>
      <c r="T10" s="30" t="s">
        <v>94</v>
      </c>
      <c r="U10" s="30" t="s">
        <v>48</v>
      </c>
      <c r="V10" s="13" t="s">
        <v>47</v>
      </c>
      <c r="W10" s="31" t="s">
        <v>100</v>
      </c>
    </row>
    <row r="11" spans="2:25" ht="31.5">
      <c r="B11" s="48" t="str">
        <f>מניות!B7</f>
        <v>4. מניות</v>
      </c>
      <c r="C11" s="30" t="s">
        <v>36</v>
      </c>
      <c r="D11" s="13" t="s">
        <v>108</v>
      </c>
      <c r="E11" s="41" t="s">
        <v>106</v>
      </c>
      <c r="H11" s="30" t="s">
        <v>90</v>
      </c>
      <c r="S11" s="30" t="s">
        <v>0</v>
      </c>
      <c r="T11" s="13" t="s">
        <v>94</v>
      </c>
      <c r="U11" s="13" t="s">
        <v>48</v>
      </c>
      <c r="V11" s="13" t="s">
        <v>47</v>
      </c>
      <c r="W11" s="14" t="s">
        <v>100</v>
      </c>
    </row>
    <row r="12" spans="2:25" ht="31.5">
      <c r="B12" s="48" t="str">
        <f>'תעודות סל'!B7:N7</f>
        <v>5. תעודות סל</v>
      </c>
      <c r="C12" s="30" t="s">
        <v>36</v>
      </c>
      <c r="D12" s="13" t="s">
        <v>108</v>
      </c>
      <c r="E12" s="41" t="s">
        <v>106</v>
      </c>
      <c r="H12" s="30" t="s">
        <v>90</v>
      </c>
      <c r="S12" s="30" t="s">
        <v>0</v>
      </c>
      <c r="T12" s="30" t="s">
        <v>94</v>
      </c>
      <c r="U12" s="30" t="s">
        <v>48</v>
      </c>
      <c r="V12" s="30" t="s">
        <v>47</v>
      </c>
      <c r="W12" s="31" t="s">
        <v>100</v>
      </c>
    </row>
    <row r="13" spans="2:25" ht="31.5">
      <c r="B13" s="48" t="str">
        <f>'קרנות נאמנות'!B7:O7</f>
        <v>6. קרנות נאמנות</v>
      </c>
      <c r="C13" s="30" t="s">
        <v>36</v>
      </c>
      <c r="D13" s="30" t="s">
        <v>108</v>
      </c>
      <c r="G13" s="30" t="s">
        <v>51</v>
      </c>
      <c r="H13" s="30" t="s">
        <v>90</v>
      </c>
      <c r="S13" s="30" t="s">
        <v>0</v>
      </c>
      <c r="T13" s="30" t="s">
        <v>94</v>
      </c>
      <c r="U13" s="30" t="s">
        <v>48</v>
      </c>
      <c r="V13" s="30" t="s">
        <v>47</v>
      </c>
      <c r="W13" s="31" t="s">
        <v>100</v>
      </c>
    </row>
    <row r="14" spans="2:25" ht="31.5">
      <c r="B14" s="48" t="str">
        <f>'כתבי אופציה'!B7:L7</f>
        <v>7. כתבי אופציה</v>
      </c>
      <c r="C14" s="30" t="s">
        <v>36</v>
      </c>
      <c r="D14" s="30" t="s">
        <v>108</v>
      </c>
      <c r="G14" s="30" t="s">
        <v>51</v>
      </c>
      <c r="H14" s="30" t="s">
        <v>90</v>
      </c>
      <c r="S14" s="30" t="s">
        <v>0</v>
      </c>
      <c r="T14" s="30" t="s">
        <v>94</v>
      </c>
      <c r="U14" s="30" t="s">
        <v>48</v>
      </c>
      <c r="V14" s="30" t="s">
        <v>47</v>
      </c>
      <c r="W14" s="31" t="s">
        <v>100</v>
      </c>
    </row>
    <row r="15" spans="2:25" ht="31.5">
      <c r="B15" s="48" t="str">
        <f>אופציות!B7</f>
        <v>8. אופציות</v>
      </c>
      <c r="C15" s="30" t="s">
        <v>36</v>
      </c>
      <c r="D15" s="30" t="s">
        <v>108</v>
      </c>
      <c r="G15" s="30" t="s">
        <v>51</v>
      </c>
      <c r="H15" s="30" t="s">
        <v>90</v>
      </c>
      <c r="S15" s="30" t="s">
        <v>0</v>
      </c>
      <c r="T15" s="30" t="s">
        <v>94</v>
      </c>
      <c r="U15" s="30" t="s">
        <v>48</v>
      </c>
      <c r="V15" s="30" t="s">
        <v>47</v>
      </c>
      <c r="W15" s="31" t="s">
        <v>100</v>
      </c>
    </row>
    <row r="16" spans="2:25" ht="31.5">
      <c r="B16" s="48" t="str">
        <f>'חוזים עתידיים'!B7:I7</f>
        <v>9. חוזים עתידיים</v>
      </c>
      <c r="C16" s="30" t="s">
        <v>36</v>
      </c>
      <c r="D16" s="30" t="s">
        <v>108</v>
      </c>
      <c r="G16" s="30" t="s">
        <v>51</v>
      </c>
      <c r="H16" s="30" t="s">
        <v>90</v>
      </c>
      <c r="S16" s="30" t="s">
        <v>0</v>
      </c>
      <c r="T16" s="31" t="s">
        <v>94</v>
      </c>
    </row>
    <row r="17" spans="2:25" ht="31.5">
      <c r="B17" s="48" t="str">
        <f>'מוצרים מובנים'!B7:Q7</f>
        <v>10. מוצרים מובנים</v>
      </c>
      <c r="C17" s="30" t="s">
        <v>36</v>
      </c>
      <c r="F17" s="13" t="s">
        <v>40</v>
      </c>
      <c r="I17" s="30" t="s">
        <v>15</v>
      </c>
      <c r="J17" s="30" t="s">
        <v>52</v>
      </c>
      <c r="K17" s="30" t="s">
        <v>91</v>
      </c>
      <c r="L17" s="30" t="s">
        <v>18</v>
      </c>
      <c r="M17" s="30" t="s">
        <v>90</v>
      </c>
      <c r="Q17" s="30" t="s">
        <v>17</v>
      </c>
      <c r="R17" s="30" t="s">
        <v>19</v>
      </c>
      <c r="S17" s="30" t="s">
        <v>0</v>
      </c>
      <c r="T17" s="30" t="s">
        <v>94</v>
      </c>
      <c r="U17" s="30" t="s">
        <v>48</v>
      </c>
      <c r="V17" s="30" t="s">
        <v>47</v>
      </c>
      <c r="W17" s="31" t="s">
        <v>100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36</v>
      </c>
      <c r="I19" s="30" t="s">
        <v>15</v>
      </c>
      <c r="J19" s="30" t="s">
        <v>52</v>
      </c>
      <c r="K19" s="30" t="s">
        <v>91</v>
      </c>
      <c r="L19" s="30" t="s">
        <v>18</v>
      </c>
      <c r="M19" s="30" t="s">
        <v>90</v>
      </c>
      <c r="Q19" s="30" t="s">
        <v>17</v>
      </c>
      <c r="R19" s="30" t="s">
        <v>19</v>
      </c>
      <c r="S19" s="30" t="s">
        <v>0</v>
      </c>
      <c r="T19" s="30" t="s">
        <v>94</v>
      </c>
      <c r="U19" s="30" t="s">
        <v>99</v>
      </c>
      <c r="V19" s="30" t="s">
        <v>47</v>
      </c>
      <c r="W19" s="31" t="s">
        <v>100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36</v>
      </c>
      <c r="D20" s="41" t="s">
        <v>107</v>
      </c>
      <c r="E20" s="41" t="s">
        <v>106</v>
      </c>
      <c r="G20" s="30" t="s">
        <v>51</v>
      </c>
      <c r="I20" s="30" t="s">
        <v>15</v>
      </c>
      <c r="J20" s="30" t="s">
        <v>52</v>
      </c>
      <c r="K20" s="30" t="s">
        <v>91</v>
      </c>
      <c r="L20" s="30" t="s">
        <v>18</v>
      </c>
      <c r="M20" s="30" t="s">
        <v>90</v>
      </c>
      <c r="Q20" s="30" t="s">
        <v>17</v>
      </c>
      <c r="R20" s="30" t="s">
        <v>19</v>
      </c>
      <c r="S20" s="30" t="s">
        <v>0</v>
      </c>
      <c r="T20" s="30" t="s">
        <v>94</v>
      </c>
      <c r="U20" s="30" t="s">
        <v>99</v>
      </c>
      <c r="V20" s="30" t="s">
        <v>47</v>
      </c>
      <c r="W20" s="31" t="s">
        <v>100</v>
      </c>
    </row>
    <row r="21" spans="2:25" ht="31.5">
      <c r="B21" s="48" t="str">
        <f>'לא סחיר - אג"ח קונצרני'!B7:S7</f>
        <v>3. אג"ח קונצרני</v>
      </c>
      <c r="C21" s="30" t="s">
        <v>36</v>
      </c>
      <c r="D21" s="41" t="s">
        <v>107</v>
      </c>
      <c r="E21" s="41" t="s">
        <v>106</v>
      </c>
      <c r="G21" s="30" t="s">
        <v>51</v>
      </c>
      <c r="I21" s="30" t="s">
        <v>15</v>
      </c>
      <c r="J21" s="30" t="s">
        <v>52</v>
      </c>
      <c r="K21" s="30" t="s">
        <v>91</v>
      </c>
      <c r="L21" s="30" t="s">
        <v>18</v>
      </c>
      <c r="M21" s="30" t="s">
        <v>90</v>
      </c>
      <c r="Q21" s="30" t="s">
        <v>17</v>
      </c>
      <c r="R21" s="30" t="s">
        <v>19</v>
      </c>
      <c r="S21" s="30" t="s">
        <v>0</v>
      </c>
      <c r="T21" s="30" t="s">
        <v>94</v>
      </c>
      <c r="U21" s="30" t="s">
        <v>99</v>
      </c>
      <c r="V21" s="30" t="s">
        <v>47</v>
      </c>
      <c r="W21" s="31" t="s">
        <v>100</v>
      </c>
    </row>
    <row r="22" spans="2:25" ht="31.5">
      <c r="B22" s="48" t="str">
        <f>'לא סחיר - מניות'!B7:M7</f>
        <v>4. מניות</v>
      </c>
      <c r="C22" s="30" t="s">
        <v>36</v>
      </c>
      <c r="D22" s="41" t="s">
        <v>107</v>
      </c>
      <c r="E22" s="41" t="s">
        <v>106</v>
      </c>
      <c r="G22" s="30" t="s">
        <v>51</v>
      </c>
      <c r="H22" s="30" t="s">
        <v>90</v>
      </c>
      <c r="S22" s="30" t="s">
        <v>0</v>
      </c>
      <c r="T22" s="30" t="s">
        <v>94</v>
      </c>
      <c r="U22" s="30" t="s">
        <v>99</v>
      </c>
      <c r="V22" s="30" t="s">
        <v>47</v>
      </c>
      <c r="W22" s="31" t="s">
        <v>100</v>
      </c>
    </row>
    <row r="23" spans="2:25" ht="31.5">
      <c r="B23" s="48" t="str">
        <f>'לא סחיר - קרנות השקעה'!B7:K7</f>
        <v>5. קרנות השקעה</v>
      </c>
      <c r="C23" s="30" t="s">
        <v>36</v>
      </c>
      <c r="G23" s="30" t="s">
        <v>51</v>
      </c>
      <c r="H23" s="30" t="s">
        <v>90</v>
      </c>
      <c r="K23" s="30" t="s">
        <v>91</v>
      </c>
      <c r="S23" s="30" t="s">
        <v>0</v>
      </c>
      <c r="T23" s="30" t="s">
        <v>94</v>
      </c>
      <c r="U23" s="30" t="s">
        <v>99</v>
      </c>
      <c r="V23" s="30" t="s">
        <v>47</v>
      </c>
      <c r="W23" s="31" t="s">
        <v>100</v>
      </c>
    </row>
    <row r="24" spans="2:25" ht="31.5">
      <c r="B24" s="48" t="str">
        <f>'לא סחיר - כתבי אופציה'!B7:L7</f>
        <v>6. כתבי אופציה</v>
      </c>
      <c r="C24" s="30" t="s">
        <v>36</v>
      </c>
      <c r="G24" s="30" t="s">
        <v>51</v>
      </c>
      <c r="H24" s="30" t="s">
        <v>90</v>
      </c>
      <c r="K24" s="30" t="s">
        <v>91</v>
      </c>
      <c r="S24" s="30" t="s">
        <v>0</v>
      </c>
      <c r="T24" s="30" t="s">
        <v>94</v>
      </c>
      <c r="U24" s="30" t="s">
        <v>99</v>
      </c>
      <c r="V24" s="30" t="s">
        <v>47</v>
      </c>
      <c r="W24" s="31" t="s">
        <v>100</v>
      </c>
    </row>
    <row r="25" spans="2:25" ht="31.5">
      <c r="B25" s="48" t="str">
        <f>'לא סחיר - אופציות'!B7:L7</f>
        <v>7. אופציות</v>
      </c>
      <c r="C25" s="30" t="s">
        <v>36</v>
      </c>
      <c r="G25" s="30" t="s">
        <v>51</v>
      </c>
      <c r="H25" s="30" t="s">
        <v>90</v>
      </c>
      <c r="K25" s="30" t="s">
        <v>91</v>
      </c>
      <c r="S25" s="30" t="s">
        <v>0</v>
      </c>
      <c r="T25" s="30" t="s">
        <v>94</v>
      </c>
      <c r="U25" s="30" t="s">
        <v>99</v>
      </c>
      <c r="V25" s="30" t="s">
        <v>47</v>
      </c>
      <c r="W25" s="31" t="s">
        <v>100</v>
      </c>
    </row>
    <row r="26" spans="2:25" ht="31.5">
      <c r="B26" s="48" t="str">
        <f>'לא סחיר - חוזים עתידיים'!B7:K7</f>
        <v>8. חוזים עתידיים</v>
      </c>
      <c r="C26" s="30" t="s">
        <v>36</v>
      </c>
      <c r="G26" s="30" t="s">
        <v>51</v>
      </c>
      <c r="H26" s="30" t="s">
        <v>90</v>
      </c>
      <c r="K26" s="30" t="s">
        <v>91</v>
      </c>
      <c r="S26" s="30" t="s">
        <v>0</v>
      </c>
      <c r="T26" s="30" t="s">
        <v>94</v>
      </c>
      <c r="U26" s="30" t="s">
        <v>99</v>
      </c>
      <c r="V26" s="31" t="s">
        <v>100</v>
      </c>
    </row>
    <row r="27" spans="2:25" ht="31.5">
      <c r="B27" s="48" t="str">
        <f>'לא סחיר - מוצרים מובנים'!B7:Q7</f>
        <v>9. מוצרים מובנים</v>
      </c>
      <c r="C27" s="30" t="s">
        <v>36</v>
      </c>
      <c r="F27" s="30" t="s">
        <v>40</v>
      </c>
      <c r="I27" s="30" t="s">
        <v>15</v>
      </c>
      <c r="J27" s="30" t="s">
        <v>52</v>
      </c>
      <c r="K27" s="30" t="s">
        <v>91</v>
      </c>
      <c r="L27" s="30" t="s">
        <v>18</v>
      </c>
      <c r="M27" s="30" t="s">
        <v>90</v>
      </c>
      <c r="Q27" s="30" t="s">
        <v>17</v>
      </c>
      <c r="R27" s="30" t="s">
        <v>19</v>
      </c>
      <c r="S27" s="30" t="s">
        <v>0</v>
      </c>
      <c r="T27" s="30" t="s">
        <v>94</v>
      </c>
      <c r="U27" s="30" t="s">
        <v>99</v>
      </c>
      <c r="V27" s="30" t="s">
        <v>47</v>
      </c>
      <c r="W27" s="31" t="s">
        <v>100</v>
      </c>
    </row>
    <row r="28" spans="2:25" ht="31.5">
      <c r="B28" s="52" t="str">
        <f>הלוואות!B6</f>
        <v>1.ד. הלוואות:</v>
      </c>
      <c r="C28" s="30" t="s">
        <v>36</v>
      </c>
      <c r="I28" s="30" t="s">
        <v>15</v>
      </c>
      <c r="J28" s="30" t="s">
        <v>52</v>
      </c>
      <c r="L28" s="30" t="s">
        <v>18</v>
      </c>
      <c r="M28" s="30" t="s">
        <v>90</v>
      </c>
      <c r="Q28" s="13" t="s">
        <v>31</v>
      </c>
      <c r="R28" s="30" t="s">
        <v>19</v>
      </c>
      <c r="S28" s="30" t="s">
        <v>0</v>
      </c>
      <c r="T28" s="30" t="s">
        <v>94</v>
      </c>
      <c r="U28" s="30" t="s">
        <v>99</v>
      </c>
      <c r="V28" s="31" t="s">
        <v>100</v>
      </c>
    </row>
    <row r="29" spans="2:25" ht="47.25">
      <c r="B29" s="52" t="str">
        <f>'פקדונות מעל 3 חודשים'!B6:O6</f>
        <v>1.ה. פקדונות מעל 3 חודשים:</v>
      </c>
      <c r="C29" s="30" t="s">
        <v>36</v>
      </c>
      <c r="E29" s="30" t="s">
        <v>106</v>
      </c>
      <c r="I29" s="30" t="s">
        <v>15</v>
      </c>
      <c r="J29" s="30" t="s">
        <v>52</v>
      </c>
      <c r="L29" s="30" t="s">
        <v>18</v>
      </c>
      <c r="M29" s="30" t="s">
        <v>90</v>
      </c>
      <c r="O29" s="49" t="s">
        <v>41</v>
      </c>
      <c r="P29" s="50"/>
      <c r="R29" s="30" t="s">
        <v>19</v>
      </c>
      <c r="S29" s="30" t="s">
        <v>0</v>
      </c>
      <c r="T29" s="30" t="s">
        <v>94</v>
      </c>
      <c r="U29" s="30" t="s">
        <v>99</v>
      </c>
      <c r="V29" s="31" t="s">
        <v>100</v>
      </c>
    </row>
    <row r="30" spans="2:25" ht="63">
      <c r="B30" s="52" t="str">
        <f>'זכויות מקרקעין'!B6</f>
        <v>1. ו. זכויות במקרקעין:</v>
      </c>
      <c r="C30" s="13" t="s">
        <v>43</v>
      </c>
      <c r="N30" s="49" t="s">
        <v>74</v>
      </c>
      <c r="P30" s="50" t="s">
        <v>44</v>
      </c>
      <c r="U30" s="30" t="s">
        <v>99</v>
      </c>
      <c r="V30" s="14" t="s">
        <v>46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45</v>
      </c>
      <c r="R31" s="13" t="s">
        <v>42</v>
      </c>
      <c r="U31" s="30" t="s">
        <v>99</v>
      </c>
      <c r="V31" s="14" t="s">
        <v>46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96</v>
      </c>
      <c r="Y32" s="14" t="s">
        <v>95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167</v>
      </c>
      <c r="C1" s="76" t="s" vm="1">
        <v>236</v>
      </c>
    </row>
    <row r="2" spans="2:54">
      <c r="B2" s="56" t="s">
        <v>166</v>
      </c>
      <c r="C2" s="76" t="s">
        <v>237</v>
      </c>
    </row>
    <row r="3" spans="2:54">
      <c r="B3" s="56" t="s">
        <v>168</v>
      </c>
      <c r="C3" s="76" t="s">
        <v>238</v>
      </c>
    </row>
    <row r="4" spans="2:54">
      <c r="B4" s="56" t="s">
        <v>169</v>
      </c>
      <c r="C4" s="76">
        <v>2142</v>
      </c>
    </row>
    <row r="6" spans="2:54" ht="26.25" customHeight="1">
      <c r="B6" s="184" t="s">
        <v>198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54" ht="26.25" customHeight="1">
      <c r="B7" s="184" t="s">
        <v>87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</row>
    <row r="8" spans="2:54" s="3" customFormat="1" ht="78.75">
      <c r="B8" s="22" t="s">
        <v>105</v>
      </c>
      <c r="C8" s="30" t="s">
        <v>36</v>
      </c>
      <c r="D8" s="30" t="s">
        <v>51</v>
      </c>
      <c r="E8" s="30" t="s">
        <v>90</v>
      </c>
      <c r="F8" s="30" t="s">
        <v>91</v>
      </c>
      <c r="G8" s="30" t="s">
        <v>222</v>
      </c>
      <c r="H8" s="30" t="s">
        <v>221</v>
      </c>
      <c r="I8" s="30" t="s">
        <v>99</v>
      </c>
      <c r="J8" s="30" t="s">
        <v>47</v>
      </c>
      <c r="K8" s="30" t="s">
        <v>170</v>
      </c>
      <c r="L8" s="31" t="s">
        <v>172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AZ11" s="1"/>
    </row>
    <row r="12" spans="2:54" ht="19.5" customHeight="1">
      <c r="B12" s="78" t="s">
        <v>235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4">
      <c r="B13" s="78" t="s">
        <v>101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4">
      <c r="B14" s="78" t="s">
        <v>220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4">
      <c r="B15" s="78" t="s">
        <v>230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4" s="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AZ16" s="1"/>
      <c r="BB16" s="1"/>
    </row>
    <row r="17" spans="2:54" s="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AZ17" s="1"/>
      <c r="BB17" s="1"/>
    </row>
    <row r="18" spans="2:54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AZ18" s="1"/>
      <c r="BB18" s="1"/>
    </row>
    <row r="19" spans="2:5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167</v>
      </c>
      <c r="C1" s="76" t="s" vm="1">
        <v>236</v>
      </c>
    </row>
    <row r="2" spans="2:51">
      <c r="B2" s="56" t="s">
        <v>166</v>
      </c>
      <c r="C2" s="76" t="s">
        <v>237</v>
      </c>
    </row>
    <row r="3" spans="2:51">
      <c r="B3" s="56" t="s">
        <v>168</v>
      </c>
      <c r="C3" s="76" t="s">
        <v>238</v>
      </c>
    </row>
    <row r="4" spans="2:51">
      <c r="B4" s="56" t="s">
        <v>169</v>
      </c>
      <c r="C4" s="76">
        <v>2142</v>
      </c>
    </row>
    <row r="6" spans="2:51" ht="26.25" customHeight="1">
      <c r="B6" s="184" t="s">
        <v>198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51" ht="26.25" customHeight="1">
      <c r="B7" s="184" t="s">
        <v>88</v>
      </c>
      <c r="C7" s="185"/>
      <c r="D7" s="185"/>
      <c r="E7" s="185"/>
      <c r="F7" s="185"/>
      <c r="G7" s="185"/>
      <c r="H7" s="185"/>
      <c r="I7" s="185"/>
      <c r="J7" s="185"/>
      <c r="K7" s="186"/>
    </row>
    <row r="8" spans="2:51" s="3" customFormat="1" ht="63">
      <c r="B8" s="22" t="s">
        <v>105</v>
      </c>
      <c r="C8" s="30" t="s">
        <v>36</v>
      </c>
      <c r="D8" s="30" t="s">
        <v>51</v>
      </c>
      <c r="E8" s="30" t="s">
        <v>90</v>
      </c>
      <c r="F8" s="30" t="s">
        <v>91</v>
      </c>
      <c r="G8" s="30" t="s">
        <v>222</v>
      </c>
      <c r="H8" s="30" t="s">
        <v>221</v>
      </c>
      <c r="I8" s="30" t="s">
        <v>99</v>
      </c>
      <c r="J8" s="30" t="s">
        <v>170</v>
      </c>
      <c r="K8" s="31" t="s">
        <v>172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27" customFormat="1" ht="18" customHeight="1">
      <c r="B11" s="97" t="s">
        <v>38</v>
      </c>
      <c r="C11" s="84"/>
      <c r="D11" s="84"/>
      <c r="E11" s="84"/>
      <c r="F11" s="84"/>
      <c r="G11" s="85"/>
      <c r="H11" s="86"/>
      <c r="I11" s="85">
        <v>-869.58328000000017</v>
      </c>
      <c r="J11" s="87">
        <v>1</v>
      </c>
      <c r="K11" s="87">
        <f>I11/'סכום נכסי הקרן'!$C$42</f>
        <v>-1.7526582700334915E-3</v>
      </c>
      <c r="AW11" s="119"/>
    </row>
    <row r="12" spans="2:51" ht="19.5" customHeight="1">
      <c r="B12" s="98" t="s">
        <v>30</v>
      </c>
      <c r="C12" s="88"/>
      <c r="D12" s="88"/>
      <c r="E12" s="88"/>
      <c r="F12" s="88"/>
      <c r="G12" s="89"/>
      <c r="H12" s="90"/>
      <c r="I12" s="89">
        <v>-869.58328000000017</v>
      </c>
      <c r="J12" s="91">
        <v>1</v>
      </c>
      <c r="K12" s="91">
        <f>I12/'סכום נכסי הקרן'!$C$42</f>
        <v>-1.7526582700334915E-3</v>
      </c>
    </row>
    <row r="13" spans="2:51">
      <c r="B13" s="99" t="s">
        <v>1085</v>
      </c>
      <c r="C13" s="88"/>
      <c r="D13" s="88"/>
      <c r="E13" s="88"/>
      <c r="F13" s="88"/>
      <c r="G13" s="89"/>
      <c r="H13" s="90"/>
      <c r="I13" s="89">
        <v>-209.04732999999999</v>
      </c>
      <c r="J13" s="91">
        <v>0.24039943592291696</v>
      </c>
      <c r="K13" s="91">
        <f>I13/'סכום נכסי הקרן'!$C$42</f>
        <v>-4.2133805948168677E-4</v>
      </c>
    </row>
    <row r="14" spans="2:51">
      <c r="B14" s="100" t="s">
        <v>1086</v>
      </c>
      <c r="C14" s="92" t="s">
        <v>1087</v>
      </c>
      <c r="D14" s="93" t="s">
        <v>951</v>
      </c>
      <c r="E14" s="93" t="s">
        <v>153</v>
      </c>
      <c r="F14" s="104">
        <v>42949</v>
      </c>
      <c r="G14" s="94">
        <v>2279070</v>
      </c>
      <c r="H14" s="95">
        <v>1.4562999999999999</v>
      </c>
      <c r="I14" s="94">
        <v>33.190769999999993</v>
      </c>
      <c r="J14" s="96">
        <v>-3.8168592661993211E-2</v>
      </c>
      <c r="K14" s="96">
        <f>I14/'סכום נכסי הקרן'!$C$42</f>
        <v>6.6896499584582028E-5</v>
      </c>
    </row>
    <row r="15" spans="2:51">
      <c r="B15" s="100" t="s">
        <v>1088</v>
      </c>
      <c r="C15" s="92" t="s">
        <v>1089</v>
      </c>
      <c r="D15" s="93" t="s">
        <v>951</v>
      </c>
      <c r="E15" s="93" t="s">
        <v>151</v>
      </c>
      <c r="F15" s="104">
        <v>42913</v>
      </c>
      <c r="G15" s="94">
        <v>57352707.5</v>
      </c>
      <c r="H15" s="95">
        <v>-0.77769999999999995</v>
      </c>
      <c r="I15" s="94">
        <v>-446.02456000000001</v>
      </c>
      <c r="J15" s="96">
        <v>0.51291758967582712</v>
      </c>
      <c r="K15" s="96">
        <f>I15/'סכום נכסי הקרן'!$C$42</f>
        <v>-8.9896925539098343E-4</v>
      </c>
    </row>
    <row r="16" spans="2:51" s="7" customFormat="1">
      <c r="B16" s="100" t="s">
        <v>1090</v>
      </c>
      <c r="C16" s="92" t="s">
        <v>1091</v>
      </c>
      <c r="D16" s="93" t="s">
        <v>951</v>
      </c>
      <c r="E16" s="93" t="s">
        <v>151</v>
      </c>
      <c r="F16" s="104">
        <v>42997</v>
      </c>
      <c r="G16" s="94">
        <v>2104800</v>
      </c>
      <c r="H16" s="95">
        <v>-0.40289999999999998</v>
      </c>
      <c r="I16" s="94">
        <v>-8.4795800000000003</v>
      </c>
      <c r="J16" s="96">
        <v>9.7513144456963328E-3</v>
      </c>
      <c r="K16" s="96">
        <f>I16/'סכום נכסי הקרן'!$C$42</f>
        <v>-1.7090721906946728E-5</v>
      </c>
      <c r="AW16" s="1"/>
      <c r="AY16" s="1"/>
    </row>
    <row r="17" spans="2:51" s="7" customFormat="1">
      <c r="B17" s="100" t="s">
        <v>1092</v>
      </c>
      <c r="C17" s="92" t="s">
        <v>1093</v>
      </c>
      <c r="D17" s="93" t="s">
        <v>951</v>
      </c>
      <c r="E17" s="93" t="s">
        <v>151</v>
      </c>
      <c r="F17" s="104">
        <v>42990</v>
      </c>
      <c r="G17" s="94">
        <v>2990980</v>
      </c>
      <c r="H17" s="95">
        <v>-9.4799999999999995E-2</v>
      </c>
      <c r="I17" s="94">
        <v>-2.8342399999999999</v>
      </c>
      <c r="J17" s="96">
        <v>3.2593082976480406E-3</v>
      </c>
      <c r="K17" s="96">
        <f>I17/'סכום נכסי הקרן'!$C$42</f>
        <v>-5.7124536424616187E-6</v>
      </c>
      <c r="AW17" s="1"/>
      <c r="AY17" s="1"/>
    </row>
    <row r="18" spans="2:51" s="7" customFormat="1">
      <c r="B18" s="100" t="s">
        <v>1094</v>
      </c>
      <c r="C18" s="92" t="s">
        <v>1095</v>
      </c>
      <c r="D18" s="93" t="s">
        <v>951</v>
      </c>
      <c r="E18" s="93" t="s">
        <v>151</v>
      </c>
      <c r="F18" s="104">
        <v>42912</v>
      </c>
      <c r="G18" s="94">
        <v>8237034</v>
      </c>
      <c r="H18" s="95">
        <v>-0.1968</v>
      </c>
      <c r="I18" s="94">
        <v>-16.210560000000001</v>
      </c>
      <c r="J18" s="96">
        <v>1.8641756773428299E-2</v>
      </c>
      <c r="K18" s="96">
        <f>I18/'סכום נכסי הקרן'!$C$42</f>
        <v>-3.2672629176901966E-5</v>
      </c>
      <c r="AW18" s="1"/>
      <c r="AY18" s="1"/>
    </row>
    <row r="19" spans="2:51">
      <c r="B19" s="100" t="s">
        <v>1096</v>
      </c>
      <c r="C19" s="92" t="s">
        <v>1097</v>
      </c>
      <c r="D19" s="93" t="s">
        <v>951</v>
      </c>
      <c r="E19" s="93" t="s">
        <v>151</v>
      </c>
      <c r="F19" s="104">
        <v>42984</v>
      </c>
      <c r="G19" s="94">
        <v>15810850</v>
      </c>
      <c r="H19" s="95">
        <v>0.86860000000000004</v>
      </c>
      <c r="I19" s="94">
        <v>137.32689999999999</v>
      </c>
      <c r="J19" s="96">
        <v>-0.15792265463061797</v>
      </c>
      <c r="K19" s="96">
        <f>I19/'סכום נכסי הקרן'!$C$42</f>
        <v>2.7678444666399542E-4</v>
      </c>
    </row>
    <row r="20" spans="2:51">
      <c r="B20" s="100" t="s">
        <v>1098</v>
      </c>
      <c r="C20" s="92" t="s">
        <v>1099</v>
      </c>
      <c r="D20" s="93" t="s">
        <v>951</v>
      </c>
      <c r="E20" s="93" t="s">
        <v>151</v>
      </c>
      <c r="F20" s="104">
        <v>42950</v>
      </c>
      <c r="G20" s="94">
        <v>6428790</v>
      </c>
      <c r="H20" s="95">
        <v>1.3565</v>
      </c>
      <c r="I20" s="94">
        <v>87.206090000000003</v>
      </c>
      <c r="J20" s="96">
        <v>-0.10028492038163382</v>
      </c>
      <c r="K20" s="96">
        <f>I20/'סכום נכסי הקרן'!$C$42</f>
        <v>1.7576519506652075E-4</v>
      </c>
    </row>
    <row r="21" spans="2:51">
      <c r="B21" s="100" t="s">
        <v>1100</v>
      </c>
      <c r="C21" s="92" t="s">
        <v>1101</v>
      </c>
      <c r="D21" s="93" t="s">
        <v>951</v>
      </c>
      <c r="E21" s="93" t="s">
        <v>151</v>
      </c>
      <c r="F21" s="104">
        <v>42955</v>
      </c>
      <c r="G21" s="94">
        <v>716880</v>
      </c>
      <c r="H21" s="95">
        <v>1.7101</v>
      </c>
      <c r="I21" s="94">
        <v>12.2592</v>
      </c>
      <c r="J21" s="96">
        <v>-1.4097787160765094E-2</v>
      </c>
      <c r="K21" s="96">
        <f>I21/'סכום נכסי הקרן'!$C$42</f>
        <v>2.4708603256486917E-5</v>
      </c>
    </row>
    <row r="22" spans="2:51">
      <c r="B22" s="100" t="s">
        <v>1102</v>
      </c>
      <c r="C22" s="92" t="s">
        <v>1103</v>
      </c>
      <c r="D22" s="93" t="s">
        <v>951</v>
      </c>
      <c r="E22" s="93" t="s">
        <v>151</v>
      </c>
      <c r="F22" s="104">
        <v>43005</v>
      </c>
      <c r="G22" s="94">
        <v>1058700</v>
      </c>
      <c r="H22" s="95">
        <v>-0.51770000000000005</v>
      </c>
      <c r="I22" s="94">
        <v>-5.4813499999999999</v>
      </c>
      <c r="J22" s="96">
        <v>6.3034215653272434E-3</v>
      </c>
      <c r="K22" s="96">
        <f>I22/'סכום נכסי הקרן'!$C$42</f>
        <v>-1.1047743935978249E-5</v>
      </c>
    </row>
    <row r="23" spans="2:51">
      <c r="B23" s="101"/>
      <c r="C23" s="92"/>
      <c r="D23" s="92"/>
      <c r="E23" s="92"/>
      <c r="F23" s="92"/>
      <c r="G23" s="94"/>
      <c r="H23" s="95"/>
      <c r="I23" s="92"/>
      <c r="J23" s="96"/>
      <c r="K23" s="92"/>
    </row>
    <row r="24" spans="2:51">
      <c r="B24" s="99" t="s">
        <v>216</v>
      </c>
      <c r="C24" s="88"/>
      <c r="D24" s="88"/>
      <c r="E24" s="88"/>
      <c r="F24" s="88"/>
      <c r="G24" s="89"/>
      <c r="H24" s="90"/>
      <c r="I24" s="89">
        <v>-660.53595000000007</v>
      </c>
      <c r="J24" s="91">
        <v>0.75960056407708287</v>
      </c>
      <c r="K24" s="91">
        <f>I24/'סכום נכסי הקרן'!$C$42</f>
        <v>-1.3313202105518043E-3</v>
      </c>
    </row>
    <row r="25" spans="2:51">
      <c r="B25" s="100" t="s">
        <v>1104</v>
      </c>
      <c r="C25" s="92" t="s">
        <v>1105</v>
      </c>
      <c r="D25" s="93" t="s">
        <v>951</v>
      </c>
      <c r="E25" s="93" t="s">
        <v>153</v>
      </c>
      <c r="F25" s="104">
        <v>42926</v>
      </c>
      <c r="G25" s="94">
        <v>831380</v>
      </c>
      <c r="H25" s="95">
        <v>2.8814000000000002</v>
      </c>
      <c r="I25" s="94">
        <v>23.955729999999999</v>
      </c>
      <c r="J25" s="96">
        <v>-2.7548517262199423E-2</v>
      </c>
      <c r="K25" s="96">
        <f>I25/'סכום נכסי הקרן'!$C$42</f>
        <v>4.8283136606754214E-5</v>
      </c>
    </row>
    <row r="26" spans="2:51">
      <c r="B26" s="100" t="s">
        <v>1106</v>
      </c>
      <c r="C26" s="92" t="s">
        <v>1107</v>
      </c>
      <c r="D26" s="93" t="s">
        <v>951</v>
      </c>
      <c r="E26" s="93" t="s">
        <v>153</v>
      </c>
      <c r="F26" s="104">
        <v>42969</v>
      </c>
      <c r="G26" s="94">
        <v>831380</v>
      </c>
      <c r="H26" s="95">
        <v>-6.1100000000000002E-2</v>
      </c>
      <c r="I26" s="94">
        <v>-0.50820999999999994</v>
      </c>
      <c r="J26" s="96">
        <v>5.8442936023332909E-4</v>
      </c>
      <c r="K26" s="96">
        <f>I26/'סכום נכסי הקרן'!$C$42</f>
        <v>-1.0243049514633265E-6</v>
      </c>
    </row>
    <row r="27" spans="2:51">
      <c r="B27" s="100" t="s">
        <v>1108</v>
      </c>
      <c r="C27" s="92" t="s">
        <v>1109</v>
      </c>
      <c r="D27" s="93" t="s">
        <v>951</v>
      </c>
      <c r="E27" s="93" t="s">
        <v>153</v>
      </c>
      <c r="F27" s="104">
        <v>42901</v>
      </c>
      <c r="G27" s="94">
        <v>10376013.02</v>
      </c>
      <c r="H27" s="95">
        <v>-4.8952999999999998</v>
      </c>
      <c r="I27" s="94">
        <v>-507.94079999999997</v>
      </c>
      <c r="J27" s="96">
        <v>0.58411978666379127</v>
      </c>
      <c r="K27" s="96">
        <f>I27/'סכום נכסי הקרן'!$C$42</f>
        <v>-1.0237623747864925E-3</v>
      </c>
    </row>
    <row r="28" spans="2:51">
      <c r="B28" s="100" t="s">
        <v>1110</v>
      </c>
      <c r="C28" s="92" t="s">
        <v>1111</v>
      </c>
      <c r="D28" s="93" t="s">
        <v>951</v>
      </c>
      <c r="E28" s="93" t="s">
        <v>153</v>
      </c>
      <c r="F28" s="104">
        <v>43006</v>
      </c>
      <c r="G28" s="94">
        <v>271346.40000000002</v>
      </c>
      <c r="H28" s="95">
        <v>4.9299999999999997E-2</v>
      </c>
      <c r="I28" s="94">
        <v>0.13365000000000002</v>
      </c>
      <c r="J28" s="96">
        <v>-1.5369430746184538E-4</v>
      </c>
      <c r="K28" s="96">
        <f>I28/'סכום נכסי הקרן'!$C$42</f>
        <v>2.693735990300735E-7</v>
      </c>
    </row>
    <row r="29" spans="2:51">
      <c r="B29" s="100" t="s">
        <v>1112</v>
      </c>
      <c r="C29" s="92" t="s">
        <v>1113</v>
      </c>
      <c r="D29" s="93" t="s">
        <v>951</v>
      </c>
      <c r="E29" s="93" t="s">
        <v>153</v>
      </c>
      <c r="F29" s="104">
        <v>42990</v>
      </c>
      <c r="G29" s="94">
        <v>1056398.3899999999</v>
      </c>
      <c r="H29" s="95">
        <v>1.6466000000000001</v>
      </c>
      <c r="I29" s="94">
        <v>17.394410000000001</v>
      </c>
      <c r="J29" s="96">
        <v>-2.0003155994443682E-2</v>
      </c>
      <c r="K29" s="96">
        <f>I29/'סכום נכסי הקרן'!$C$42</f>
        <v>3.5058696780431722E-5</v>
      </c>
    </row>
    <row r="30" spans="2:51">
      <c r="B30" s="100" t="s">
        <v>1114</v>
      </c>
      <c r="C30" s="92" t="s">
        <v>1115</v>
      </c>
      <c r="D30" s="93" t="s">
        <v>951</v>
      </c>
      <c r="E30" s="93" t="s">
        <v>153</v>
      </c>
      <c r="F30" s="104">
        <v>42997</v>
      </c>
      <c r="G30" s="94">
        <v>594798.82999999996</v>
      </c>
      <c r="H30" s="95">
        <v>1.7849999999999999</v>
      </c>
      <c r="I30" s="94">
        <v>10.617379999999999</v>
      </c>
      <c r="J30" s="96">
        <v>-1.2209733379418239E-2</v>
      </c>
      <c r="K30" s="96">
        <f>I30/'סכום נכסי הקרן'!$C$42</f>
        <v>2.1399490182341345E-5</v>
      </c>
    </row>
    <row r="31" spans="2:51">
      <c r="B31" s="100" t="s">
        <v>1116</v>
      </c>
      <c r="C31" s="92" t="s">
        <v>1117</v>
      </c>
      <c r="D31" s="93" t="s">
        <v>951</v>
      </c>
      <c r="E31" s="93" t="s">
        <v>153</v>
      </c>
      <c r="F31" s="104">
        <v>42989</v>
      </c>
      <c r="G31" s="94">
        <v>174523.87</v>
      </c>
      <c r="H31" s="95">
        <v>2.0543</v>
      </c>
      <c r="I31" s="94">
        <v>3.5852300000000001</v>
      </c>
      <c r="J31" s="96">
        <v>-4.1229288585217499E-3</v>
      </c>
      <c r="K31" s="96">
        <f>I31/'סכום נכסי הקרן'!$C$42</f>
        <v>7.2260853606478883E-6</v>
      </c>
    </row>
    <row r="32" spans="2:51">
      <c r="B32" s="100" t="s">
        <v>1118</v>
      </c>
      <c r="C32" s="92" t="s">
        <v>1119</v>
      </c>
      <c r="D32" s="93" t="s">
        <v>951</v>
      </c>
      <c r="E32" s="93" t="s">
        <v>154</v>
      </c>
      <c r="F32" s="104">
        <v>42901</v>
      </c>
      <c r="G32" s="94">
        <v>324572.01</v>
      </c>
      <c r="H32" s="95">
        <v>-5.0575999999999999</v>
      </c>
      <c r="I32" s="94">
        <v>-16.415509999999998</v>
      </c>
      <c r="J32" s="96">
        <v>1.8877444377725379E-2</v>
      </c>
      <c r="K32" s="96">
        <f>I32/'סכום נכסי הקרן'!$C$42</f>
        <v>-3.308570900571762E-5</v>
      </c>
    </row>
    <row r="33" spans="2:11">
      <c r="B33" s="100" t="s">
        <v>1120</v>
      </c>
      <c r="C33" s="92" t="s">
        <v>1121</v>
      </c>
      <c r="D33" s="93" t="s">
        <v>951</v>
      </c>
      <c r="E33" s="93" t="s">
        <v>154</v>
      </c>
      <c r="F33" s="104">
        <v>42921</v>
      </c>
      <c r="G33" s="94">
        <v>251333.62</v>
      </c>
      <c r="H33" s="95">
        <v>-3.6379000000000001</v>
      </c>
      <c r="I33" s="94">
        <v>-9.143180000000001</v>
      </c>
      <c r="J33" s="96">
        <v>1.0514438594081523E-2</v>
      </c>
      <c r="K33" s="96">
        <f>I33/'סכום נכסי הקרן'!$C$42</f>
        <v>-1.8428217756676298E-5</v>
      </c>
    </row>
    <row r="34" spans="2:11">
      <c r="B34" s="100" t="s">
        <v>1122</v>
      </c>
      <c r="C34" s="92" t="s">
        <v>1123</v>
      </c>
      <c r="D34" s="93" t="s">
        <v>951</v>
      </c>
      <c r="E34" s="93" t="s">
        <v>154</v>
      </c>
      <c r="F34" s="104">
        <v>42893</v>
      </c>
      <c r="G34" s="94">
        <v>639876.87</v>
      </c>
      <c r="H34" s="95">
        <v>-3.6187</v>
      </c>
      <c r="I34" s="94">
        <v>-23.154990000000002</v>
      </c>
      <c r="J34" s="96">
        <v>2.6627685389719082E-2</v>
      </c>
      <c r="K34" s="96">
        <f>I34/'סכום נכסי הקרן'!$C$42</f>
        <v>-4.666923301014112E-5</v>
      </c>
    </row>
    <row r="35" spans="2:11">
      <c r="B35" s="100" t="s">
        <v>1124</v>
      </c>
      <c r="C35" s="92" t="s">
        <v>1125</v>
      </c>
      <c r="D35" s="93" t="s">
        <v>951</v>
      </c>
      <c r="E35" s="93" t="s">
        <v>154</v>
      </c>
      <c r="F35" s="104">
        <v>42956</v>
      </c>
      <c r="G35" s="94">
        <v>4720087.33</v>
      </c>
      <c r="H35" s="95">
        <v>-3.0973000000000002</v>
      </c>
      <c r="I35" s="94">
        <v>-146.19326000000001</v>
      </c>
      <c r="J35" s="96">
        <v>0.16811875683718294</v>
      </c>
      <c r="K35" s="96">
        <f>I35/'סכום נכסי הקרן'!$C$42</f>
        <v>-2.9465472951843827E-4</v>
      </c>
    </row>
    <row r="36" spans="2:11">
      <c r="B36" s="100" t="s">
        <v>1126</v>
      </c>
      <c r="C36" s="92" t="s">
        <v>1127</v>
      </c>
      <c r="D36" s="93" t="s">
        <v>951</v>
      </c>
      <c r="E36" s="93" t="s">
        <v>154</v>
      </c>
      <c r="F36" s="104">
        <v>42943</v>
      </c>
      <c r="G36" s="94">
        <v>930773.75</v>
      </c>
      <c r="H36" s="95">
        <v>-1.8956999999999999</v>
      </c>
      <c r="I36" s="94">
        <v>-17.644590000000001</v>
      </c>
      <c r="J36" s="96">
        <v>2.0290857018318013E-2</v>
      </c>
      <c r="K36" s="96">
        <f>I36/'סכום נכסי הקרן'!$C$42</f>
        <v>-3.5562938359222175E-5</v>
      </c>
    </row>
    <row r="37" spans="2:11">
      <c r="B37" s="100" t="s">
        <v>1128</v>
      </c>
      <c r="C37" s="92" t="s">
        <v>1129</v>
      </c>
      <c r="D37" s="93" t="s">
        <v>951</v>
      </c>
      <c r="E37" s="93" t="s">
        <v>154</v>
      </c>
      <c r="F37" s="104">
        <v>43006</v>
      </c>
      <c r="G37" s="94">
        <v>1265865.78</v>
      </c>
      <c r="H37" s="95">
        <v>-0.18940000000000001</v>
      </c>
      <c r="I37" s="94">
        <v>-2.3973299999999997</v>
      </c>
      <c r="J37" s="96">
        <v>2.7568722342499494E-3</v>
      </c>
      <c r="K37" s="96">
        <f>I37/'סכום נכסי הקרן'!$C$42</f>
        <v>-4.8318549207838826E-6</v>
      </c>
    </row>
    <row r="38" spans="2:11">
      <c r="B38" s="100" t="s">
        <v>1130</v>
      </c>
      <c r="C38" s="92" t="s">
        <v>1131</v>
      </c>
      <c r="D38" s="93" t="s">
        <v>951</v>
      </c>
      <c r="E38" s="93" t="s">
        <v>151</v>
      </c>
      <c r="F38" s="104">
        <v>43003</v>
      </c>
      <c r="G38" s="94">
        <v>476415</v>
      </c>
      <c r="H38" s="95">
        <v>0.36570000000000003</v>
      </c>
      <c r="I38" s="94">
        <v>1.74221</v>
      </c>
      <c r="J38" s="96">
        <v>-2.0034998833004239E-3</v>
      </c>
      <c r="K38" s="96">
        <f>I38/'סכום נכסי הקרן'!$C$42</f>
        <v>3.5114506394776223E-6</v>
      </c>
    </row>
    <row r="39" spans="2:11">
      <c r="B39" s="100" t="s">
        <v>1132</v>
      </c>
      <c r="C39" s="92" t="s">
        <v>1133</v>
      </c>
      <c r="D39" s="93" t="s">
        <v>951</v>
      </c>
      <c r="E39" s="93" t="s">
        <v>151</v>
      </c>
      <c r="F39" s="104">
        <v>43005</v>
      </c>
      <c r="G39" s="94">
        <v>14978574.48</v>
      </c>
      <c r="H39" s="95">
        <v>1.7299999999999999E-2</v>
      </c>
      <c r="I39" s="94">
        <v>2.5974899999999996</v>
      </c>
      <c r="J39" s="96">
        <v>-2.9870514529672181E-3</v>
      </c>
      <c r="K39" s="96">
        <f>I39/'סכום נכסי הקרן'!$C$42</f>
        <v>5.235280432058551E-6</v>
      </c>
    </row>
    <row r="40" spans="2:11">
      <c r="B40" s="100" t="s">
        <v>1134</v>
      </c>
      <c r="C40" s="92" t="s">
        <v>1135</v>
      </c>
      <c r="D40" s="93" t="s">
        <v>951</v>
      </c>
      <c r="E40" s="93" t="s">
        <v>154</v>
      </c>
      <c r="F40" s="104">
        <v>43006</v>
      </c>
      <c r="G40" s="94">
        <v>1264431.8999999999</v>
      </c>
      <c r="H40" s="95">
        <v>0.2243</v>
      </c>
      <c r="I40" s="94">
        <v>2.83582</v>
      </c>
      <c r="J40" s="96">
        <v>-3.2611252599061007E-3</v>
      </c>
      <c r="K40" s="96">
        <f>I40/'סכום נכסי הקרן'!$C$42</f>
        <v>5.7156381563895461E-6</v>
      </c>
    </row>
    <row r="41" spans="2:11">
      <c r="B41" s="6"/>
      <c r="C41" s="1"/>
      <c r="D41" s="1"/>
    </row>
    <row r="42" spans="2:11">
      <c r="B42" s="6"/>
      <c r="C42" s="1"/>
      <c r="D42" s="1"/>
    </row>
    <row r="43" spans="2:11">
      <c r="B43" s="6"/>
      <c r="C43" s="1"/>
      <c r="D43" s="1"/>
    </row>
    <row r="44" spans="2:11">
      <c r="B44" s="6"/>
      <c r="C44" s="1"/>
      <c r="D44" s="1"/>
    </row>
    <row r="45" spans="2:11">
      <c r="C45" s="1"/>
      <c r="D45" s="1"/>
    </row>
    <row r="46" spans="2:11">
      <c r="C46" s="1"/>
      <c r="D46" s="1"/>
    </row>
    <row r="47" spans="2:11">
      <c r="C47" s="1"/>
      <c r="D47" s="1"/>
    </row>
    <row r="48" spans="2:11">
      <c r="B48" s="78" t="s">
        <v>235</v>
      </c>
      <c r="C48" s="1"/>
      <c r="D48" s="1"/>
    </row>
    <row r="49" spans="2:4">
      <c r="B49" s="78" t="s">
        <v>101</v>
      </c>
      <c r="C49" s="1"/>
      <c r="D49" s="1"/>
    </row>
    <row r="50" spans="2:4">
      <c r="B50" s="78" t="s">
        <v>220</v>
      </c>
      <c r="C50" s="1"/>
      <c r="D50" s="1"/>
    </row>
    <row r="51" spans="2:4">
      <c r="B51" s="78" t="s">
        <v>230</v>
      </c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167</v>
      </c>
      <c r="C1" s="76" t="s" vm="1">
        <v>236</v>
      </c>
    </row>
    <row r="2" spans="2:78">
      <c r="B2" s="56" t="s">
        <v>166</v>
      </c>
      <c r="C2" s="76" t="s">
        <v>237</v>
      </c>
    </row>
    <row r="3" spans="2:78">
      <c r="B3" s="56" t="s">
        <v>168</v>
      </c>
      <c r="C3" s="76" t="s">
        <v>238</v>
      </c>
    </row>
    <row r="4" spans="2:78">
      <c r="B4" s="56" t="s">
        <v>169</v>
      </c>
      <c r="C4" s="76">
        <v>2142</v>
      </c>
    </row>
    <row r="6" spans="2:78" ht="26.25" customHeight="1">
      <c r="B6" s="184" t="s">
        <v>198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78" ht="26.25" customHeight="1">
      <c r="B7" s="184" t="s">
        <v>89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/>
    </row>
    <row r="8" spans="2:78" s="3" customFormat="1" ht="47.25">
      <c r="B8" s="22" t="s">
        <v>105</v>
      </c>
      <c r="C8" s="30" t="s">
        <v>36</v>
      </c>
      <c r="D8" s="30" t="s">
        <v>40</v>
      </c>
      <c r="E8" s="30" t="s">
        <v>15</v>
      </c>
      <c r="F8" s="30" t="s">
        <v>52</v>
      </c>
      <c r="G8" s="30" t="s">
        <v>91</v>
      </c>
      <c r="H8" s="30" t="s">
        <v>18</v>
      </c>
      <c r="I8" s="30" t="s">
        <v>90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99</v>
      </c>
      <c r="O8" s="30" t="s">
        <v>47</v>
      </c>
      <c r="P8" s="30" t="s">
        <v>170</v>
      </c>
      <c r="Q8" s="31" t="s">
        <v>172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231</v>
      </c>
      <c r="M9" s="16"/>
      <c r="N9" s="16" t="s">
        <v>225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102</v>
      </c>
      <c r="R10" s="1"/>
      <c r="S10" s="1"/>
      <c r="T10" s="1"/>
      <c r="U10" s="1"/>
      <c r="V10" s="1"/>
    </row>
    <row r="11" spans="2:7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BZ11" s="1"/>
    </row>
    <row r="12" spans="2:78" ht="18" customHeight="1">
      <c r="B12" s="78" t="s">
        <v>235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78">
      <c r="B13" s="78" t="s">
        <v>101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78">
      <c r="B14" s="78" t="s">
        <v>220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78">
      <c r="B15" s="78" t="s">
        <v>230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7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167</v>
      </c>
      <c r="C1" s="76" t="s" vm="1">
        <v>236</v>
      </c>
    </row>
    <row r="2" spans="2:61">
      <c r="B2" s="56" t="s">
        <v>166</v>
      </c>
      <c r="C2" s="76" t="s">
        <v>237</v>
      </c>
    </row>
    <row r="3" spans="2:61">
      <c r="B3" s="56" t="s">
        <v>168</v>
      </c>
      <c r="C3" s="76" t="s">
        <v>238</v>
      </c>
    </row>
    <row r="4" spans="2:61">
      <c r="B4" s="56" t="s">
        <v>169</v>
      </c>
      <c r="C4" s="76">
        <v>2142</v>
      </c>
    </row>
    <row r="6" spans="2:61" ht="26.25" customHeight="1">
      <c r="B6" s="184" t="s">
        <v>199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61" s="3" customFormat="1" ht="78.75">
      <c r="B7" s="22" t="s">
        <v>105</v>
      </c>
      <c r="C7" s="30" t="s">
        <v>211</v>
      </c>
      <c r="D7" s="30" t="s">
        <v>36</v>
      </c>
      <c r="E7" s="30" t="s">
        <v>106</v>
      </c>
      <c r="F7" s="30" t="s">
        <v>15</v>
      </c>
      <c r="G7" s="30" t="s">
        <v>91</v>
      </c>
      <c r="H7" s="30" t="s">
        <v>52</v>
      </c>
      <c r="I7" s="30" t="s">
        <v>18</v>
      </c>
      <c r="J7" s="30" t="s">
        <v>90</v>
      </c>
      <c r="K7" s="13" t="s">
        <v>31</v>
      </c>
      <c r="L7" s="70" t="s">
        <v>19</v>
      </c>
      <c r="M7" s="30" t="s">
        <v>222</v>
      </c>
      <c r="N7" s="30" t="s">
        <v>221</v>
      </c>
      <c r="O7" s="30" t="s">
        <v>99</v>
      </c>
      <c r="P7" s="30" t="s">
        <v>170</v>
      </c>
      <c r="Q7" s="31" t="s">
        <v>172</v>
      </c>
      <c r="R7" s="1"/>
      <c r="S7" s="1"/>
      <c r="T7" s="1"/>
      <c r="U7" s="1"/>
      <c r="V7" s="1"/>
      <c r="W7" s="1"/>
      <c r="BH7" s="3" t="s">
        <v>1160</v>
      </c>
      <c r="BI7" s="3" t="s">
        <v>152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231</v>
      </c>
      <c r="N8" s="16"/>
      <c r="O8" s="16" t="s">
        <v>225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151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102</v>
      </c>
      <c r="R9" s="1"/>
      <c r="S9" s="1"/>
      <c r="T9" s="1"/>
      <c r="U9" s="1"/>
      <c r="V9" s="1"/>
      <c r="W9" s="1"/>
      <c r="BH9" s="4" t="s">
        <v>150</v>
      </c>
      <c r="BI9" s="4" t="s">
        <v>153</v>
      </c>
    </row>
    <row r="10" spans="2:61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1"/>
      <c r="S10" s="1"/>
      <c r="T10" s="1"/>
      <c r="U10" s="1"/>
      <c r="V10" s="1"/>
      <c r="W10" s="1"/>
      <c r="BH10" s="1" t="s">
        <v>25</v>
      </c>
      <c r="BI10" s="4" t="s">
        <v>154</v>
      </c>
    </row>
    <row r="11" spans="2:61" ht="21.75" customHeight="1">
      <c r="B11" s="78" t="s">
        <v>235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BI11" s="1" t="s">
        <v>160</v>
      </c>
    </row>
    <row r="12" spans="2:61">
      <c r="B12" s="78" t="s">
        <v>101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BI12" s="1" t="s">
        <v>155</v>
      </c>
    </row>
    <row r="13" spans="2:61">
      <c r="B13" s="78" t="s">
        <v>220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BI13" s="1" t="s">
        <v>156</v>
      </c>
    </row>
    <row r="14" spans="2:61">
      <c r="B14" s="78" t="s">
        <v>230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BI14" s="1" t="s">
        <v>157</v>
      </c>
    </row>
    <row r="15" spans="2:61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BI15" s="1" t="s">
        <v>159</v>
      </c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BI16" s="1" t="s">
        <v>158</v>
      </c>
    </row>
    <row r="17" spans="2:6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BI17" s="1" t="s">
        <v>161</v>
      </c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BI18" s="1" t="s">
        <v>162</v>
      </c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BI19" s="1" t="s">
        <v>163</v>
      </c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BI20" s="1" t="s">
        <v>164</v>
      </c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BI21" s="1" t="s">
        <v>165</v>
      </c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BI22" s="1" t="s">
        <v>25</v>
      </c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</sheetData>
  <sheetProtection sheet="1" objects="1" scenarios="1"/>
  <mergeCells count="1">
    <mergeCell ref="B6:Q6"/>
  </mergeCells>
  <phoneticPr fontId="5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167</v>
      </c>
      <c r="C1" s="76" t="s" vm="1">
        <v>236</v>
      </c>
    </row>
    <row r="2" spans="2:64">
      <c r="B2" s="56" t="s">
        <v>166</v>
      </c>
      <c r="C2" s="76" t="s">
        <v>237</v>
      </c>
    </row>
    <row r="3" spans="2:64">
      <c r="B3" s="56" t="s">
        <v>168</v>
      </c>
      <c r="C3" s="76" t="s">
        <v>238</v>
      </c>
    </row>
    <row r="4" spans="2:64">
      <c r="B4" s="56" t="s">
        <v>169</v>
      </c>
      <c r="C4" s="76">
        <v>2142</v>
      </c>
    </row>
    <row r="6" spans="2:64" ht="26.25" customHeight="1">
      <c r="B6" s="184" t="s">
        <v>200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64" s="3" customFormat="1" ht="78.75">
      <c r="B7" s="59" t="s">
        <v>105</v>
      </c>
      <c r="C7" s="60" t="s">
        <v>36</v>
      </c>
      <c r="D7" s="60" t="s">
        <v>106</v>
      </c>
      <c r="E7" s="60" t="s">
        <v>15</v>
      </c>
      <c r="F7" s="60" t="s">
        <v>52</v>
      </c>
      <c r="G7" s="60" t="s">
        <v>18</v>
      </c>
      <c r="H7" s="60" t="s">
        <v>90</v>
      </c>
      <c r="I7" s="60" t="s">
        <v>41</v>
      </c>
      <c r="J7" s="60" t="s">
        <v>19</v>
      </c>
      <c r="K7" s="60" t="s">
        <v>222</v>
      </c>
      <c r="L7" s="60" t="s">
        <v>221</v>
      </c>
      <c r="M7" s="60" t="s">
        <v>99</v>
      </c>
      <c r="N7" s="60" t="s">
        <v>170</v>
      </c>
      <c r="O7" s="62" t="s">
        <v>172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231</v>
      </c>
      <c r="L8" s="32"/>
      <c r="M8" s="32" t="s">
        <v>225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1"/>
      <c r="Q10" s="1"/>
      <c r="R10" s="1"/>
      <c r="S10" s="1"/>
      <c r="T10" s="1"/>
      <c r="U10" s="1"/>
      <c r="BL10" s="1"/>
    </row>
    <row r="11" spans="2:64" ht="20.25" customHeight="1">
      <c r="B11" s="78" t="s">
        <v>235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2:64">
      <c r="B12" s="78" t="s">
        <v>101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</row>
    <row r="13" spans="2:64">
      <c r="B13" s="78" t="s">
        <v>220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2:64">
      <c r="B14" s="78" t="s">
        <v>230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2:64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4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5" sqref="B15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167</v>
      </c>
      <c r="C1" s="76" t="s" vm="1">
        <v>236</v>
      </c>
    </row>
    <row r="2" spans="2:56">
      <c r="B2" s="56" t="s">
        <v>166</v>
      </c>
      <c r="C2" s="76" t="s">
        <v>237</v>
      </c>
    </row>
    <row r="3" spans="2:56">
      <c r="B3" s="56" t="s">
        <v>168</v>
      </c>
      <c r="C3" s="76" t="s">
        <v>238</v>
      </c>
    </row>
    <row r="4" spans="2:56">
      <c r="B4" s="56" t="s">
        <v>169</v>
      </c>
      <c r="C4" s="76">
        <v>2142</v>
      </c>
    </row>
    <row r="6" spans="2:56" ht="26.25" customHeight="1">
      <c r="B6" s="184" t="s">
        <v>201</v>
      </c>
      <c r="C6" s="185"/>
      <c r="D6" s="185"/>
      <c r="E6" s="185"/>
      <c r="F6" s="185"/>
      <c r="G6" s="185"/>
      <c r="H6" s="185"/>
      <c r="I6" s="185"/>
      <c r="J6" s="186"/>
    </row>
    <row r="7" spans="2:56" s="3" customFormat="1" ht="78.75">
      <c r="B7" s="59" t="s">
        <v>105</v>
      </c>
      <c r="C7" s="61" t="s">
        <v>43</v>
      </c>
      <c r="D7" s="61" t="s">
        <v>74</v>
      </c>
      <c r="E7" s="61" t="s">
        <v>44</v>
      </c>
      <c r="F7" s="61" t="s">
        <v>90</v>
      </c>
      <c r="G7" s="61" t="s">
        <v>212</v>
      </c>
      <c r="H7" s="61" t="s">
        <v>170</v>
      </c>
      <c r="I7" s="63" t="s">
        <v>171</v>
      </c>
      <c r="J7" s="63" t="s">
        <v>234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226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7"/>
      <c r="C11" s="77"/>
      <c r="D11" s="77"/>
      <c r="E11" s="77"/>
      <c r="F11" s="77"/>
      <c r="G11" s="77"/>
      <c r="H11" s="77"/>
      <c r="I11" s="77"/>
      <c r="J11" s="77"/>
    </row>
    <row r="12" spans="2:56">
      <c r="B12" s="107"/>
      <c r="C12" s="77"/>
      <c r="D12" s="77"/>
      <c r="E12" s="77"/>
      <c r="F12" s="77"/>
      <c r="G12" s="77"/>
      <c r="H12" s="77"/>
      <c r="I12" s="77"/>
      <c r="J12" s="77"/>
    </row>
    <row r="13" spans="2:56">
      <c r="B13" s="77"/>
      <c r="C13" s="77"/>
      <c r="D13" s="77"/>
      <c r="E13" s="77"/>
      <c r="F13" s="77"/>
      <c r="G13" s="77"/>
      <c r="H13" s="77"/>
      <c r="I13" s="77"/>
      <c r="J13" s="77"/>
    </row>
    <row r="14" spans="2:56">
      <c r="B14" s="77"/>
      <c r="C14" s="77"/>
      <c r="D14" s="77"/>
      <c r="E14" s="77"/>
      <c r="F14" s="77"/>
      <c r="G14" s="77"/>
      <c r="H14" s="77"/>
      <c r="I14" s="77"/>
      <c r="J14" s="77"/>
    </row>
    <row r="15" spans="2:56">
      <c r="B15" s="78" t="s">
        <v>235</v>
      </c>
      <c r="C15" s="77"/>
      <c r="D15" s="77"/>
      <c r="E15" s="77"/>
      <c r="F15" s="77"/>
      <c r="G15" s="77"/>
      <c r="H15" s="77"/>
      <c r="I15" s="77"/>
      <c r="J15" s="77"/>
    </row>
    <row r="16" spans="2:56">
      <c r="B16" s="78" t="s">
        <v>101</v>
      </c>
      <c r="C16" s="77"/>
      <c r="D16" s="77"/>
      <c r="E16" s="77"/>
      <c r="F16" s="77"/>
      <c r="G16" s="77"/>
      <c r="H16" s="77"/>
      <c r="I16" s="77"/>
      <c r="J16" s="77"/>
    </row>
    <row r="17" spans="2:10">
      <c r="B17" s="78" t="s">
        <v>220</v>
      </c>
      <c r="C17" s="77"/>
      <c r="D17" s="77"/>
      <c r="E17" s="77"/>
      <c r="F17" s="77"/>
      <c r="G17" s="77"/>
      <c r="H17" s="77"/>
      <c r="I17" s="77"/>
      <c r="J17" s="77"/>
    </row>
    <row r="18" spans="2:10">
      <c r="B18" s="78" t="s">
        <v>230</v>
      </c>
      <c r="C18" s="77"/>
      <c r="D18" s="77"/>
      <c r="E18" s="77"/>
      <c r="F18" s="77"/>
      <c r="G18" s="77"/>
      <c r="H18" s="77"/>
      <c r="I18" s="77"/>
      <c r="J18" s="77"/>
    </row>
    <row r="19" spans="2:10">
      <c r="B19" s="77"/>
      <c r="C19" s="77"/>
      <c r="D19" s="77"/>
      <c r="E19" s="77"/>
      <c r="F19" s="77"/>
      <c r="G19" s="77"/>
      <c r="H19" s="77"/>
      <c r="I19" s="77"/>
      <c r="J19" s="77"/>
    </row>
    <row r="20" spans="2:10">
      <c r="B20" s="77"/>
      <c r="C20" s="77"/>
      <c r="D20" s="77"/>
      <c r="E20" s="77"/>
      <c r="F20" s="77"/>
      <c r="G20" s="77"/>
      <c r="H20" s="77"/>
      <c r="I20" s="77"/>
      <c r="J20" s="77"/>
    </row>
    <row r="21" spans="2:10">
      <c r="B21" s="77"/>
      <c r="C21" s="77"/>
      <c r="D21" s="77"/>
      <c r="E21" s="77"/>
      <c r="F21" s="77"/>
      <c r="G21" s="77"/>
      <c r="H21" s="77"/>
      <c r="I21" s="77"/>
      <c r="J21" s="77"/>
    </row>
    <row r="22" spans="2:10">
      <c r="B22" s="77"/>
      <c r="C22" s="77"/>
      <c r="D22" s="77"/>
      <c r="E22" s="77"/>
      <c r="F22" s="77"/>
      <c r="G22" s="77"/>
      <c r="H22" s="77"/>
      <c r="I22" s="77"/>
      <c r="J22" s="77"/>
    </row>
    <row r="23" spans="2:10">
      <c r="B23" s="77"/>
      <c r="C23" s="77"/>
      <c r="D23" s="77"/>
      <c r="E23" s="77"/>
      <c r="F23" s="77"/>
      <c r="G23" s="77"/>
      <c r="H23" s="77"/>
      <c r="I23" s="77"/>
      <c r="J23" s="77"/>
    </row>
    <row r="24" spans="2:10">
      <c r="B24" s="77"/>
      <c r="C24" s="77"/>
      <c r="D24" s="77"/>
      <c r="E24" s="77"/>
      <c r="F24" s="77"/>
      <c r="G24" s="77"/>
      <c r="H24" s="77"/>
      <c r="I24" s="77"/>
      <c r="J24" s="77"/>
    </row>
    <row r="25" spans="2:10">
      <c r="B25" s="77"/>
      <c r="C25" s="77"/>
      <c r="D25" s="77"/>
      <c r="E25" s="77"/>
      <c r="F25" s="77"/>
      <c r="G25" s="77"/>
      <c r="H25" s="77"/>
      <c r="I25" s="77"/>
      <c r="J25" s="77"/>
    </row>
    <row r="26" spans="2:10">
      <c r="B26" s="77"/>
      <c r="C26" s="77"/>
      <c r="D26" s="77"/>
      <c r="E26" s="77"/>
      <c r="F26" s="77"/>
      <c r="G26" s="77"/>
      <c r="H26" s="77"/>
      <c r="I26" s="77"/>
      <c r="J26" s="77"/>
    </row>
    <row r="27" spans="2:10">
      <c r="B27" s="77"/>
      <c r="C27" s="77"/>
      <c r="D27" s="77"/>
      <c r="E27" s="77"/>
      <c r="F27" s="77"/>
      <c r="G27" s="77"/>
      <c r="H27" s="77"/>
      <c r="I27" s="77"/>
      <c r="J27" s="77"/>
    </row>
    <row r="28" spans="2:10">
      <c r="B28" s="77"/>
      <c r="C28" s="77"/>
      <c r="D28" s="77"/>
      <c r="E28" s="77"/>
      <c r="F28" s="77"/>
      <c r="G28" s="77"/>
      <c r="H28" s="77"/>
      <c r="I28" s="77"/>
      <c r="J28" s="77"/>
    </row>
    <row r="29" spans="2:10">
      <c r="B29" s="77"/>
      <c r="C29" s="77"/>
      <c r="D29" s="77"/>
      <c r="E29" s="77"/>
      <c r="F29" s="77"/>
      <c r="G29" s="77"/>
      <c r="H29" s="77"/>
      <c r="I29" s="77"/>
      <c r="J29" s="77"/>
    </row>
    <row r="30" spans="2:10">
      <c r="B30" s="77"/>
      <c r="C30" s="77"/>
      <c r="D30" s="77"/>
      <c r="E30" s="77"/>
      <c r="F30" s="77"/>
      <c r="G30" s="77"/>
      <c r="H30" s="77"/>
      <c r="I30" s="77"/>
      <c r="J30" s="77"/>
    </row>
    <row r="31" spans="2:10">
      <c r="B31" s="77"/>
      <c r="C31" s="77"/>
      <c r="D31" s="77"/>
      <c r="E31" s="77"/>
      <c r="F31" s="77"/>
      <c r="G31" s="77"/>
      <c r="H31" s="77"/>
      <c r="I31" s="77"/>
      <c r="J31" s="77"/>
    </row>
    <row r="32" spans="2:10">
      <c r="B32" s="77"/>
      <c r="C32" s="77"/>
      <c r="D32" s="77"/>
      <c r="E32" s="77"/>
      <c r="F32" s="77"/>
      <c r="G32" s="77"/>
      <c r="H32" s="77"/>
      <c r="I32" s="77"/>
      <c r="J32" s="77"/>
    </row>
    <row r="33" spans="2:10">
      <c r="B33" s="77"/>
      <c r="C33" s="77"/>
      <c r="D33" s="77"/>
      <c r="E33" s="77"/>
      <c r="F33" s="77"/>
      <c r="G33" s="77"/>
      <c r="H33" s="77"/>
      <c r="I33" s="77"/>
      <c r="J33" s="77"/>
    </row>
    <row r="34" spans="2:10">
      <c r="B34" s="77"/>
      <c r="C34" s="77"/>
      <c r="D34" s="77"/>
      <c r="E34" s="77"/>
      <c r="F34" s="77"/>
      <c r="G34" s="77"/>
      <c r="H34" s="77"/>
      <c r="I34" s="77"/>
      <c r="J34" s="77"/>
    </row>
    <row r="35" spans="2:10">
      <c r="B35" s="77"/>
      <c r="C35" s="77"/>
      <c r="D35" s="77"/>
      <c r="E35" s="77"/>
      <c r="F35" s="77"/>
      <c r="G35" s="77"/>
      <c r="H35" s="77"/>
      <c r="I35" s="77"/>
      <c r="J35" s="77"/>
    </row>
    <row r="36" spans="2:10">
      <c r="B36" s="77"/>
      <c r="C36" s="77"/>
      <c r="D36" s="77"/>
      <c r="E36" s="77"/>
      <c r="F36" s="77"/>
      <c r="G36" s="77"/>
      <c r="H36" s="77"/>
      <c r="I36" s="77"/>
      <c r="J36" s="77"/>
    </row>
    <row r="37" spans="2:10">
      <c r="B37" s="77"/>
      <c r="C37" s="77"/>
      <c r="D37" s="77"/>
      <c r="E37" s="77"/>
      <c r="F37" s="77"/>
      <c r="G37" s="77"/>
      <c r="H37" s="77"/>
      <c r="I37" s="77"/>
      <c r="J37" s="77"/>
    </row>
    <row r="38" spans="2:10">
      <c r="B38" s="77"/>
      <c r="C38" s="77"/>
      <c r="D38" s="77"/>
      <c r="E38" s="77"/>
      <c r="F38" s="77"/>
      <c r="G38" s="77"/>
      <c r="H38" s="77"/>
      <c r="I38" s="77"/>
      <c r="J38" s="77"/>
    </row>
    <row r="39" spans="2:10">
      <c r="B39" s="77"/>
      <c r="C39" s="77"/>
      <c r="D39" s="77"/>
      <c r="E39" s="77"/>
      <c r="F39" s="77"/>
      <c r="G39" s="77"/>
      <c r="H39" s="77"/>
      <c r="I39" s="77"/>
      <c r="J39" s="77"/>
    </row>
    <row r="40" spans="2:10">
      <c r="B40" s="77"/>
      <c r="C40" s="77"/>
      <c r="D40" s="77"/>
      <c r="E40" s="77"/>
      <c r="F40" s="77"/>
      <c r="G40" s="77"/>
      <c r="H40" s="77"/>
      <c r="I40" s="77"/>
      <c r="J40" s="77"/>
    </row>
    <row r="41" spans="2:10">
      <c r="B41" s="77"/>
      <c r="C41" s="77"/>
      <c r="D41" s="77"/>
      <c r="E41" s="77"/>
      <c r="F41" s="77"/>
      <c r="G41" s="77"/>
      <c r="H41" s="77"/>
      <c r="I41" s="77"/>
      <c r="J41" s="77"/>
    </row>
    <row r="42" spans="2:10">
      <c r="B42" s="77"/>
      <c r="C42" s="77"/>
      <c r="D42" s="77"/>
      <c r="E42" s="77"/>
      <c r="F42" s="77"/>
      <c r="G42" s="77"/>
      <c r="H42" s="77"/>
      <c r="I42" s="77"/>
      <c r="J42" s="77"/>
    </row>
    <row r="43" spans="2:10">
      <c r="B43" s="77"/>
      <c r="C43" s="77"/>
      <c r="D43" s="77"/>
      <c r="E43" s="77"/>
      <c r="F43" s="77"/>
      <c r="G43" s="77"/>
      <c r="H43" s="77"/>
      <c r="I43" s="77"/>
      <c r="J43" s="77"/>
    </row>
    <row r="44" spans="2:10">
      <c r="B44" s="77"/>
      <c r="C44" s="77"/>
      <c r="D44" s="77"/>
      <c r="E44" s="77"/>
      <c r="F44" s="77"/>
      <c r="G44" s="77"/>
      <c r="H44" s="77"/>
      <c r="I44" s="77"/>
      <c r="J44" s="77"/>
    </row>
    <row r="45" spans="2:10">
      <c r="B45" s="77"/>
      <c r="C45" s="77"/>
      <c r="D45" s="77"/>
      <c r="E45" s="77"/>
      <c r="F45" s="77"/>
      <c r="G45" s="77"/>
      <c r="H45" s="77"/>
      <c r="I45" s="77"/>
      <c r="J45" s="77"/>
    </row>
    <row r="46" spans="2:10">
      <c r="B46" s="77"/>
      <c r="C46" s="77"/>
      <c r="D46" s="77"/>
      <c r="E46" s="77"/>
      <c r="F46" s="77"/>
      <c r="G46" s="77"/>
      <c r="H46" s="77"/>
      <c r="I46" s="77"/>
      <c r="J46" s="77"/>
    </row>
    <row r="47" spans="2:10">
      <c r="B47" s="77"/>
      <c r="C47" s="77"/>
      <c r="D47" s="77"/>
      <c r="E47" s="77"/>
      <c r="F47" s="77"/>
      <c r="G47" s="77"/>
      <c r="H47" s="77"/>
      <c r="I47" s="77"/>
      <c r="J47" s="77"/>
    </row>
    <row r="48" spans="2:10">
      <c r="B48" s="77"/>
      <c r="C48" s="77"/>
      <c r="D48" s="77"/>
      <c r="E48" s="77"/>
      <c r="F48" s="77"/>
      <c r="G48" s="77"/>
      <c r="H48" s="77"/>
      <c r="I48" s="77"/>
      <c r="J48" s="77"/>
    </row>
    <row r="49" spans="2:10">
      <c r="B49" s="77"/>
      <c r="C49" s="77"/>
      <c r="D49" s="77"/>
      <c r="E49" s="77"/>
      <c r="F49" s="77"/>
      <c r="G49" s="77"/>
      <c r="H49" s="77"/>
      <c r="I49" s="77"/>
      <c r="J49" s="77"/>
    </row>
    <row r="50" spans="2:10">
      <c r="B50" s="77"/>
      <c r="C50" s="77"/>
      <c r="D50" s="77"/>
      <c r="E50" s="77"/>
      <c r="F50" s="77"/>
      <c r="G50" s="77"/>
      <c r="H50" s="77"/>
      <c r="I50" s="77"/>
      <c r="J50" s="77"/>
    </row>
    <row r="51" spans="2:10">
      <c r="B51" s="77"/>
      <c r="C51" s="77"/>
      <c r="D51" s="77"/>
      <c r="E51" s="77"/>
      <c r="F51" s="77"/>
      <c r="G51" s="77"/>
      <c r="H51" s="77"/>
      <c r="I51" s="77"/>
      <c r="J51" s="77"/>
    </row>
    <row r="52" spans="2:10">
      <c r="B52" s="77"/>
      <c r="C52" s="77"/>
      <c r="D52" s="77"/>
      <c r="E52" s="77"/>
      <c r="F52" s="77"/>
      <c r="G52" s="77"/>
      <c r="H52" s="77"/>
      <c r="I52" s="77"/>
      <c r="J52" s="77"/>
    </row>
    <row r="53" spans="2:10">
      <c r="B53" s="77"/>
      <c r="C53" s="77"/>
      <c r="D53" s="77"/>
      <c r="E53" s="77"/>
      <c r="F53" s="77"/>
      <c r="G53" s="77"/>
      <c r="H53" s="77"/>
      <c r="I53" s="77"/>
      <c r="J53" s="77"/>
    </row>
    <row r="54" spans="2:10">
      <c r="B54" s="77"/>
      <c r="C54" s="77"/>
      <c r="D54" s="77"/>
      <c r="E54" s="77"/>
      <c r="F54" s="77"/>
      <c r="G54" s="77"/>
      <c r="H54" s="77"/>
      <c r="I54" s="77"/>
      <c r="J54" s="77"/>
    </row>
    <row r="55" spans="2:10">
      <c r="B55" s="77"/>
      <c r="C55" s="77"/>
      <c r="D55" s="77"/>
      <c r="E55" s="77"/>
      <c r="F55" s="77"/>
      <c r="G55" s="77"/>
      <c r="H55" s="77"/>
      <c r="I55" s="77"/>
      <c r="J55" s="77"/>
    </row>
    <row r="56" spans="2:10">
      <c r="B56" s="77"/>
      <c r="C56" s="77"/>
      <c r="D56" s="77"/>
      <c r="E56" s="77"/>
      <c r="F56" s="77"/>
      <c r="G56" s="77"/>
      <c r="H56" s="77"/>
      <c r="I56" s="77"/>
      <c r="J56" s="77"/>
    </row>
    <row r="57" spans="2:10">
      <c r="B57" s="77"/>
      <c r="C57" s="77"/>
      <c r="D57" s="77"/>
      <c r="E57" s="77"/>
      <c r="F57" s="77"/>
      <c r="G57" s="77"/>
      <c r="H57" s="77"/>
      <c r="I57" s="77"/>
      <c r="J57" s="77"/>
    </row>
    <row r="58" spans="2:10">
      <c r="B58" s="77"/>
      <c r="C58" s="77"/>
      <c r="D58" s="77"/>
      <c r="E58" s="77"/>
      <c r="F58" s="77"/>
      <c r="G58" s="77"/>
      <c r="H58" s="77"/>
      <c r="I58" s="77"/>
      <c r="J58" s="77"/>
    </row>
    <row r="59" spans="2:10">
      <c r="B59" s="77"/>
      <c r="C59" s="77"/>
      <c r="D59" s="77"/>
      <c r="E59" s="77"/>
      <c r="F59" s="77"/>
      <c r="G59" s="77"/>
      <c r="H59" s="77"/>
      <c r="I59" s="77"/>
      <c r="J59" s="77"/>
    </row>
    <row r="60" spans="2:10">
      <c r="B60" s="77"/>
      <c r="C60" s="77"/>
      <c r="D60" s="77"/>
      <c r="E60" s="77"/>
      <c r="F60" s="77"/>
      <c r="G60" s="77"/>
      <c r="H60" s="77"/>
      <c r="I60" s="77"/>
      <c r="J60" s="77"/>
    </row>
    <row r="61" spans="2:10">
      <c r="B61" s="77"/>
      <c r="C61" s="77"/>
      <c r="D61" s="77"/>
      <c r="E61" s="77"/>
      <c r="F61" s="77"/>
      <c r="G61" s="77"/>
      <c r="H61" s="77"/>
      <c r="I61" s="77"/>
      <c r="J61" s="77"/>
    </row>
    <row r="62" spans="2:10">
      <c r="B62" s="77"/>
      <c r="C62" s="77"/>
      <c r="D62" s="77"/>
      <c r="E62" s="77"/>
      <c r="F62" s="77"/>
      <c r="G62" s="77"/>
      <c r="H62" s="77"/>
      <c r="I62" s="77"/>
      <c r="J62" s="77"/>
    </row>
    <row r="63" spans="2:10">
      <c r="B63" s="77"/>
      <c r="C63" s="77"/>
      <c r="D63" s="77"/>
      <c r="E63" s="77"/>
      <c r="F63" s="77"/>
      <c r="G63" s="77"/>
      <c r="H63" s="77"/>
      <c r="I63" s="77"/>
      <c r="J63" s="77"/>
    </row>
    <row r="64" spans="2:10">
      <c r="B64" s="77"/>
      <c r="C64" s="77"/>
      <c r="D64" s="77"/>
      <c r="E64" s="77"/>
      <c r="F64" s="77"/>
      <c r="G64" s="77"/>
      <c r="H64" s="77"/>
      <c r="I64" s="77"/>
      <c r="J64" s="77"/>
    </row>
    <row r="65" spans="2:10">
      <c r="B65" s="77"/>
      <c r="C65" s="77"/>
      <c r="D65" s="77"/>
      <c r="E65" s="77"/>
      <c r="F65" s="77"/>
      <c r="G65" s="77"/>
      <c r="H65" s="77"/>
      <c r="I65" s="77"/>
      <c r="J65" s="77"/>
    </row>
    <row r="66" spans="2:10">
      <c r="B66" s="77"/>
      <c r="C66" s="77"/>
      <c r="D66" s="77"/>
      <c r="E66" s="77"/>
      <c r="F66" s="77"/>
      <c r="G66" s="77"/>
      <c r="H66" s="77"/>
      <c r="I66" s="77"/>
      <c r="J66" s="77"/>
    </row>
    <row r="67" spans="2:10">
      <c r="B67" s="77"/>
      <c r="C67" s="77"/>
      <c r="D67" s="77"/>
      <c r="E67" s="77"/>
      <c r="F67" s="77"/>
      <c r="G67" s="77"/>
      <c r="H67" s="77"/>
      <c r="I67" s="77"/>
      <c r="J67" s="77"/>
    </row>
    <row r="68" spans="2:10">
      <c r="B68" s="77"/>
      <c r="C68" s="77"/>
      <c r="D68" s="77"/>
      <c r="E68" s="77"/>
      <c r="F68" s="77"/>
      <c r="G68" s="77"/>
      <c r="H68" s="77"/>
      <c r="I68" s="77"/>
      <c r="J68" s="77"/>
    </row>
    <row r="69" spans="2:10">
      <c r="B69" s="77"/>
      <c r="C69" s="77"/>
      <c r="D69" s="77"/>
      <c r="E69" s="77"/>
      <c r="F69" s="77"/>
      <c r="G69" s="77"/>
      <c r="H69" s="77"/>
      <c r="I69" s="77"/>
      <c r="J69" s="77"/>
    </row>
    <row r="70" spans="2:10">
      <c r="B70" s="77"/>
      <c r="C70" s="77"/>
      <c r="D70" s="77"/>
      <c r="E70" s="77"/>
      <c r="F70" s="77"/>
      <c r="G70" s="77"/>
      <c r="H70" s="77"/>
      <c r="I70" s="77"/>
      <c r="J70" s="77"/>
    </row>
    <row r="71" spans="2:10">
      <c r="B71" s="77"/>
      <c r="C71" s="77"/>
      <c r="D71" s="77"/>
      <c r="E71" s="77"/>
      <c r="F71" s="77"/>
      <c r="G71" s="77"/>
      <c r="H71" s="77"/>
      <c r="I71" s="77"/>
      <c r="J71" s="77"/>
    </row>
    <row r="72" spans="2:10">
      <c r="B72" s="77"/>
      <c r="C72" s="77"/>
      <c r="D72" s="77"/>
      <c r="E72" s="77"/>
      <c r="F72" s="77"/>
      <c r="G72" s="77"/>
      <c r="H72" s="77"/>
      <c r="I72" s="77"/>
      <c r="J72" s="77"/>
    </row>
    <row r="73" spans="2:10">
      <c r="B73" s="77"/>
      <c r="C73" s="77"/>
      <c r="D73" s="77"/>
      <c r="E73" s="77"/>
      <c r="F73" s="77"/>
      <c r="G73" s="77"/>
      <c r="H73" s="77"/>
      <c r="I73" s="77"/>
      <c r="J73" s="77"/>
    </row>
    <row r="74" spans="2:10">
      <c r="B74" s="77"/>
      <c r="C74" s="77"/>
      <c r="D74" s="77"/>
      <c r="E74" s="77"/>
      <c r="F74" s="77"/>
      <c r="G74" s="77"/>
      <c r="H74" s="77"/>
      <c r="I74" s="77"/>
      <c r="J74" s="77"/>
    </row>
    <row r="75" spans="2:10">
      <c r="B75" s="77"/>
      <c r="C75" s="77"/>
      <c r="D75" s="77"/>
      <c r="E75" s="77"/>
      <c r="F75" s="77"/>
      <c r="G75" s="77"/>
      <c r="H75" s="77"/>
      <c r="I75" s="77"/>
      <c r="J75" s="77"/>
    </row>
    <row r="76" spans="2:10">
      <c r="B76" s="77"/>
      <c r="C76" s="77"/>
      <c r="D76" s="77"/>
      <c r="E76" s="77"/>
      <c r="F76" s="77"/>
      <c r="G76" s="77"/>
      <c r="H76" s="77"/>
      <c r="I76" s="77"/>
      <c r="J76" s="77"/>
    </row>
    <row r="77" spans="2:10">
      <c r="B77" s="77"/>
      <c r="C77" s="77"/>
      <c r="D77" s="77"/>
      <c r="E77" s="77"/>
      <c r="F77" s="77"/>
      <c r="G77" s="77"/>
      <c r="H77" s="77"/>
      <c r="I77" s="77"/>
      <c r="J77" s="77"/>
    </row>
    <row r="78" spans="2:10">
      <c r="B78" s="77"/>
      <c r="C78" s="77"/>
      <c r="D78" s="77"/>
      <c r="E78" s="77"/>
      <c r="F78" s="77"/>
      <c r="G78" s="77"/>
      <c r="H78" s="77"/>
      <c r="I78" s="77"/>
      <c r="J78" s="77"/>
    </row>
    <row r="79" spans="2:10">
      <c r="B79" s="77"/>
      <c r="C79" s="77"/>
      <c r="D79" s="77"/>
      <c r="E79" s="77"/>
      <c r="F79" s="77"/>
      <c r="G79" s="77"/>
      <c r="H79" s="77"/>
      <c r="I79" s="77"/>
      <c r="J79" s="77"/>
    </row>
    <row r="80" spans="2:10">
      <c r="B80" s="77"/>
      <c r="C80" s="77"/>
      <c r="D80" s="77"/>
      <c r="E80" s="77"/>
      <c r="F80" s="77"/>
      <c r="G80" s="77"/>
      <c r="H80" s="77"/>
      <c r="I80" s="77"/>
      <c r="J80" s="77"/>
    </row>
    <row r="81" spans="2:10">
      <c r="B81" s="77"/>
      <c r="C81" s="77"/>
      <c r="D81" s="77"/>
      <c r="E81" s="77"/>
      <c r="F81" s="77"/>
      <c r="G81" s="77"/>
      <c r="H81" s="77"/>
      <c r="I81" s="77"/>
      <c r="J81" s="77"/>
    </row>
    <row r="82" spans="2:10">
      <c r="B82" s="77"/>
      <c r="C82" s="77"/>
      <c r="D82" s="77"/>
      <c r="E82" s="77"/>
      <c r="F82" s="77"/>
      <c r="G82" s="77"/>
      <c r="H82" s="77"/>
      <c r="I82" s="77"/>
      <c r="J82" s="77"/>
    </row>
    <row r="83" spans="2:10">
      <c r="B83" s="77"/>
      <c r="C83" s="77"/>
      <c r="D83" s="77"/>
      <c r="E83" s="77"/>
      <c r="F83" s="77"/>
      <c r="G83" s="77"/>
      <c r="H83" s="77"/>
      <c r="I83" s="77"/>
      <c r="J83" s="77"/>
    </row>
    <row r="84" spans="2:10">
      <c r="B84" s="77"/>
      <c r="C84" s="77"/>
      <c r="D84" s="77"/>
      <c r="E84" s="77"/>
      <c r="F84" s="77"/>
      <c r="G84" s="77"/>
      <c r="H84" s="77"/>
      <c r="I84" s="77"/>
      <c r="J84" s="77"/>
    </row>
    <row r="85" spans="2:10">
      <c r="B85" s="77"/>
      <c r="C85" s="77"/>
      <c r="D85" s="77"/>
      <c r="E85" s="77"/>
      <c r="F85" s="77"/>
      <c r="G85" s="77"/>
      <c r="H85" s="77"/>
      <c r="I85" s="77"/>
      <c r="J85" s="77"/>
    </row>
    <row r="86" spans="2:10">
      <c r="B86" s="77"/>
      <c r="C86" s="77"/>
      <c r="D86" s="77"/>
      <c r="E86" s="77"/>
      <c r="F86" s="77"/>
      <c r="G86" s="77"/>
      <c r="H86" s="77"/>
      <c r="I86" s="77"/>
      <c r="J86" s="77"/>
    </row>
    <row r="87" spans="2:10">
      <c r="B87" s="77"/>
      <c r="C87" s="77"/>
      <c r="D87" s="77"/>
      <c r="E87" s="77"/>
      <c r="F87" s="77"/>
      <c r="G87" s="77"/>
      <c r="H87" s="77"/>
      <c r="I87" s="77"/>
      <c r="J87" s="77"/>
    </row>
    <row r="88" spans="2:10">
      <c r="B88" s="77"/>
      <c r="C88" s="77"/>
      <c r="D88" s="77"/>
      <c r="E88" s="77"/>
      <c r="F88" s="77"/>
      <c r="G88" s="77"/>
      <c r="H88" s="77"/>
      <c r="I88" s="77"/>
      <c r="J88" s="77"/>
    </row>
    <row r="89" spans="2:10">
      <c r="B89" s="77"/>
      <c r="C89" s="77"/>
      <c r="D89" s="77"/>
      <c r="E89" s="77"/>
      <c r="F89" s="77"/>
      <c r="G89" s="77"/>
      <c r="H89" s="77"/>
      <c r="I89" s="77"/>
      <c r="J89" s="77"/>
    </row>
    <row r="90" spans="2:10">
      <c r="B90" s="77"/>
      <c r="C90" s="77"/>
      <c r="D90" s="77"/>
      <c r="E90" s="77"/>
      <c r="F90" s="77"/>
      <c r="G90" s="77"/>
      <c r="H90" s="77"/>
      <c r="I90" s="77"/>
      <c r="J90" s="77"/>
    </row>
    <row r="91" spans="2:10">
      <c r="B91" s="77"/>
      <c r="C91" s="77"/>
      <c r="D91" s="77"/>
      <c r="E91" s="77"/>
      <c r="F91" s="77"/>
      <c r="G91" s="77"/>
      <c r="H91" s="77"/>
      <c r="I91" s="77"/>
      <c r="J91" s="77"/>
    </row>
    <row r="92" spans="2:10">
      <c r="B92" s="77"/>
      <c r="C92" s="77"/>
      <c r="D92" s="77"/>
      <c r="E92" s="77"/>
      <c r="F92" s="77"/>
      <c r="G92" s="77"/>
      <c r="H92" s="77"/>
      <c r="I92" s="77"/>
      <c r="J92" s="77"/>
    </row>
    <row r="93" spans="2:10">
      <c r="B93" s="77"/>
      <c r="C93" s="77"/>
      <c r="D93" s="77"/>
      <c r="E93" s="77"/>
      <c r="F93" s="77"/>
      <c r="G93" s="77"/>
      <c r="H93" s="77"/>
      <c r="I93" s="77"/>
      <c r="J93" s="77"/>
    </row>
    <row r="94" spans="2:10">
      <c r="B94" s="77"/>
      <c r="C94" s="77"/>
      <c r="D94" s="77"/>
      <c r="E94" s="77"/>
      <c r="F94" s="77"/>
      <c r="G94" s="77"/>
      <c r="H94" s="77"/>
      <c r="I94" s="77"/>
      <c r="J94" s="77"/>
    </row>
    <row r="95" spans="2:10">
      <c r="B95" s="77"/>
      <c r="C95" s="77"/>
      <c r="D95" s="77"/>
      <c r="E95" s="77"/>
      <c r="F95" s="77"/>
      <c r="G95" s="77"/>
      <c r="H95" s="77"/>
      <c r="I95" s="77"/>
      <c r="J95" s="77"/>
    </row>
    <row r="96" spans="2:10">
      <c r="B96" s="77"/>
      <c r="C96" s="77"/>
      <c r="D96" s="77"/>
      <c r="E96" s="77"/>
      <c r="F96" s="77"/>
      <c r="G96" s="77"/>
      <c r="H96" s="77"/>
      <c r="I96" s="77"/>
      <c r="J96" s="77"/>
    </row>
    <row r="97" spans="2:10">
      <c r="B97" s="77"/>
      <c r="C97" s="77"/>
      <c r="D97" s="77"/>
      <c r="E97" s="77"/>
      <c r="F97" s="77"/>
      <c r="G97" s="77"/>
      <c r="H97" s="77"/>
      <c r="I97" s="77"/>
      <c r="J97" s="77"/>
    </row>
    <row r="98" spans="2:10">
      <c r="B98" s="77"/>
      <c r="C98" s="77"/>
      <c r="D98" s="77"/>
      <c r="E98" s="77"/>
      <c r="F98" s="77"/>
      <c r="G98" s="77"/>
      <c r="H98" s="77"/>
      <c r="I98" s="77"/>
      <c r="J98" s="77"/>
    </row>
    <row r="99" spans="2:10">
      <c r="B99" s="77"/>
      <c r="C99" s="77"/>
      <c r="D99" s="77"/>
      <c r="E99" s="77"/>
      <c r="F99" s="77"/>
      <c r="G99" s="77"/>
      <c r="H99" s="77"/>
      <c r="I99" s="77"/>
      <c r="J99" s="77"/>
    </row>
    <row r="100" spans="2:10">
      <c r="B100" s="77"/>
      <c r="C100" s="77"/>
      <c r="D100" s="77"/>
      <c r="E100" s="77"/>
      <c r="F100" s="77"/>
      <c r="G100" s="77"/>
      <c r="H100" s="77"/>
      <c r="I100" s="77"/>
      <c r="J100" s="77"/>
    </row>
    <row r="101" spans="2:10">
      <c r="B101" s="77"/>
      <c r="C101" s="77"/>
      <c r="D101" s="77"/>
      <c r="E101" s="77"/>
      <c r="F101" s="77"/>
      <c r="G101" s="77"/>
      <c r="H101" s="77"/>
      <c r="I101" s="77"/>
      <c r="J101" s="77"/>
    </row>
    <row r="102" spans="2:10">
      <c r="B102" s="77"/>
      <c r="C102" s="77"/>
      <c r="D102" s="77"/>
      <c r="E102" s="77"/>
      <c r="F102" s="77"/>
      <c r="G102" s="77"/>
      <c r="H102" s="77"/>
      <c r="I102" s="77"/>
      <c r="J102" s="77"/>
    </row>
    <row r="103" spans="2:10">
      <c r="B103" s="77"/>
      <c r="C103" s="77"/>
      <c r="D103" s="77"/>
      <c r="E103" s="77"/>
      <c r="F103" s="77"/>
      <c r="G103" s="77"/>
      <c r="H103" s="77"/>
      <c r="I103" s="77"/>
      <c r="J103" s="77"/>
    </row>
    <row r="104" spans="2:10">
      <c r="B104" s="77"/>
      <c r="C104" s="77"/>
      <c r="D104" s="77"/>
      <c r="E104" s="77"/>
      <c r="F104" s="77"/>
      <c r="G104" s="77"/>
      <c r="H104" s="77"/>
      <c r="I104" s="77"/>
      <c r="J104" s="77"/>
    </row>
    <row r="105" spans="2:10">
      <c r="B105" s="77"/>
      <c r="C105" s="77"/>
      <c r="D105" s="77"/>
      <c r="E105" s="77"/>
      <c r="F105" s="77"/>
      <c r="G105" s="77"/>
      <c r="H105" s="77"/>
      <c r="I105" s="77"/>
      <c r="J105" s="77"/>
    </row>
    <row r="106" spans="2:10">
      <c r="B106" s="77"/>
      <c r="C106" s="77"/>
      <c r="D106" s="77"/>
      <c r="E106" s="77"/>
      <c r="F106" s="77"/>
      <c r="G106" s="77"/>
      <c r="H106" s="77"/>
      <c r="I106" s="77"/>
      <c r="J106" s="77"/>
    </row>
    <row r="107" spans="2:10">
      <c r="B107" s="77"/>
      <c r="C107" s="77"/>
      <c r="D107" s="77"/>
      <c r="E107" s="77"/>
      <c r="F107" s="77"/>
      <c r="G107" s="77"/>
      <c r="H107" s="77"/>
      <c r="I107" s="77"/>
      <c r="J107" s="77"/>
    </row>
    <row r="108" spans="2:10">
      <c r="B108" s="77"/>
      <c r="C108" s="77"/>
      <c r="D108" s="77"/>
      <c r="E108" s="77"/>
      <c r="F108" s="77"/>
      <c r="G108" s="77"/>
      <c r="H108" s="77"/>
      <c r="I108" s="77"/>
      <c r="J108" s="77"/>
    </row>
    <row r="109" spans="2:10">
      <c r="B109" s="77"/>
      <c r="C109" s="77"/>
      <c r="D109" s="77"/>
      <c r="E109" s="77"/>
      <c r="F109" s="77"/>
      <c r="G109" s="77"/>
      <c r="H109" s="77"/>
      <c r="I109" s="77"/>
      <c r="J109" s="7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 B17:B18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4" sqref="B14: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167</v>
      </c>
      <c r="C1" s="76" t="s" vm="1">
        <v>236</v>
      </c>
    </row>
    <row r="2" spans="2:60">
      <c r="B2" s="56" t="s">
        <v>166</v>
      </c>
      <c r="C2" s="76" t="s">
        <v>237</v>
      </c>
    </row>
    <row r="3" spans="2:60">
      <c r="B3" s="56" t="s">
        <v>168</v>
      </c>
      <c r="C3" s="76" t="s">
        <v>238</v>
      </c>
    </row>
    <row r="4" spans="2:60">
      <c r="B4" s="56" t="s">
        <v>169</v>
      </c>
      <c r="C4" s="76">
        <v>2142</v>
      </c>
    </row>
    <row r="6" spans="2:60" ht="26.25" customHeight="1">
      <c r="B6" s="184" t="s">
        <v>202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60" s="3" customFormat="1" ht="66">
      <c r="B7" s="59" t="s">
        <v>105</v>
      </c>
      <c r="C7" s="59" t="s">
        <v>106</v>
      </c>
      <c r="D7" s="59" t="s">
        <v>15</v>
      </c>
      <c r="E7" s="59" t="s">
        <v>16</v>
      </c>
      <c r="F7" s="59" t="s">
        <v>45</v>
      </c>
      <c r="G7" s="59" t="s">
        <v>90</v>
      </c>
      <c r="H7" s="59" t="s">
        <v>42</v>
      </c>
      <c r="I7" s="59" t="s">
        <v>99</v>
      </c>
      <c r="J7" s="59" t="s">
        <v>170</v>
      </c>
      <c r="K7" s="59" t="s">
        <v>171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225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7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107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 t="s">
        <v>235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78" t="s">
        <v>101</v>
      </c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 t="s">
        <v>220</v>
      </c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 t="s">
        <v>230</v>
      </c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3 B16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6" sqref="B16:B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167</v>
      </c>
      <c r="C1" s="76" t="s" vm="1">
        <v>236</v>
      </c>
    </row>
    <row r="2" spans="2:60">
      <c r="B2" s="56" t="s">
        <v>166</v>
      </c>
      <c r="C2" s="76" t="s">
        <v>237</v>
      </c>
    </row>
    <row r="3" spans="2:60">
      <c r="B3" s="56" t="s">
        <v>168</v>
      </c>
      <c r="C3" s="76" t="s">
        <v>238</v>
      </c>
    </row>
    <row r="4" spans="2:60">
      <c r="B4" s="56" t="s">
        <v>169</v>
      </c>
      <c r="C4" s="76">
        <v>2142</v>
      </c>
    </row>
    <row r="6" spans="2:60" ht="26.25" customHeight="1">
      <c r="B6" s="184" t="s">
        <v>203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60" s="3" customFormat="1" ht="78.75">
      <c r="B7" s="59" t="s">
        <v>105</v>
      </c>
      <c r="C7" s="61" t="s">
        <v>36</v>
      </c>
      <c r="D7" s="61" t="s">
        <v>15</v>
      </c>
      <c r="E7" s="61" t="s">
        <v>16</v>
      </c>
      <c r="F7" s="61" t="s">
        <v>45</v>
      </c>
      <c r="G7" s="61" t="s">
        <v>90</v>
      </c>
      <c r="H7" s="61" t="s">
        <v>42</v>
      </c>
      <c r="I7" s="61" t="s">
        <v>99</v>
      </c>
      <c r="J7" s="61" t="s">
        <v>170</v>
      </c>
      <c r="K7" s="63" t="s">
        <v>171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225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7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107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77"/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 t="s">
        <v>235</v>
      </c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 t="s">
        <v>101</v>
      </c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8" t="s">
        <v>220</v>
      </c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8" t="s">
        <v>230</v>
      </c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A1048576 B1:B15 B18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B14" sqref="B14: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167</v>
      </c>
      <c r="C1" s="76" t="s" vm="1">
        <v>236</v>
      </c>
    </row>
    <row r="2" spans="2:47">
      <c r="B2" s="56" t="s">
        <v>166</v>
      </c>
      <c r="C2" s="76" t="s">
        <v>237</v>
      </c>
    </row>
    <row r="3" spans="2:47">
      <c r="B3" s="56" t="s">
        <v>168</v>
      </c>
      <c r="C3" s="76" t="s">
        <v>238</v>
      </c>
    </row>
    <row r="4" spans="2:47">
      <c r="B4" s="56" t="s">
        <v>169</v>
      </c>
      <c r="C4" s="76">
        <v>2142</v>
      </c>
    </row>
    <row r="6" spans="2:47" ht="26.25" customHeight="1">
      <c r="B6" s="184" t="s">
        <v>204</v>
      </c>
      <c r="C6" s="185"/>
      <c r="D6" s="186"/>
    </row>
    <row r="7" spans="2:47" s="3" customFormat="1" ht="33">
      <c r="B7" s="59" t="s">
        <v>105</v>
      </c>
      <c r="C7" s="64" t="s">
        <v>96</v>
      </c>
      <c r="D7" s="65" t="s">
        <v>95</v>
      </c>
    </row>
    <row r="8" spans="2:47" s="3" customFormat="1">
      <c r="B8" s="15"/>
      <c r="C8" s="32" t="s">
        <v>225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7"/>
      <c r="C10" s="77"/>
      <c r="D10" s="7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7"/>
      <c r="C11" s="77"/>
      <c r="D11" s="77"/>
    </row>
    <row r="12" spans="2:47">
      <c r="B12" s="107"/>
      <c r="C12" s="77"/>
      <c r="D12" s="7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7"/>
      <c r="C13" s="77"/>
      <c r="D13" s="7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8" t="s">
        <v>235</v>
      </c>
      <c r="C14" s="77"/>
      <c r="D14" s="77"/>
    </row>
    <row r="15" spans="2:47">
      <c r="B15" s="78" t="s">
        <v>101</v>
      </c>
      <c r="C15" s="77"/>
      <c r="D15" s="7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8" t="s">
        <v>220</v>
      </c>
      <c r="C16" s="77"/>
      <c r="D16" s="7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8" t="s">
        <v>230</v>
      </c>
      <c r="C17" s="77"/>
      <c r="D17" s="77"/>
    </row>
    <row r="18" spans="2:4">
      <c r="B18" s="77"/>
      <c r="C18" s="77"/>
      <c r="D18" s="77"/>
    </row>
    <row r="19" spans="2:4">
      <c r="B19" s="77"/>
      <c r="C19" s="77"/>
      <c r="D19" s="77"/>
    </row>
    <row r="20" spans="2:4">
      <c r="B20" s="77"/>
      <c r="C20" s="77"/>
      <c r="D20" s="77"/>
    </row>
    <row r="21" spans="2:4">
      <c r="B21" s="77"/>
      <c r="C21" s="77"/>
      <c r="D21" s="77"/>
    </row>
    <row r="22" spans="2:4">
      <c r="B22" s="77"/>
      <c r="C22" s="77"/>
      <c r="D22" s="77"/>
    </row>
    <row r="23" spans="2:4">
      <c r="B23" s="77"/>
      <c r="C23" s="77"/>
      <c r="D23" s="77"/>
    </row>
    <row r="24" spans="2:4">
      <c r="B24" s="77"/>
      <c r="C24" s="77"/>
      <c r="D24" s="77"/>
    </row>
    <row r="25" spans="2:4">
      <c r="B25" s="77"/>
      <c r="C25" s="77"/>
      <c r="D25" s="77"/>
    </row>
    <row r="26" spans="2:4">
      <c r="B26" s="77"/>
      <c r="C26" s="77"/>
      <c r="D26" s="77"/>
    </row>
    <row r="27" spans="2:4">
      <c r="B27" s="77"/>
      <c r="C27" s="77"/>
      <c r="D27" s="77"/>
    </row>
    <row r="28" spans="2:4">
      <c r="B28" s="77"/>
      <c r="C28" s="77"/>
      <c r="D28" s="77"/>
    </row>
    <row r="29" spans="2:4">
      <c r="B29" s="77"/>
      <c r="C29" s="77"/>
      <c r="D29" s="77"/>
    </row>
    <row r="30" spans="2:4">
      <c r="B30" s="77"/>
      <c r="C30" s="77"/>
      <c r="D30" s="77"/>
    </row>
    <row r="31" spans="2:4">
      <c r="B31" s="77"/>
      <c r="C31" s="77"/>
      <c r="D31" s="77"/>
    </row>
    <row r="32" spans="2:4">
      <c r="B32" s="77"/>
      <c r="C32" s="77"/>
      <c r="D32" s="77"/>
    </row>
    <row r="33" spans="2:4">
      <c r="B33" s="77"/>
      <c r="C33" s="77"/>
      <c r="D33" s="77"/>
    </row>
    <row r="34" spans="2:4">
      <c r="B34" s="77"/>
      <c r="C34" s="77"/>
      <c r="D34" s="77"/>
    </row>
    <row r="35" spans="2:4">
      <c r="B35" s="77"/>
      <c r="C35" s="77"/>
      <c r="D35" s="77"/>
    </row>
    <row r="36" spans="2:4">
      <c r="B36" s="77"/>
      <c r="C36" s="77"/>
      <c r="D36" s="77"/>
    </row>
    <row r="37" spans="2:4">
      <c r="B37" s="77"/>
      <c r="C37" s="77"/>
      <c r="D37" s="77"/>
    </row>
    <row r="38" spans="2:4">
      <c r="B38" s="77"/>
      <c r="C38" s="77"/>
      <c r="D38" s="77"/>
    </row>
    <row r="39" spans="2:4">
      <c r="B39" s="77"/>
      <c r="C39" s="77"/>
      <c r="D39" s="77"/>
    </row>
    <row r="40" spans="2:4">
      <c r="B40" s="77"/>
      <c r="C40" s="77"/>
      <c r="D40" s="77"/>
    </row>
    <row r="41" spans="2:4">
      <c r="B41" s="77"/>
      <c r="C41" s="77"/>
      <c r="D41" s="77"/>
    </row>
    <row r="42" spans="2:4">
      <c r="B42" s="77"/>
      <c r="C42" s="77"/>
      <c r="D42" s="77"/>
    </row>
    <row r="43" spans="2:4">
      <c r="B43" s="77"/>
      <c r="C43" s="77"/>
      <c r="D43" s="77"/>
    </row>
    <row r="44" spans="2:4">
      <c r="B44" s="77"/>
      <c r="C44" s="77"/>
      <c r="D44" s="77"/>
    </row>
    <row r="45" spans="2:4">
      <c r="B45" s="77"/>
      <c r="C45" s="77"/>
      <c r="D45" s="77"/>
    </row>
    <row r="46" spans="2:4">
      <c r="B46" s="77"/>
      <c r="C46" s="77"/>
      <c r="D46" s="77"/>
    </row>
    <row r="47" spans="2:4">
      <c r="B47" s="77"/>
      <c r="C47" s="77"/>
      <c r="D47" s="77"/>
    </row>
    <row r="48" spans="2:4">
      <c r="B48" s="77"/>
      <c r="C48" s="77"/>
      <c r="D48" s="77"/>
    </row>
    <row r="49" spans="2:4">
      <c r="B49" s="77"/>
      <c r="C49" s="77"/>
      <c r="D49" s="77"/>
    </row>
    <row r="50" spans="2:4">
      <c r="B50" s="77"/>
      <c r="C50" s="77"/>
      <c r="D50" s="77"/>
    </row>
    <row r="51" spans="2:4">
      <c r="B51" s="77"/>
      <c r="C51" s="77"/>
      <c r="D51" s="77"/>
    </row>
    <row r="52" spans="2:4">
      <c r="B52" s="77"/>
      <c r="C52" s="77"/>
      <c r="D52" s="77"/>
    </row>
    <row r="53" spans="2:4">
      <c r="B53" s="77"/>
      <c r="C53" s="77"/>
      <c r="D53" s="77"/>
    </row>
    <row r="54" spans="2:4">
      <c r="B54" s="77"/>
      <c r="C54" s="77"/>
      <c r="D54" s="77"/>
    </row>
    <row r="55" spans="2:4">
      <c r="B55" s="77"/>
      <c r="C55" s="77"/>
      <c r="D55" s="77"/>
    </row>
    <row r="56" spans="2:4">
      <c r="B56" s="77"/>
      <c r="C56" s="77"/>
      <c r="D56" s="77"/>
    </row>
    <row r="57" spans="2:4">
      <c r="B57" s="77"/>
      <c r="C57" s="77"/>
      <c r="D57" s="77"/>
    </row>
    <row r="58" spans="2:4">
      <c r="B58" s="77"/>
      <c r="C58" s="77"/>
      <c r="D58" s="77"/>
    </row>
    <row r="59" spans="2:4">
      <c r="B59" s="77"/>
      <c r="C59" s="77"/>
      <c r="D59" s="77"/>
    </row>
    <row r="60" spans="2:4">
      <c r="B60" s="77"/>
      <c r="C60" s="77"/>
      <c r="D60" s="77"/>
    </row>
    <row r="61" spans="2:4">
      <c r="B61" s="77"/>
      <c r="C61" s="77"/>
      <c r="D61" s="77"/>
    </row>
    <row r="62" spans="2:4">
      <c r="B62" s="77"/>
      <c r="C62" s="77"/>
      <c r="D62" s="77"/>
    </row>
    <row r="63" spans="2:4">
      <c r="B63" s="77"/>
      <c r="C63" s="77"/>
      <c r="D63" s="77"/>
    </row>
    <row r="64" spans="2:4">
      <c r="B64" s="77"/>
      <c r="C64" s="77"/>
      <c r="D64" s="77"/>
    </row>
    <row r="65" spans="2:4">
      <c r="B65" s="77"/>
      <c r="C65" s="77"/>
      <c r="D65" s="77"/>
    </row>
    <row r="66" spans="2:4">
      <c r="B66" s="77"/>
      <c r="C66" s="77"/>
      <c r="D66" s="77"/>
    </row>
    <row r="67" spans="2:4">
      <c r="B67" s="77"/>
      <c r="C67" s="77"/>
      <c r="D67" s="77"/>
    </row>
    <row r="68" spans="2:4">
      <c r="B68" s="77"/>
      <c r="C68" s="77"/>
      <c r="D68" s="77"/>
    </row>
    <row r="69" spans="2:4">
      <c r="B69" s="77"/>
      <c r="C69" s="77"/>
      <c r="D69" s="77"/>
    </row>
    <row r="70" spans="2:4">
      <c r="B70" s="77"/>
      <c r="C70" s="77"/>
      <c r="D70" s="77"/>
    </row>
    <row r="71" spans="2:4">
      <c r="B71" s="77"/>
      <c r="C71" s="77"/>
      <c r="D71" s="77"/>
    </row>
    <row r="72" spans="2:4">
      <c r="B72" s="77"/>
      <c r="C72" s="77"/>
      <c r="D72" s="77"/>
    </row>
    <row r="73" spans="2:4">
      <c r="B73" s="77"/>
      <c r="C73" s="77"/>
      <c r="D73" s="77"/>
    </row>
    <row r="74" spans="2:4">
      <c r="B74" s="77"/>
      <c r="C74" s="77"/>
      <c r="D74" s="77"/>
    </row>
    <row r="75" spans="2:4">
      <c r="B75" s="77"/>
      <c r="C75" s="77"/>
      <c r="D75" s="77"/>
    </row>
    <row r="76" spans="2:4">
      <c r="B76" s="77"/>
      <c r="C76" s="77"/>
      <c r="D76" s="77"/>
    </row>
    <row r="77" spans="2:4">
      <c r="B77" s="77"/>
      <c r="C77" s="77"/>
      <c r="D77" s="77"/>
    </row>
    <row r="78" spans="2:4">
      <c r="B78" s="77"/>
      <c r="C78" s="77"/>
      <c r="D78" s="77"/>
    </row>
    <row r="79" spans="2:4">
      <c r="B79" s="77"/>
      <c r="C79" s="77"/>
      <c r="D79" s="77"/>
    </row>
    <row r="80" spans="2:4">
      <c r="B80" s="77"/>
      <c r="C80" s="77"/>
      <c r="D80" s="77"/>
    </row>
    <row r="81" spans="2:4">
      <c r="B81" s="77"/>
      <c r="C81" s="77"/>
      <c r="D81" s="77"/>
    </row>
    <row r="82" spans="2:4">
      <c r="B82" s="77"/>
      <c r="C82" s="77"/>
      <c r="D82" s="77"/>
    </row>
    <row r="83" spans="2:4">
      <c r="B83" s="77"/>
      <c r="C83" s="77"/>
      <c r="D83" s="77"/>
    </row>
    <row r="84" spans="2:4">
      <c r="B84" s="77"/>
      <c r="C84" s="77"/>
      <c r="D84" s="77"/>
    </row>
    <row r="85" spans="2:4">
      <c r="B85" s="77"/>
      <c r="C85" s="77"/>
      <c r="D85" s="77"/>
    </row>
    <row r="86" spans="2:4">
      <c r="B86" s="77"/>
      <c r="C86" s="77"/>
      <c r="D86" s="77"/>
    </row>
    <row r="87" spans="2:4">
      <c r="B87" s="77"/>
      <c r="C87" s="77"/>
      <c r="D87" s="77"/>
    </row>
    <row r="88" spans="2:4">
      <c r="B88" s="77"/>
      <c r="C88" s="77"/>
      <c r="D88" s="77"/>
    </row>
    <row r="89" spans="2:4">
      <c r="B89" s="77"/>
      <c r="C89" s="77"/>
      <c r="D89" s="77"/>
    </row>
    <row r="90" spans="2:4">
      <c r="B90" s="77"/>
      <c r="C90" s="77"/>
      <c r="D90" s="77"/>
    </row>
    <row r="91" spans="2:4">
      <c r="B91" s="77"/>
      <c r="C91" s="77"/>
      <c r="D91" s="77"/>
    </row>
    <row r="92" spans="2:4">
      <c r="B92" s="77"/>
      <c r="C92" s="77"/>
      <c r="D92" s="77"/>
    </row>
    <row r="93" spans="2:4">
      <c r="B93" s="77"/>
      <c r="C93" s="77"/>
      <c r="D93" s="77"/>
    </row>
    <row r="94" spans="2:4">
      <c r="B94" s="77"/>
      <c r="C94" s="77"/>
      <c r="D94" s="77"/>
    </row>
    <row r="95" spans="2:4">
      <c r="B95" s="77"/>
      <c r="C95" s="77"/>
      <c r="D95" s="77"/>
    </row>
    <row r="96" spans="2:4">
      <c r="B96" s="77"/>
      <c r="C96" s="77"/>
      <c r="D96" s="77"/>
    </row>
    <row r="97" spans="2:4">
      <c r="B97" s="77"/>
      <c r="C97" s="77"/>
      <c r="D97" s="77"/>
    </row>
    <row r="98" spans="2:4">
      <c r="B98" s="77"/>
      <c r="C98" s="77"/>
      <c r="D98" s="77"/>
    </row>
    <row r="99" spans="2:4">
      <c r="B99" s="77"/>
      <c r="C99" s="77"/>
      <c r="D99" s="77"/>
    </row>
    <row r="100" spans="2:4">
      <c r="B100" s="77"/>
      <c r="C100" s="77"/>
      <c r="D100" s="77"/>
    </row>
    <row r="101" spans="2:4">
      <c r="B101" s="77"/>
      <c r="C101" s="77"/>
      <c r="D101" s="77"/>
    </row>
    <row r="102" spans="2:4">
      <c r="B102" s="77"/>
      <c r="C102" s="77"/>
      <c r="D102" s="77"/>
    </row>
    <row r="103" spans="2:4">
      <c r="B103" s="77"/>
      <c r="C103" s="77"/>
      <c r="D103" s="77"/>
    </row>
    <row r="104" spans="2:4">
      <c r="B104" s="77"/>
      <c r="C104" s="77"/>
      <c r="D104" s="77"/>
    </row>
    <row r="105" spans="2:4">
      <c r="B105" s="77"/>
      <c r="C105" s="77"/>
      <c r="D105" s="77"/>
    </row>
    <row r="106" spans="2:4">
      <c r="B106" s="77"/>
      <c r="C106" s="77"/>
      <c r="D106" s="77"/>
    </row>
    <row r="107" spans="2:4">
      <c r="B107" s="77"/>
      <c r="C107" s="77"/>
      <c r="D107" s="77"/>
    </row>
    <row r="108" spans="2:4">
      <c r="B108" s="77"/>
      <c r="C108" s="77"/>
      <c r="D108" s="77"/>
    </row>
    <row r="109" spans="2:4">
      <c r="B109" s="77"/>
      <c r="C109" s="77"/>
      <c r="D109" s="77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5:C1048576 AH28:XFD29 D1:XFD27 D30:XFD1048576 D28:AF29 A1:A1048576 B1:B13 B16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167</v>
      </c>
      <c r="C1" s="76" t="s" vm="1">
        <v>236</v>
      </c>
    </row>
    <row r="2" spans="2:18">
      <c r="B2" s="56" t="s">
        <v>166</v>
      </c>
      <c r="C2" s="76" t="s">
        <v>237</v>
      </c>
    </row>
    <row r="3" spans="2:18">
      <c r="B3" s="56" t="s">
        <v>168</v>
      </c>
      <c r="C3" s="76" t="s">
        <v>238</v>
      </c>
    </row>
    <row r="4" spans="2:18">
      <c r="B4" s="56" t="s">
        <v>169</v>
      </c>
      <c r="C4" s="76">
        <v>2142</v>
      </c>
    </row>
    <row r="6" spans="2:18" ht="26.25" customHeight="1">
      <c r="B6" s="184" t="s">
        <v>207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105</v>
      </c>
      <c r="C7" s="30" t="s">
        <v>36</v>
      </c>
      <c r="D7" s="30" t="s">
        <v>51</v>
      </c>
      <c r="E7" s="30" t="s">
        <v>15</v>
      </c>
      <c r="F7" s="30" t="s">
        <v>52</v>
      </c>
      <c r="G7" s="30" t="s">
        <v>91</v>
      </c>
      <c r="H7" s="30" t="s">
        <v>18</v>
      </c>
      <c r="I7" s="30" t="s">
        <v>90</v>
      </c>
      <c r="J7" s="30" t="s">
        <v>17</v>
      </c>
      <c r="K7" s="30" t="s">
        <v>205</v>
      </c>
      <c r="L7" s="30" t="s">
        <v>227</v>
      </c>
      <c r="M7" s="30" t="s">
        <v>206</v>
      </c>
      <c r="N7" s="30" t="s">
        <v>47</v>
      </c>
      <c r="O7" s="30" t="s">
        <v>170</v>
      </c>
      <c r="P7" s="31" t="s">
        <v>172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78" t="s">
        <v>235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78" t="s">
        <v>101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78" t="s">
        <v>220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8" t="s">
        <v>230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G513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28515625" style="1" customWidth="1"/>
    <col min="14" max="14" width="8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1" width="5.7109375" style="1" customWidth="1"/>
    <col min="32" max="32" width="3.42578125" style="1" customWidth="1"/>
    <col min="33" max="33" width="5.7109375" style="1" hidden="1" customWidth="1"/>
    <col min="34" max="34" width="10.140625" style="1" customWidth="1"/>
    <col min="35" max="35" width="13.85546875" style="1" customWidth="1"/>
    <col min="36" max="36" width="5.7109375" style="1" customWidth="1"/>
    <col min="37" max="16384" width="9.140625" style="1"/>
  </cols>
  <sheetData>
    <row r="1" spans="2:13">
      <c r="B1" s="146" t="s">
        <v>167</v>
      </c>
      <c r="C1" s="147" t="s" vm="1">
        <v>236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</row>
    <row r="2" spans="2:13">
      <c r="B2" s="146" t="s">
        <v>166</v>
      </c>
      <c r="C2" s="147" t="s">
        <v>237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</row>
    <row r="3" spans="2:13">
      <c r="B3" s="146" t="s">
        <v>168</v>
      </c>
      <c r="C3" s="147" t="s">
        <v>238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</row>
    <row r="4" spans="2:13">
      <c r="B4" s="146" t="s">
        <v>169</v>
      </c>
      <c r="C4" s="147">
        <v>2142</v>
      </c>
      <c r="D4" s="135"/>
      <c r="E4" s="135"/>
      <c r="F4" s="135"/>
      <c r="G4" s="135"/>
      <c r="H4" s="135"/>
      <c r="I4" s="135"/>
      <c r="J4" s="135"/>
      <c r="K4" s="135"/>
      <c r="L4" s="135"/>
      <c r="M4" s="135"/>
    </row>
    <row r="6" spans="2:13" ht="26.25" customHeight="1">
      <c r="B6" s="173" t="s">
        <v>196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35"/>
    </row>
    <row r="7" spans="2:13" s="3" customFormat="1" ht="63">
      <c r="B7" s="140" t="s">
        <v>104</v>
      </c>
      <c r="C7" s="141" t="s">
        <v>36</v>
      </c>
      <c r="D7" s="141" t="s">
        <v>106</v>
      </c>
      <c r="E7" s="141" t="s">
        <v>15</v>
      </c>
      <c r="F7" s="141" t="s">
        <v>52</v>
      </c>
      <c r="G7" s="141" t="s">
        <v>90</v>
      </c>
      <c r="H7" s="141" t="s">
        <v>17</v>
      </c>
      <c r="I7" s="141" t="s">
        <v>19</v>
      </c>
      <c r="J7" s="141" t="s">
        <v>48</v>
      </c>
      <c r="K7" s="141" t="s">
        <v>170</v>
      </c>
      <c r="L7" s="141" t="s">
        <v>171</v>
      </c>
      <c r="M7" s="136"/>
    </row>
    <row r="8" spans="2:13" s="3" customFormat="1" ht="28.5" customHeight="1">
      <c r="B8" s="142"/>
      <c r="C8" s="143"/>
      <c r="D8" s="143"/>
      <c r="E8" s="143"/>
      <c r="F8" s="143"/>
      <c r="G8" s="143"/>
      <c r="H8" s="143" t="s">
        <v>20</v>
      </c>
      <c r="I8" s="143" t="s">
        <v>20</v>
      </c>
      <c r="J8" s="143" t="s">
        <v>225</v>
      </c>
      <c r="K8" s="143" t="s">
        <v>20</v>
      </c>
      <c r="L8" s="143" t="s">
        <v>20</v>
      </c>
      <c r="M8" s="138"/>
    </row>
    <row r="9" spans="2:13" s="4" customFormat="1" ht="18" customHeight="1">
      <c r="B9" s="144"/>
      <c r="C9" s="145" t="s">
        <v>1</v>
      </c>
      <c r="D9" s="145" t="s">
        <v>2</v>
      </c>
      <c r="E9" s="145" t="s">
        <v>3</v>
      </c>
      <c r="F9" s="145" t="s">
        <v>4</v>
      </c>
      <c r="G9" s="145" t="s">
        <v>5</v>
      </c>
      <c r="H9" s="145" t="s">
        <v>6</v>
      </c>
      <c r="I9" s="145" t="s">
        <v>7</v>
      </c>
      <c r="J9" s="145" t="s">
        <v>8</v>
      </c>
      <c r="K9" s="145" t="s">
        <v>9</v>
      </c>
      <c r="L9" s="145" t="s">
        <v>10</v>
      </c>
      <c r="M9" s="139"/>
    </row>
    <row r="10" spans="2:13" s="127" customFormat="1" ht="18" customHeight="1">
      <c r="B10" s="160" t="s">
        <v>35</v>
      </c>
      <c r="C10" s="150"/>
      <c r="D10" s="150"/>
      <c r="E10" s="150"/>
      <c r="F10" s="150"/>
      <c r="G10" s="150"/>
      <c r="H10" s="150"/>
      <c r="I10" s="150"/>
      <c r="J10" s="151">
        <v>38175.56485000001</v>
      </c>
      <c r="K10" s="152">
        <v>1</v>
      </c>
      <c r="L10" s="152">
        <v>7.6943429095776047E-2</v>
      </c>
      <c r="M10" s="168"/>
    </row>
    <row r="11" spans="2:13" s="119" customFormat="1">
      <c r="B11" s="161" t="s">
        <v>218</v>
      </c>
      <c r="C11" s="153"/>
      <c r="D11" s="153"/>
      <c r="E11" s="153"/>
      <c r="F11" s="153"/>
      <c r="G11" s="153"/>
      <c r="H11" s="153"/>
      <c r="I11" s="153"/>
      <c r="J11" s="154">
        <v>38175.56485000001</v>
      </c>
      <c r="K11" s="155">
        <v>1</v>
      </c>
      <c r="L11" s="155">
        <v>7.6943429095776047E-2</v>
      </c>
      <c r="M11" s="167"/>
    </row>
    <row r="12" spans="2:13" s="119" customFormat="1">
      <c r="B12" s="161" t="s">
        <v>32</v>
      </c>
      <c r="C12" s="153"/>
      <c r="D12" s="153"/>
      <c r="E12" s="153"/>
      <c r="F12" s="153"/>
      <c r="G12" s="153"/>
      <c r="H12" s="153"/>
      <c r="I12" s="153"/>
      <c r="J12" s="154">
        <v>38603.113730000005</v>
      </c>
      <c r="K12" s="155">
        <v>1.0111995429977245</v>
      </c>
      <c r="L12" s="155">
        <v>7.7805160338326559E-2</v>
      </c>
      <c r="M12" s="167"/>
    </row>
    <row r="13" spans="2:13" s="119" customFormat="1">
      <c r="B13" s="148" t="s">
        <v>1139</v>
      </c>
      <c r="C13" s="156" t="s">
        <v>1140</v>
      </c>
      <c r="D13" s="156">
        <v>10</v>
      </c>
      <c r="E13" s="156" t="s">
        <v>1161</v>
      </c>
      <c r="F13" s="156" t="s">
        <v>1160</v>
      </c>
      <c r="G13" s="157" t="s">
        <v>152</v>
      </c>
      <c r="H13" s="162">
        <v>0</v>
      </c>
      <c r="I13" s="162">
        <v>0</v>
      </c>
      <c r="J13" s="158">
        <v>38540.400000000001</v>
      </c>
      <c r="K13" s="159">
        <v>1.0095567714959426</v>
      </c>
      <c r="L13" s="159">
        <v>7.7678759865758645E-2</v>
      </c>
      <c r="M13" s="167"/>
    </row>
    <row r="14" spans="2:13" s="119" customFormat="1">
      <c r="B14" s="148" t="s">
        <v>1141</v>
      </c>
      <c r="C14" s="156" t="s">
        <v>1142</v>
      </c>
      <c r="D14" s="156">
        <v>26</v>
      </c>
      <c r="E14" s="156" t="s">
        <v>1162</v>
      </c>
      <c r="F14" s="156" t="s">
        <v>1160</v>
      </c>
      <c r="G14" s="157" t="s">
        <v>152</v>
      </c>
      <c r="H14" s="162">
        <v>0</v>
      </c>
      <c r="I14" s="162">
        <v>0</v>
      </c>
      <c r="J14" s="158">
        <v>62.713730000000005</v>
      </c>
      <c r="K14" s="159">
        <v>1.6427715017817213E-3</v>
      </c>
      <c r="L14" s="159">
        <v>1.2640047256790338E-4</v>
      </c>
      <c r="M14" s="167"/>
    </row>
    <row r="15" spans="2:13" s="119" customFormat="1">
      <c r="B15" s="148"/>
      <c r="C15" s="156"/>
      <c r="D15" s="156"/>
      <c r="E15" s="156"/>
      <c r="F15" s="156"/>
      <c r="G15" s="156"/>
      <c r="H15" s="156"/>
      <c r="I15" s="156"/>
      <c r="J15" s="156"/>
      <c r="K15" s="159"/>
      <c r="L15" s="156"/>
      <c r="M15" s="167"/>
    </row>
    <row r="16" spans="2:13" s="119" customFormat="1">
      <c r="B16" s="161" t="s">
        <v>33</v>
      </c>
      <c r="C16" s="153"/>
      <c r="D16" s="153"/>
      <c r="E16" s="153"/>
      <c r="F16" s="153"/>
      <c r="G16" s="153"/>
      <c r="H16" s="153"/>
      <c r="I16" s="153"/>
      <c r="J16" s="154">
        <v>-498.12887999999998</v>
      </c>
      <c r="K16" s="155">
        <v>-1.3048369603888122E-2</v>
      </c>
      <c r="L16" s="155">
        <v>-1.0039863014322452E-3</v>
      </c>
      <c r="M16" s="167"/>
    </row>
    <row r="17" spans="2:12" s="119" customFormat="1">
      <c r="B17" s="148" t="s">
        <v>1139</v>
      </c>
      <c r="C17" s="156" t="s">
        <v>1143</v>
      </c>
      <c r="D17" s="156">
        <v>10</v>
      </c>
      <c r="E17" s="156" t="s">
        <v>1161</v>
      </c>
      <c r="F17" s="156" t="s">
        <v>1160</v>
      </c>
      <c r="G17" s="157" t="s">
        <v>158</v>
      </c>
      <c r="H17" s="162">
        <v>0</v>
      </c>
      <c r="I17" s="162">
        <v>0</v>
      </c>
      <c r="J17" s="158">
        <v>-0.02</v>
      </c>
      <c r="K17" s="159">
        <v>-5.2389532620104757E-7</v>
      </c>
      <c r="L17" s="159">
        <v>-4.0310302885158766E-8</v>
      </c>
    </row>
    <row r="18" spans="2:12" s="119" customFormat="1">
      <c r="B18" s="148" t="s">
        <v>1139</v>
      </c>
      <c r="C18" s="156" t="s">
        <v>1144</v>
      </c>
      <c r="D18" s="156">
        <v>10</v>
      </c>
      <c r="E18" s="156" t="s">
        <v>1161</v>
      </c>
      <c r="F18" s="156" t="s">
        <v>1160</v>
      </c>
      <c r="G18" s="157" t="s">
        <v>154</v>
      </c>
      <c r="H18" s="162">
        <v>0</v>
      </c>
      <c r="I18" s="162">
        <v>0</v>
      </c>
      <c r="J18" s="158">
        <v>343.4323</v>
      </c>
      <c r="K18" s="159">
        <v>8.9961288418238007E-3</v>
      </c>
      <c r="L18" s="159">
        <v>6.9219300167733548E-4</v>
      </c>
    </row>
    <row r="19" spans="2:12" s="119" customFormat="1">
      <c r="B19" s="148" t="s">
        <v>1139</v>
      </c>
      <c r="C19" s="156" t="s">
        <v>1145</v>
      </c>
      <c r="D19" s="156">
        <v>10</v>
      </c>
      <c r="E19" s="156" t="s">
        <v>1161</v>
      </c>
      <c r="F19" s="156" t="s">
        <v>1160</v>
      </c>
      <c r="G19" s="157" t="s">
        <v>153</v>
      </c>
      <c r="H19" s="162">
        <v>0</v>
      </c>
      <c r="I19" s="162">
        <v>0</v>
      </c>
      <c r="J19" s="158">
        <v>0.21</v>
      </c>
      <c r="K19" s="159">
        <v>5.5009009251109994E-6</v>
      </c>
      <c r="L19" s="159">
        <v>4.2325818029416698E-7</v>
      </c>
    </row>
    <row r="20" spans="2:12" s="119" customFormat="1">
      <c r="B20" s="148" t="s">
        <v>1139</v>
      </c>
      <c r="C20" s="156" t="s">
        <v>1146</v>
      </c>
      <c r="D20" s="156">
        <v>10</v>
      </c>
      <c r="E20" s="156" t="s">
        <v>1161</v>
      </c>
      <c r="F20" s="156" t="s">
        <v>1160</v>
      </c>
      <c r="G20" s="157" t="s">
        <v>161</v>
      </c>
      <c r="H20" s="162">
        <v>0</v>
      </c>
      <c r="I20" s="162">
        <v>0</v>
      </c>
      <c r="J20" s="158">
        <v>17.39</v>
      </c>
      <c r="K20" s="159">
        <v>4.5552698613181086E-4</v>
      </c>
      <c r="L20" s="159">
        <v>3.5049808358645547E-5</v>
      </c>
    </row>
    <row r="21" spans="2:12" s="119" customFormat="1">
      <c r="B21" s="148" t="s">
        <v>1139</v>
      </c>
      <c r="C21" s="156" t="s">
        <v>1147</v>
      </c>
      <c r="D21" s="156">
        <v>10</v>
      </c>
      <c r="E21" s="156" t="s">
        <v>1161</v>
      </c>
      <c r="F21" s="156" t="s">
        <v>1160</v>
      </c>
      <c r="G21" s="157" t="s">
        <v>151</v>
      </c>
      <c r="H21" s="162">
        <v>0</v>
      </c>
      <c r="I21" s="162">
        <v>0</v>
      </c>
      <c r="J21" s="158">
        <v>-994.42</v>
      </c>
      <c r="K21" s="159">
        <v>-2.6048599514042283E-2</v>
      </c>
      <c r="L21" s="159">
        <v>-2.0042685697529788E-3</v>
      </c>
    </row>
    <row r="22" spans="2:12" s="119" customFormat="1">
      <c r="B22" s="148" t="s">
        <v>1139</v>
      </c>
      <c r="C22" s="156" t="s">
        <v>1148</v>
      </c>
      <c r="D22" s="156">
        <v>10</v>
      </c>
      <c r="E22" s="156" t="s">
        <v>1161</v>
      </c>
      <c r="F22" s="156" t="s">
        <v>1160</v>
      </c>
      <c r="G22" s="157" t="s">
        <v>156</v>
      </c>
      <c r="H22" s="162">
        <v>0</v>
      </c>
      <c r="I22" s="162">
        <v>0</v>
      </c>
      <c r="J22" s="158">
        <v>16.170000000000002</v>
      </c>
      <c r="K22" s="159">
        <v>4.2356937123354699E-4</v>
      </c>
      <c r="L22" s="159">
        <v>3.2590879882650861E-5</v>
      </c>
    </row>
    <row r="23" spans="2:12" s="119" customFormat="1">
      <c r="B23" s="148" t="s">
        <v>1139</v>
      </c>
      <c r="C23" s="156" t="s">
        <v>1149</v>
      </c>
      <c r="D23" s="156">
        <v>10</v>
      </c>
      <c r="E23" s="156" t="s">
        <v>1161</v>
      </c>
      <c r="F23" s="156" t="s">
        <v>1160</v>
      </c>
      <c r="G23" s="157" t="s">
        <v>159</v>
      </c>
      <c r="H23" s="162">
        <v>0</v>
      </c>
      <c r="I23" s="162">
        <v>0</v>
      </c>
      <c r="J23" s="158">
        <v>3.8633899999999999</v>
      </c>
      <c r="K23" s="159">
        <v>1.0120059821459325E-4</v>
      </c>
      <c r="L23" s="159">
        <v>7.7867210531746755E-6</v>
      </c>
    </row>
    <row r="24" spans="2:12" s="119" customFormat="1">
      <c r="B24" s="148" t="s">
        <v>1141</v>
      </c>
      <c r="C24" s="156" t="s">
        <v>1150</v>
      </c>
      <c r="D24" s="156">
        <v>26</v>
      </c>
      <c r="E24" s="156" t="s">
        <v>1162</v>
      </c>
      <c r="F24" s="156" t="s">
        <v>1160</v>
      </c>
      <c r="G24" s="157" t="s">
        <v>154</v>
      </c>
      <c r="H24" s="162">
        <v>0</v>
      </c>
      <c r="I24" s="162">
        <v>0</v>
      </c>
      <c r="J24" s="158">
        <v>114.22712</v>
      </c>
      <c r="K24" s="159">
        <v>2.99215271467031E-3</v>
      </c>
      <c r="L24" s="159">
        <v>2.3022649024496882E-4</v>
      </c>
    </row>
    <row r="25" spans="2:12" s="119" customFormat="1">
      <c r="B25" s="148" t="s">
        <v>1141</v>
      </c>
      <c r="C25" s="156" t="s">
        <v>1151</v>
      </c>
      <c r="D25" s="156">
        <v>26</v>
      </c>
      <c r="E25" s="156" t="s">
        <v>1162</v>
      </c>
      <c r="F25" s="156" t="s">
        <v>1160</v>
      </c>
      <c r="G25" s="157" t="s">
        <v>151</v>
      </c>
      <c r="H25" s="162">
        <v>0</v>
      </c>
      <c r="I25" s="162">
        <v>0</v>
      </c>
      <c r="J25" s="158">
        <v>0.69541999999999993</v>
      </c>
      <c r="K25" s="159">
        <v>1.8216364387336622E-5</v>
      </c>
      <c r="L25" s="159">
        <v>1.4016295416198553E-6</v>
      </c>
    </row>
    <row r="26" spans="2:12" s="119" customFormat="1">
      <c r="B26" s="148" t="s">
        <v>1141</v>
      </c>
      <c r="C26" s="156" t="s">
        <v>1152</v>
      </c>
      <c r="D26" s="156">
        <v>26</v>
      </c>
      <c r="E26" s="156" t="s">
        <v>1162</v>
      </c>
      <c r="F26" s="156" t="s">
        <v>1160</v>
      </c>
      <c r="G26" s="157" t="s">
        <v>158</v>
      </c>
      <c r="H26" s="162">
        <v>0</v>
      </c>
      <c r="I26" s="162">
        <v>0</v>
      </c>
      <c r="J26" s="158">
        <v>1.8500000000000001E-3</v>
      </c>
      <c r="K26" s="159">
        <v>4.84603176735969E-8</v>
      </c>
      <c r="L26" s="159">
        <v>3.7287030168771855E-9</v>
      </c>
    </row>
    <row r="27" spans="2:12" s="119" customFormat="1">
      <c r="B27" s="148" t="s">
        <v>1141</v>
      </c>
      <c r="C27" s="156" t="s">
        <v>1153</v>
      </c>
      <c r="D27" s="156">
        <v>26</v>
      </c>
      <c r="E27" s="156" t="s">
        <v>1162</v>
      </c>
      <c r="F27" s="156" t="s">
        <v>1160</v>
      </c>
      <c r="G27" s="157" t="s">
        <v>159</v>
      </c>
      <c r="H27" s="162">
        <v>0</v>
      </c>
      <c r="I27" s="162">
        <v>0</v>
      </c>
      <c r="J27" s="158">
        <v>8.320000000000001E-3</v>
      </c>
      <c r="K27" s="159">
        <v>2.1794045569963581E-7</v>
      </c>
      <c r="L27" s="159">
        <v>1.6769086000226049E-8</v>
      </c>
    </row>
    <row r="28" spans="2:12" s="119" customFormat="1">
      <c r="B28" s="148" t="s">
        <v>1141</v>
      </c>
      <c r="C28" s="156" t="s">
        <v>1154</v>
      </c>
      <c r="D28" s="156">
        <v>26</v>
      </c>
      <c r="E28" s="156" t="s">
        <v>1162</v>
      </c>
      <c r="F28" s="156" t="s">
        <v>1160</v>
      </c>
      <c r="G28" s="157" t="s">
        <v>161</v>
      </c>
      <c r="H28" s="162">
        <v>0</v>
      </c>
      <c r="I28" s="162">
        <v>0</v>
      </c>
      <c r="J28" s="158">
        <v>2.8420000000000001E-2</v>
      </c>
      <c r="K28" s="159">
        <v>7.4445525853168855E-7</v>
      </c>
      <c r="L28" s="159">
        <v>5.7280940399810605E-8</v>
      </c>
    </row>
    <row r="29" spans="2:12" s="119" customFormat="1">
      <c r="B29" s="148" t="s">
        <v>1141</v>
      </c>
      <c r="C29" s="156" t="s">
        <v>1155</v>
      </c>
      <c r="D29" s="156">
        <v>26</v>
      </c>
      <c r="E29" s="156" t="s">
        <v>1162</v>
      </c>
      <c r="F29" s="156" t="s">
        <v>1160</v>
      </c>
      <c r="G29" s="157" t="s">
        <v>641</v>
      </c>
      <c r="H29" s="162">
        <v>0</v>
      </c>
      <c r="I29" s="162">
        <v>0</v>
      </c>
      <c r="J29" s="158">
        <v>1.4039999999999999E-2</v>
      </c>
      <c r="K29" s="159">
        <v>3.6777451899313533E-7</v>
      </c>
      <c r="L29" s="159">
        <v>2.8297832625381451E-8</v>
      </c>
    </row>
    <row r="30" spans="2:12" s="119" customFormat="1">
      <c r="B30" s="148" t="s">
        <v>1141</v>
      </c>
      <c r="C30" s="156" t="s">
        <v>1156</v>
      </c>
      <c r="D30" s="156">
        <v>26</v>
      </c>
      <c r="E30" s="156" t="s">
        <v>1162</v>
      </c>
      <c r="F30" s="156" t="s">
        <v>1160</v>
      </c>
      <c r="G30" s="157" t="s">
        <v>153</v>
      </c>
      <c r="H30" s="162">
        <v>0</v>
      </c>
      <c r="I30" s="162">
        <v>0</v>
      </c>
      <c r="J30" s="158">
        <v>0.26782999999999996</v>
      </c>
      <c r="K30" s="159">
        <v>7.0157442608213268E-6</v>
      </c>
      <c r="L30" s="159">
        <v>5.3981542108660355E-7</v>
      </c>
    </row>
    <row r="31" spans="2:12" s="119" customFormat="1">
      <c r="B31" s="148" t="s">
        <v>1141</v>
      </c>
      <c r="C31" s="156" t="s">
        <v>1157</v>
      </c>
      <c r="D31" s="156">
        <v>26</v>
      </c>
      <c r="E31" s="156" t="s">
        <v>1162</v>
      </c>
      <c r="F31" s="156" t="s">
        <v>1160</v>
      </c>
      <c r="G31" s="157" t="s">
        <v>160</v>
      </c>
      <c r="H31" s="162">
        <v>0</v>
      </c>
      <c r="I31" s="162">
        <v>0</v>
      </c>
      <c r="J31" s="158">
        <v>2.4300000000000003E-3</v>
      </c>
      <c r="K31" s="159">
        <v>6.3653282133427288E-8</v>
      </c>
      <c r="L31" s="159">
        <v>4.8977018005467907E-9</v>
      </c>
    </row>
    <row r="32" spans="2:12" s="119" customFormat="1">
      <c r="B32" s="148"/>
      <c r="C32" s="156"/>
      <c r="D32" s="156"/>
      <c r="E32" s="156"/>
      <c r="F32" s="156"/>
      <c r="G32" s="156"/>
      <c r="H32" s="156"/>
      <c r="I32" s="156"/>
      <c r="J32" s="156"/>
      <c r="K32" s="159"/>
      <c r="L32" s="156"/>
    </row>
    <row r="33" spans="2:12" s="119" customFormat="1">
      <c r="B33" s="166" t="s">
        <v>34</v>
      </c>
      <c r="C33" s="163"/>
      <c r="D33" s="163"/>
      <c r="E33" s="163"/>
      <c r="F33" s="163"/>
      <c r="G33" s="163"/>
      <c r="H33" s="163"/>
      <c r="I33" s="163"/>
      <c r="J33" s="164">
        <v>70.58</v>
      </c>
      <c r="K33" s="165">
        <v>1.8488266061634968E-3</v>
      </c>
      <c r="L33" s="165">
        <v>1.4225505888172527E-4</v>
      </c>
    </row>
    <row r="34" spans="2:12" s="119" customFormat="1">
      <c r="B34" s="148" t="s">
        <v>1158</v>
      </c>
      <c r="C34" s="156" t="s">
        <v>1159</v>
      </c>
      <c r="D34" s="156"/>
      <c r="E34" s="156" t="s">
        <v>1161</v>
      </c>
      <c r="F34" s="156" t="s">
        <v>1160</v>
      </c>
      <c r="G34" s="157" t="s">
        <v>151</v>
      </c>
      <c r="H34" s="162">
        <v>0</v>
      </c>
      <c r="I34" s="162">
        <v>0</v>
      </c>
      <c r="J34" s="158">
        <v>70.58</v>
      </c>
      <c r="K34" s="159">
        <v>1.8488266061634968E-3</v>
      </c>
      <c r="L34" s="159">
        <v>1.4225505888172527E-4</v>
      </c>
    </row>
    <row r="35" spans="2:12" s="128" customFormat="1">
      <c r="B35" s="169"/>
      <c r="C35" s="169"/>
      <c r="D35" s="167"/>
      <c r="E35" s="167"/>
      <c r="F35" s="167"/>
      <c r="G35" s="167"/>
      <c r="H35" s="167"/>
      <c r="I35" s="167"/>
      <c r="J35" s="167"/>
      <c r="K35" s="167"/>
      <c r="L35" s="167"/>
    </row>
    <row r="36" spans="2:12" s="119" customFormat="1">
      <c r="B36" s="169"/>
      <c r="C36" s="169"/>
      <c r="D36" s="167"/>
      <c r="E36" s="167"/>
      <c r="F36" s="167"/>
      <c r="G36" s="167"/>
      <c r="H36" s="167"/>
      <c r="I36" s="167"/>
      <c r="J36" s="167"/>
      <c r="K36" s="167"/>
      <c r="L36" s="167"/>
    </row>
    <row r="37" spans="2:12" s="119" customFormat="1">
      <c r="B37" s="135"/>
      <c r="C37" s="135"/>
      <c r="D37" s="136"/>
      <c r="E37" s="135"/>
      <c r="F37" s="135"/>
      <c r="G37" s="135"/>
      <c r="H37" s="135"/>
      <c r="I37" s="135"/>
      <c r="J37" s="135"/>
      <c r="K37" s="135"/>
      <c r="L37" s="135"/>
    </row>
    <row r="38" spans="2:12" s="119" customFormat="1">
      <c r="B38" s="149" t="s">
        <v>235</v>
      </c>
      <c r="C38" s="135"/>
      <c r="D38" s="136"/>
      <c r="E38" s="135"/>
      <c r="F38" s="135"/>
      <c r="G38" s="135"/>
      <c r="H38" s="135"/>
      <c r="I38" s="135"/>
      <c r="J38" s="135"/>
      <c r="K38" s="135"/>
      <c r="L38" s="135"/>
    </row>
    <row r="39" spans="2:12">
      <c r="B39" s="149" t="s">
        <v>101</v>
      </c>
      <c r="C39" s="135"/>
      <c r="D39" s="136"/>
      <c r="E39" s="135"/>
      <c r="F39" s="135"/>
      <c r="G39" s="135"/>
      <c r="H39" s="135"/>
      <c r="I39" s="135"/>
      <c r="J39" s="135"/>
      <c r="K39" s="135"/>
      <c r="L39" s="135"/>
    </row>
    <row r="40" spans="2:12">
      <c r="B40" s="149" t="s">
        <v>220</v>
      </c>
      <c r="C40" s="135"/>
      <c r="D40" s="136"/>
      <c r="E40" s="135"/>
      <c r="F40" s="135"/>
      <c r="G40" s="135"/>
      <c r="H40" s="135"/>
      <c r="I40" s="135"/>
      <c r="J40" s="135"/>
      <c r="K40" s="135"/>
      <c r="L40" s="135"/>
    </row>
    <row r="41" spans="2:12">
      <c r="B41" s="149" t="s">
        <v>230</v>
      </c>
      <c r="C41" s="135"/>
      <c r="D41" s="136"/>
      <c r="E41" s="135"/>
      <c r="F41" s="135"/>
      <c r="G41" s="135"/>
      <c r="H41" s="135"/>
      <c r="I41" s="135"/>
      <c r="J41" s="135"/>
      <c r="K41" s="135"/>
      <c r="L41" s="135"/>
    </row>
    <row r="42" spans="2:12">
      <c r="B42" s="135"/>
      <c r="C42" s="135"/>
      <c r="D42" s="136"/>
      <c r="E42" s="135"/>
      <c r="F42" s="135"/>
      <c r="G42" s="135"/>
      <c r="H42" s="135"/>
      <c r="I42" s="135"/>
      <c r="J42" s="135"/>
      <c r="K42" s="135"/>
      <c r="L42" s="135"/>
    </row>
    <row r="43" spans="2:12">
      <c r="B43" s="135"/>
      <c r="C43" s="135"/>
      <c r="D43" s="136"/>
      <c r="E43" s="135"/>
      <c r="F43" s="135"/>
      <c r="G43" s="135"/>
      <c r="H43" s="135"/>
      <c r="I43" s="135"/>
      <c r="J43" s="135"/>
      <c r="K43" s="135"/>
      <c r="L43" s="135"/>
    </row>
    <row r="44" spans="2:12">
      <c r="B44" s="135"/>
      <c r="C44" s="135"/>
      <c r="D44" s="136"/>
      <c r="E44" s="135"/>
      <c r="F44" s="135"/>
      <c r="G44" s="135"/>
      <c r="H44" s="135"/>
      <c r="I44" s="135"/>
      <c r="J44" s="135"/>
      <c r="K44" s="135"/>
      <c r="L44" s="135"/>
    </row>
    <row r="45" spans="2:12">
      <c r="B45" s="135"/>
      <c r="C45" s="135"/>
      <c r="D45" s="136"/>
      <c r="E45" s="135"/>
      <c r="F45" s="135"/>
      <c r="G45" s="135"/>
      <c r="H45" s="135"/>
      <c r="I45" s="135"/>
      <c r="J45" s="135"/>
      <c r="K45" s="135"/>
      <c r="L45" s="135"/>
    </row>
    <row r="46" spans="2:12">
      <c r="B46" s="135"/>
      <c r="C46" s="135"/>
      <c r="D46" s="136"/>
      <c r="E46" s="135"/>
      <c r="F46" s="135"/>
      <c r="G46" s="135"/>
      <c r="H46" s="135"/>
      <c r="I46" s="135"/>
      <c r="J46" s="135"/>
      <c r="K46" s="135"/>
      <c r="L46" s="135"/>
    </row>
    <row r="47" spans="2:12">
      <c r="B47" s="135"/>
      <c r="C47" s="135"/>
      <c r="D47" s="136"/>
      <c r="E47" s="135"/>
      <c r="F47" s="135"/>
      <c r="G47" s="135"/>
      <c r="H47" s="135"/>
      <c r="I47" s="135"/>
      <c r="J47" s="135"/>
      <c r="K47" s="135"/>
      <c r="L47" s="135"/>
    </row>
    <row r="48" spans="2:12">
      <c r="B48" s="135"/>
      <c r="C48" s="135"/>
      <c r="D48" s="136"/>
      <c r="E48" s="135"/>
      <c r="F48" s="135"/>
      <c r="G48" s="135"/>
      <c r="H48" s="135"/>
      <c r="I48" s="135"/>
      <c r="J48" s="135"/>
      <c r="K48" s="135"/>
      <c r="L48" s="135"/>
    </row>
    <row r="49" spans="4:4">
      <c r="D49" s="136"/>
    </row>
    <row r="50" spans="4:4">
      <c r="D50" s="136"/>
    </row>
    <row r="51" spans="4:4">
      <c r="D51" s="136"/>
    </row>
    <row r="52" spans="4:4">
      <c r="D52" s="136"/>
    </row>
    <row r="53" spans="4:4">
      <c r="D53" s="136"/>
    </row>
    <row r="54" spans="4:4">
      <c r="D54" s="136"/>
    </row>
    <row r="55" spans="4:4">
      <c r="D55" s="136"/>
    </row>
    <row r="56" spans="4:4">
      <c r="D56" s="136"/>
    </row>
    <row r="57" spans="4:4">
      <c r="D57" s="136"/>
    </row>
    <row r="58" spans="4:4">
      <c r="D58" s="136"/>
    </row>
    <row r="59" spans="4:4">
      <c r="D59" s="136"/>
    </row>
    <row r="60" spans="4:4">
      <c r="D60" s="136"/>
    </row>
    <row r="61" spans="4:4">
      <c r="D61" s="136"/>
    </row>
    <row r="62" spans="4:4">
      <c r="D62" s="136"/>
    </row>
    <row r="63" spans="4:4">
      <c r="D63" s="136"/>
    </row>
    <row r="64" spans="4:4">
      <c r="D64" s="136"/>
    </row>
    <row r="65" spans="4:4">
      <c r="D65" s="136"/>
    </row>
    <row r="66" spans="4:4">
      <c r="D66" s="136"/>
    </row>
    <row r="67" spans="4:4">
      <c r="D67" s="136"/>
    </row>
    <row r="68" spans="4:4">
      <c r="D68" s="136"/>
    </row>
    <row r="69" spans="4:4">
      <c r="D69" s="136"/>
    </row>
    <row r="70" spans="4:4">
      <c r="D70" s="136"/>
    </row>
    <row r="71" spans="4:4">
      <c r="D71" s="136"/>
    </row>
    <row r="72" spans="4:4">
      <c r="D72" s="136"/>
    </row>
    <row r="73" spans="4:4">
      <c r="D73" s="136"/>
    </row>
    <row r="74" spans="4:4">
      <c r="D74" s="136"/>
    </row>
    <row r="75" spans="4:4">
      <c r="D75" s="136"/>
    </row>
    <row r="76" spans="4:4">
      <c r="D76" s="136"/>
    </row>
    <row r="77" spans="4:4">
      <c r="D77" s="136"/>
    </row>
    <row r="78" spans="4:4">
      <c r="D78" s="136"/>
    </row>
    <row r="79" spans="4:4">
      <c r="D79" s="136"/>
    </row>
    <row r="80" spans="4:4">
      <c r="D80" s="136"/>
    </row>
    <row r="81" spans="4:4">
      <c r="D81" s="136"/>
    </row>
    <row r="82" spans="4:4">
      <c r="D82" s="136"/>
    </row>
    <row r="83" spans="4:4">
      <c r="D83" s="136"/>
    </row>
    <row r="84" spans="4:4">
      <c r="D84" s="136"/>
    </row>
    <row r="85" spans="4:4">
      <c r="D85" s="136"/>
    </row>
    <row r="86" spans="4:4">
      <c r="D86" s="136"/>
    </row>
    <row r="87" spans="4:4">
      <c r="D87" s="136"/>
    </row>
    <row r="88" spans="4:4">
      <c r="D88" s="136"/>
    </row>
    <row r="89" spans="4:4">
      <c r="D89" s="136"/>
    </row>
    <row r="90" spans="4:4">
      <c r="D90" s="136"/>
    </row>
    <row r="91" spans="4:4">
      <c r="D91" s="136"/>
    </row>
    <row r="92" spans="4:4">
      <c r="D92" s="136"/>
    </row>
    <row r="93" spans="4:4">
      <c r="D93" s="136"/>
    </row>
    <row r="94" spans="4:4">
      <c r="D94" s="136"/>
    </row>
    <row r="95" spans="4:4">
      <c r="D95" s="136"/>
    </row>
    <row r="96" spans="4:4">
      <c r="D96" s="136"/>
    </row>
    <row r="97" spans="4:4">
      <c r="D97" s="136"/>
    </row>
    <row r="98" spans="4:4">
      <c r="D98" s="136"/>
    </row>
    <row r="99" spans="4:4">
      <c r="D99" s="136"/>
    </row>
    <row r="100" spans="4:4">
      <c r="D100" s="136"/>
    </row>
    <row r="101" spans="4:4">
      <c r="D101" s="136"/>
    </row>
    <row r="102" spans="4:4">
      <c r="D102" s="136"/>
    </row>
    <row r="103" spans="4:4">
      <c r="D103" s="136"/>
    </row>
    <row r="104" spans="4:4">
      <c r="D104" s="136"/>
    </row>
    <row r="105" spans="4:4">
      <c r="D105" s="136"/>
    </row>
    <row r="106" spans="4:4">
      <c r="D106" s="136"/>
    </row>
    <row r="107" spans="4:4">
      <c r="D107" s="136"/>
    </row>
    <row r="108" spans="4:4">
      <c r="D108" s="136"/>
    </row>
    <row r="109" spans="4:4">
      <c r="D109" s="136"/>
    </row>
    <row r="110" spans="4:4">
      <c r="D110" s="136"/>
    </row>
    <row r="111" spans="4:4">
      <c r="D111" s="136"/>
    </row>
    <row r="112" spans="4:4">
      <c r="D112" s="136"/>
    </row>
    <row r="113" spans="4:4">
      <c r="D113" s="136"/>
    </row>
    <row r="114" spans="4:4">
      <c r="D114" s="136"/>
    </row>
    <row r="115" spans="4:4">
      <c r="D115" s="136"/>
    </row>
    <row r="116" spans="4:4">
      <c r="D116" s="136"/>
    </row>
    <row r="117" spans="4:4">
      <c r="D117" s="136"/>
    </row>
    <row r="118" spans="4:4">
      <c r="D118" s="136"/>
    </row>
    <row r="119" spans="4:4">
      <c r="D119" s="136"/>
    </row>
    <row r="120" spans="4:4">
      <c r="D120" s="136"/>
    </row>
    <row r="121" spans="4:4">
      <c r="D121" s="136"/>
    </row>
    <row r="122" spans="4:4">
      <c r="D122" s="136"/>
    </row>
    <row r="123" spans="4:4">
      <c r="D123" s="136"/>
    </row>
    <row r="124" spans="4:4">
      <c r="D124" s="136"/>
    </row>
    <row r="125" spans="4:4">
      <c r="D125" s="136"/>
    </row>
    <row r="126" spans="4:4">
      <c r="D126" s="136"/>
    </row>
    <row r="127" spans="4:4">
      <c r="D127" s="136"/>
    </row>
    <row r="128" spans="4:4">
      <c r="D128" s="136"/>
    </row>
    <row r="129" spans="4:4">
      <c r="D129" s="136"/>
    </row>
    <row r="130" spans="4:4">
      <c r="D130" s="136"/>
    </row>
    <row r="131" spans="4:4">
      <c r="D131" s="136"/>
    </row>
    <row r="132" spans="4:4">
      <c r="D132" s="136"/>
    </row>
    <row r="133" spans="4:4">
      <c r="D133" s="136"/>
    </row>
    <row r="134" spans="4:4">
      <c r="D134" s="136"/>
    </row>
    <row r="135" spans="4:4">
      <c r="D135" s="136"/>
    </row>
    <row r="136" spans="4:4">
      <c r="D136" s="136"/>
    </row>
    <row r="137" spans="4:4">
      <c r="D137" s="136"/>
    </row>
    <row r="138" spans="4:4">
      <c r="D138" s="136"/>
    </row>
    <row r="139" spans="4:4">
      <c r="D139" s="136"/>
    </row>
    <row r="140" spans="4:4">
      <c r="D140" s="136"/>
    </row>
    <row r="141" spans="4:4">
      <c r="D141" s="136"/>
    </row>
    <row r="142" spans="4:4">
      <c r="D142" s="136"/>
    </row>
    <row r="143" spans="4:4">
      <c r="D143" s="136"/>
    </row>
    <row r="144" spans="4:4">
      <c r="D144" s="136"/>
    </row>
    <row r="145" spans="4:4">
      <c r="D145" s="136"/>
    </row>
    <row r="146" spans="4:4">
      <c r="D146" s="136"/>
    </row>
    <row r="147" spans="4:4">
      <c r="D147" s="136"/>
    </row>
    <row r="148" spans="4:4">
      <c r="D148" s="136"/>
    </row>
    <row r="149" spans="4:4">
      <c r="D149" s="136"/>
    </row>
    <row r="150" spans="4:4">
      <c r="D150" s="136"/>
    </row>
    <row r="151" spans="4:4">
      <c r="D151" s="136"/>
    </row>
    <row r="152" spans="4:4">
      <c r="D152" s="136"/>
    </row>
    <row r="153" spans="4:4">
      <c r="D153" s="136"/>
    </row>
    <row r="154" spans="4:4">
      <c r="D154" s="136"/>
    </row>
    <row r="155" spans="4:4">
      <c r="D155" s="136"/>
    </row>
    <row r="156" spans="4:4">
      <c r="D156" s="136"/>
    </row>
    <row r="157" spans="4:4">
      <c r="D157" s="136"/>
    </row>
    <row r="158" spans="4:4">
      <c r="D158" s="136"/>
    </row>
    <row r="159" spans="4:4">
      <c r="D159" s="136"/>
    </row>
    <row r="160" spans="4:4">
      <c r="D160" s="136"/>
    </row>
    <row r="161" spans="4:4">
      <c r="D161" s="136"/>
    </row>
    <row r="162" spans="4:4">
      <c r="D162" s="136"/>
    </row>
    <row r="163" spans="4:4">
      <c r="D163" s="136"/>
    </row>
    <row r="164" spans="4:4">
      <c r="D164" s="136"/>
    </row>
    <row r="165" spans="4:4">
      <c r="D165" s="136"/>
    </row>
    <row r="166" spans="4:4">
      <c r="D166" s="136"/>
    </row>
    <row r="167" spans="4:4">
      <c r="D167" s="136"/>
    </row>
    <row r="168" spans="4:4">
      <c r="D168" s="136"/>
    </row>
    <row r="169" spans="4:4">
      <c r="D169" s="136"/>
    </row>
    <row r="170" spans="4:4">
      <c r="D170" s="136"/>
    </row>
    <row r="171" spans="4:4">
      <c r="D171" s="136"/>
    </row>
    <row r="172" spans="4:4">
      <c r="D172" s="136"/>
    </row>
    <row r="173" spans="4:4">
      <c r="D173" s="136"/>
    </row>
    <row r="174" spans="4:4">
      <c r="D174" s="136"/>
    </row>
    <row r="175" spans="4:4">
      <c r="D175" s="136"/>
    </row>
    <row r="176" spans="4:4">
      <c r="D176" s="136"/>
    </row>
    <row r="177" spans="4:4">
      <c r="D177" s="136"/>
    </row>
    <row r="178" spans="4:4">
      <c r="D178" s="136"/>
    </row>
    <row r="179" spans="4:4">
      <c r="D179" s="136"/>
    </row>
    <row r="180" spans="4:4">
      <c r="D180" s="136"/>
    </row>
    <row r="181" spans="4:4">
      <c r="D181" s="136"/>
    </row>
    <row r="182" spans="4:4">
      <c r="D182" s="136"/>
    </row>
    <row r="183" spans="4:4">
      <c r="D183" s="136"/>
    </row>
    <row r="184" spans="4:4">
      <c r="D184" s="136"/>
    </row>
    <row r="185" spans="4:4">
      <c r="D185" s="136"/>
    </row>
    <row r="186" spans="4:4">
      <c r="D186" s="136"/>
    </row>
    <row r="187" spans="4:4">
      <c r="D187" s="136"/>
    </row>
    <row r="188" spans="4:4">
      <c r="D188" s="136"/>
    </row>
    <row r="189" spans="4:4">
      <c r="D189" s="136"/>
    </row>
    <row r="190" spans="4:4">
      <c r="D190" s="136"/>
    </row>
    <row r="191" spans="4:4">
      <c r="D191" s="136"/>
    </row>
    <row r="192" spans="4:4">
      <c r="D192" s="136"/>
    </row>
    <row r="193" spans="4:4">
      <c r="D193" s="136"/>
    </row>
    <row r="194" spans="4:4">
      <c r="D194" s="136"/>
    </row>
    <row r="195" spans="4:4">
      <c r="D195" s="136"/>
    </row>
    <row r="196" spans="4:4">
      <c r="D196" s="136"/>
    </row>
    <row r="197" spans="4:4">
      <c r="D197" s="136"/>
    </row>
    <row r="198" spans="4:4">
      <c r="D198" s="136"/>
    </row>
    <row r="199" spans="4:4">
      <c r="D199" s="136"/>
    </row>
    <row r="200" spans="4:4">
      <c r="D200" s="136"/>
    </row>
    <row r="201" spans="4:4">
      <c r="D201" s="136"/>
    </row>
    <row r="202" spans="4:4">
      <c r="D202" s="136"/>
    </row>
    <row r="203" spans="4:4">
      <c r="D203" s="136"/>
    </row>
    <row r="204" spans="4:4">
      <c r="D204" s="136"/>
    </row>
    <row r="205" spans="4:4">
      <c r="D205" s="136"/>
    </row>
    <row r="206" spans="4:4">
      <c r="D206" s="136"/>
    </row>
    <row r="207" spans="4:4">
      <c r="D207" s="136"/>
    </row>
    <row r="208" spans="4:4">
      <c r="D208" s="136"/>
    </row>
    <row r="209" spans="4:4">
      <c r="D209" s="136"/>
    </row>
    <row r="210" spans="4:4">
      <c r="D210" s="136"/>
    </row>
    <row r="211" spans="4:4">
      <c r="D211" s="136"/>
    </row>
    <row r="212" spans="4:4">
      <c r="D212" s="136"/>
    </row>
    <row r="213" spans="4:4">
      <c r="D213" s="136"/>
    </row>
    <row r="214" spans="4:4">
      <c r="D214" s="136"/>
    </row>
    <row r="215" spans="4:4">
      <c r="D215" s="136"/>
    </row>
    <row r="216" spans="4:4">
      <c r="D216" s="136"/>
    </row>
    <row r="217" spans="4:4">
      <c r="D217" s="136"/>
    </row>
    <row r="218" spans="4:4">
      <c r="D218" s="136"/>
    </row>
    <row r="219" spans="4:4">
      <c r="D219" s="136"/>
    </row>
    <row r="220" spans="4:4">
      <c r="D220" s="136"/>
    </row>
    <row r="221" spans="4:4">
      <c r="D221" s="136"/>
    </row>
    <row r="222" spans="4:4">
      <c r="D222" s="136"/>
    </row>
    <row r="223" spans="4:4">
      <c r="D223" s="136"/>
    </row>
    <row r="224" spans="4:4">
      <c r="D224" s="136"/>
    </row>
    <row r="225" spans="4:4">
      <c r="D225" s="136"/>
    </row>
    <row r="226" spans="4:4">
      <c r="D226" s="136"/>
    </row>
    <row r="227" spans="4:4">
      <c r="D227" s="136"/>
    </row>
    <row r="228" spans="4:4">
      <c r="D228" s="136"/>
    </row>
    <row r="229" spans="4:4">
      <c r="D229" s="136"/>
    </row>
    <row r="230" spans="4:4">
      <c r="D230" s="136"/>
    </row>
    <row r="231" spans="4:4">
      <c r="D231" s="136"/>
    </row>
    <row r="232" spans="4:4">
      <c r="D232" s="136"/>
    </row>
    <row r="233" spans="4:4">
      <c r="D233" s="136"/>
    </row>
    <row r="234" spans="4:4">
      <c r="D234" s="136"/>
    </row>
    <row r="235" spans="4:4">
      <c r="D235" s="136"/>
    </row>
    <row r="236" spans="4:4">
      <c r="D236" s="136"/>
    </row>
    <row r="237" spans="4:4">
      <c r="D237" s="136"/>
    </row>
    <row r="238" spans="4:4">
      <c r="D238" s="136"/>
    </row>
    <row r="239" spans="4:4">
      <c r="D239" s="136"/>
    </row>
    <row r="240" spans="4:4">
      <c r="D240" s="136"/>
    </row>
    <row r="241" spans="4:4">
      <c r="D241" s="136"/>
    </row>
    <row r="242" spans="4:4">
      <c r="D242" s="136"/>
    </row>
    <row r="243" spans="4:4">
      <c r="D243" s="136"/>
    </row>
    <row r="244" spans="4:4">
      <c r="D244" s="136"/>
    </row>
    <row r="245" spans="4:4">
      <c r="D245" s="136"/>
    </row>
    <row r="246" spans="4:4">
      <c r="D246" s="136"/>
    </row>
    <row r="247" spans="4:4">
      <c r="D247" s="136"/>
    </row>
    <row r="248" spans="4:4">
      <c r="D248" s="136"/>
    </row>
    <row r="249" spans="4:4">
      <c r="D249" s="136"/>
    </row>
    <row r="250" spans="4:4">
      <c r="D250" s="136"/>
    </row>
    <row r="251" spans="4:4">
      <c r="D251" s="136"/>
    </row>
    <row r="252" spans="4:4">
      <c r="D252" s="136"/>
    </row>
    <row r="253" spans="4:4">
      <c r="D253" s="136"/>
    </row>
    <row r="254" spans="4:4">
      <c r="D254" s="136"/>
    </row>
    <row r="255" spans="4:4">
      <c r="D255" s="136"/>
    </row>
    <row r="256" spans="4:4">
      <c r="D256" s="136"/>
    </row>
    <row r="257" spans="4:4">
      <c r="D257" s="136"/>
    </row>
    <row r="258" spans="4:4">
      <c r="D258" s="136"/>
    </row>
    <row r="259" spans="4:4">
      <c r="D259" s="136"/>
    </row>
    <row r="260" spans="4:4">
      <c r="D260" s="136"/>
    </row>
    <row r="261" spans="4:4">
      <c r="D261" s="136"/>
    </row>
    <row r="262" spans="4:4">
      <c r="D262" s="136"/>
    </row>
    <row r="263" spans="4:4">
      <c r="D263" s="136"/>
    </row>
    <row r="264" spans="4:4">
      <c r="D264" s="136"/>
    </row>
    <row r="265" spans="4:4">
      <c r="D265" s="136"/>
    </row>
    <row r="266" spans="4:4">
      <c r="D266" s="136"/>
    </row>
    <row r="267" spans="4:4">
      <c r="D267" s="136"/>
    </row>
    <row r="268" spans="4:4">
      <c r="D268" s="136"/>
    </row>
    <row r="269" spans="4:4">
      <c r="D269" s="136"/>
    </row>
    <row r="270" spans="4:4">
      <c r="D270" s="136"/>
    </row>
    <row r="271" spans="4:4">
      <c r="D271" s="136"/>
    </row>
    <row r="272" spans="4:4">
      <c r="D272" s="136"/>
    </row>
    <row r="273" spans="4:4">
      <c r="D273" s="136"/>
    </row>
    <row r="274" spans="4:4">
      <c r="D274" s="136"/>
    </row>
    <row r="275" spans="4:4">
      <c r="D275" s="136"/>
    </row>
    <row r="276" spans="4:4">
      <c r="D276" s="136"/>
    </row>
    <row r="277" spans="4:4">
      <c r="D277" s="136"/>
    </row>
    <row r="278" spans="4:4">
      <c r="D278" s="136"/>
    </row>
    <row r="279" spans="4:4">
      <c r="D279" s="136"/>
    </row>
    <row r="280" spans="4:4">
      <c r="D280" s="136"/>
    </row>
    <row r="281" spans="4:4">
      <c r="D281" s="136"/>
    </row>
    <row r="282" spans="4:4">
      <c r="D282" s="136"/>
    </row>
    <row r="283" spans="4:4">
      <c r="D283" s="136"/>
    </row>
    <row r="284" spans="4:4">
      <c r="D284" s="136"/>
    </row>
    <row r="285" spans="4:4">
      <c r="D285" s="136"/>
    </row>
    <row r="286" spans="4:4">
      <c r="D286" s="136"/>
    </row>
    <row r="287" spans="4:4">
      <c r="D287" s="136"/>
    </row>
    <row r="288" spans="4:4">
      <c r="D288" s="136"/>
    </row>
    <row r="289" spans="4:4">
      <c r="D289" s="136"/>
    </row>
    <row r="290" spans="4:4">
      <c r="D290" s="136"/>
    </row>
    <row r="291" spans="4:4">
      <c r="D291" s="136"/>
    </row>
    <row r="292" spans="4:4">
      <c r="D292" s="136"/>
    </row>
    <row r="293" spans="4:4">
      <c r="D293" s="136"/>
    </row>
    <row r="294" spans="4:4">
      <c r="D294" s="136"/>
    </row>
    <row r="295" spans="4:4">
      <c r="D295" s="136"/>
    </row>
    <row r="296" spans="4:4">
      <c r="D296" s="136"/>
    </row>
    <row r="297" spans="4:4">
      <c r="D297" s="136"/>
    </row>
    <row r="298" spans="4:4">
      <c r="D298" s="136"/>
    </row>
    <row r="299" spans="4:4">
      <c r="D299" s="136"/>
    </row>
    <row r="300" spans="4:4">
      <c r="D300" s="136"/>
    </row>
    <row r="301" spans="4:4">
      <c r="D301" s="136"/>
    </row>
    <row r="302" spans="4:4">
      <c r="D302" s="136"/>
    </row>
    <row r="303" spans="4:4">
      <c r="D303" s="136"/>
    </row>
    <row r="304" spans="4:4">
      <c r="D304" s="136"/>
    </row>
    <row r="305" spans="4:4">
      <c r="D305" s="136"/>
    </row>
    <row r="306" spans="4:4">
      <c r="D306" s="136"/>
    </row>
    <row r="307" spans="4:4">
      <c r="D307" s="136"/>
    </row>
    <row r="308" spans="4:4">
      <c r="D308" s="136"/>
    </row>
    <row r="309" spans="4:4">
      <c r="D309" s="136"/>
    </row>
    <row r="310" spans="4:4">
      <c r="D310" s="136"/>
    </row>
    <row r="311" spans="4:4">
      <c r="D311" s="136"/>
    </row>
    <row r="312" spans="4:4">
      <c r="D312" s="136"/>
    </row>
    <row r="313" spans="4:4">
      <c r="D313" s="136"/>
    </row>
    <row r="314" spans="4:4">
      <c r="D314" s="136"/>
    </row>
    <row r="315" spans="4:4">
      <c r="D315" s="136"/>
    </row>
    <row r="316" spans="4:4">
      <c r="D316" s="136"/>
    </row>
    <row r="317" spans="4:4">
      <c r="D317" s="136"/>
    </row>
    <row r="318" spans="4:4">
      <c r="D318" s="136"/>
    </row>
    <row r="319" spans="4:4">
      <c r="D319" s="136"/>
    </row>
    <row r="320" spans="4:4">
      <c r="D320" s="136"/>
    </row>
    <row r="321" spans="4:4">
      <c r="D321" s="136"/>
    </row>
    <row r="322" spans="4:4">
      <c r="D322" s="136"/>
    </row>
    <row r="323" spans="4:4">
      <c r="D323" s="136"/>
    </row>
    <row r="324" spans="4:4">
      <c r="D324" s="136"/>
    </row>
    <row r="325" spans="4:4">
      <c r="D325" s="136"/>
    </row>
    <row r="326" spans="4:4">
      <c r="D326" s="136"/>
    </row>
    <row r="327" spans="4:4">
      <c r="D327" s="136"/>
    </row>
    <row r="328" spans="4:4">
      <c r="D328" s="136"/>
    </row>
    <row r="329" spans="4:4">
      <c r="D329" s="136"/>
    </row>
    <row r="330" spans="4:4">
      <c r="D330" s="136"/>
    </row>
    <row r="331" spans="4:4">
      <c r="D331" s="136"/>
    </row>
    <row r="332" spans="4:4">
      <c r="D332" s="136"/>
    </row>
    <row r="333" spans="4:4">
      <c r="D333" s="136"/>
    </row>
    <row r="334" spans="4:4">
      <c r="D334" s="136"/>
    </row>
    <row r="335" spans="4:4">
      <c r="D335" s="136"/>
    </row>
    <row r="336" spans="4:4">
      <c r="D336" s="136"/>
    </row>
    <row r="337" spans="4:4">
      <c r="D337" s="136"/>
    </row>
    <row r="338" spans="4:4">
      <c r="D338" s="136"/>
    </row>
    <row r="339" spans="4:4">
      <c r="D339" s="136"/>
    </row>
    <row r="340" spans="4:4">
      <c r="D340" s="136"/>
    </row>
    <row r="341" spans="4:4">
      <c r="D341" s="136"/>
    </row>
    <row r="342" spans="4:4">
      <c r="D342" s="136"/>
    </row>
    <row r="343" spans="4:4">
      <c r="D343" s="136"/>
    </row>
    <row r="344" spans="4:4">
      <c r="D344" s="136"/>
    </row>
    <row r="345" spans="4:4">
      <c r="D345" s="136"/>
    </row>
    <row r="346" spans="4:4">
      <c r="D346" s="136"/>
    </row>
    <row r="347" spans="4:4">
      <c r="D347" s="136"/>
    </row>
    <row r="348" spans="4:4">
      <c r="D348" s="136"/>
    </row>
    <row r="349" spans="4:4">
      <c r="D349" s="136"/>
    </row>
    <row r="350" spans="4:4">
      <c r="D350" s="136"/>
    </row>
    <row r="351" spans="4:4">
      <c r="D351" s="136"/>
    </row>
    <row r="352" spans="4:4">
      <c r="D352" s="136"/>
    </row>
    <row r="353" spans="4:4">
      <c r="D353" s="136"/>
    </row>
    <row r="354" spans="4:4">
      <c r="D354" s="136"/>
    </row>
    <row r="355" spans="4:4">
      <c r="D355" s="136"/>
    </row>
    <row r="356" spans="4:4">
      <c r="D356" s="136"/>
    </row>
    <row r="357" spans="4:4">
      <c r="D357" s="136"/>
    </row>
    <row r="358" spans="4:4">
      <c r="D358" s="136"/>
    </row>
    <row r="359" spans="4:4">
      <c r="D359" s="136"/>
    </row>
    <row r="360" spans="4:4">
      <c r="D360" s="136"/>
    </row>
    <row r="361" spans="4:4">
      <c r="D361" s="136"/>
    </row>
    <row r="362" spans="4:4">
      <c r="D362" s="136"/>
    </row>
    <row r="363" spans="4:4">
      <c r="D363" s="136"/>
    </row>
    <row r="364" spans="4:4">
      <c r="D364" s="136"/>
    </row>
    <row r="365" spans="4:4">
      <c r="D365" s="136"/>
    </row>
    <row r="366" spans="4:4">
      <c r="D366" s="136"/>
    </row>
    <row r="367" spans="4:4">
      <c r="D367" s="136"/>
    </row>
    <row r="368" spans="4:4">
      <c r="D368" s="136"/>
    </row>
    <row r="369" spans="4:4">
      <c r="D369" s="136"/>
    </row>
    <row r="370" spans="4:4">
      <c r="D370" s="136"/>
    </row>
    <row r="371" spans="4:4">
      <c r="D371" s="136"/>
    </row>
    <row r="372" spans="4:4">
      <c r="D372" s="136"/>
    </row>
    <row r="373" spans="4:4">
      <c r="D373" s="136"/>
    </row>
    <row r="374" spans="4:4">
      <c r="D374" s="136"/>
    </row>
    <row r="375" spans="4:4">
      <c r="D375" s="136"/>
    </row>
    <row r="376" spans="4:4">
      <c r="D376" s="136"/>
    </row>
    <row r="377" spans="4:4">
      <c r="D377" s="136"/>
    </row>
    <row r="378" spans="4:4">
      <c r="D378" s="136"/>
    </row>
    <row r="379" spans="4:4">
      <c r="D379" s="136"/>
    </row>
    <row r="380" spans="4:4">
      <c r="D380" s="136"/>
    </row>
    <row r="381" spans="4:4">
      <c r="D381" s="136"/>
    </row>
    <row r="382" spans="4:4">
      <c r="D382" s="136"/>
    </row>
    <row r="383" spans="4:4">
      <c r="D383" s="136"/>
    </row>
    <row r="384" spans="4:4">
      <c r="D384" s="136"/>
    </row>
    <row r="385" spans="4:4">
      <c r="D385" s="136"/>
    </row>
    <row r="386" spans="4:4">
      <c r="D386" s="136"/>
    </row>
    <row r="387" spans="4:4">
      <c r="D387" s="136"/>
    </row>
    <row r="388" spans="4:4">
      <c r="D388" s="136"/>
    </row>
    <row r="389" spans="4:4">
      <c r="D389" s="136"/>
    </row>
    <row r="390" spans="4:4">
      <c r="D390" s="136"/>
    </row>
    <row r="391" spans="4:4">
      <c r="D391" s="136"/>
    </row>
    <row r="392" spans="4:4">
      <c r="D392" s="136"/>
    </row>
    <row r="393" spans="4:4">
      <c r="D393" s="136"/>
    </row>
    <row r="394" spans="4:4">
      <c r="D394" s="136"/>
    </row>
    <row r="395" spans="4:4">
      <c r="D395" s="136"/>
    </row>
    <row r="396" spans="4:4">
      <c r="D396" s="136"/>
    </row>
    <row r="397" spans="4:4">
      <c r="D397" s="136"/>
    </row>
    <row r="398" spans="4:4">
      <c r="D398" s="136"/>
    </row>
    <row r="399" spans="4:4">
      <c r="D399" s="136"/>
    </row>
    <row r="400" spans="4:4">
      <c r="D400" s="136"/>
    </row>
    <row r="401" spans="4:4">
      <c r="D401" s="136"/>
    </row>
    <row r="402" spans="4:4">
      <c r="D402" s="136"/>
    </row>
    <row r="403" spans="4:4">
      <c r="D403" s="136"/>
    </row>
    <row r="404" spans="4:4">
      <c r="D404" s="136"/>
    </row>
    <row r="405" spans="4:4">
      <c r="D405" s="136"/>
    </row>
    <row r="406" spans="4:4">
      <c r="D406" s="136"/>
    </row>
    <row r="407" spans="4:4">
      <c r="D407" s="136"/>
    </row>
    <row r="408" spans="4:4">
      <c r="D408" s="136"/>
    </row>
    <row r="409" spans="4:4">
      <c r="D409" s="136"/>
    </row>
    <row r="410" spans="4:4">
      <c r="D410" s="136"/>
    </row>
    <row r="411" spans="4:4">
      <c r="D411" s="136"/>
    </row>
    <row r="412" spans="4:4">
      <c r="D412" s="136"/>
    </row>
    <row r="413" spans="4:4">
      <c r="D413" s="136"/>
    </row>
    <row r="414" spans="4:4">
      <c r="D414" s="136"/>
    </row>
    <row r="415" spans="4:4">
      <c r="D415" s="136"/>
    </row>
    <row r="416" spans="4:4">
      <c r="D416" s="136"/>
    </row>
    <row r="417" spans="4:4">
      <c r="D417" s="136"/>
    </row>
    <row r="418" spans="4:4">
      <c r="D418" s="136"/>
    </row>
    <row r="419" spans="4:4">
      <c r="D419" s="136"/>
    </row>
    <row r="420" spans="4:4">
      <c r="D420" s="136"/>
    </row>
    <row r="421" spans="4:4">
      <c r="D421" s="136"/>
    </row>
    <row r="422" spans="4:4">
      <c r="D422" s="136"/>
    </row>
    <row r="423" spans="4:4">
      <c r="D423" s="136"/>
    </row>
    <row r="424" spans="4:4">
      <c r="D424" s="136"/>
    </row>
    <row r="425" spans="4:4">
      <c r="D425" s="136"/>
    </row>
    <row r="426" spans="4:4">
      <c r="D426" s="136"/>
    </row>
    <row r="427" spans="4:4">
      <c r="D427" s="136"/>
    </row>
    <row r="428" spans="4:4">
      <c r="D428" s="136"/>
    </row>
    <row r="429" spans="4:4">
      <c r="D429" s="136"/>
    </row>
    <row r="430" spans="4:4">
      <c r="D430" s="136"/>
    </row>
    <row r="431" spans="4:4">
      <c r="D431" s="136"/>
    </row>
    <row r="432" spans="4:4">
      <c r="D432" s="136"/>
    </row>
    <row r="433" spans="4:4">
      <c r="D433" s="136"/>
    </row>
    <row r="434" spans="4:4">
      <c r="D434" s="136"/>
    </row>
    <row r="435" spans="4:4">
      <c r="D435" s="136"/>
    </row>
    <row r="436" spans="4:4">
      <c r="D436" s="136"/>
    </row>
    <row r="437" spans="4:4">
      <c r="D437" s="136"/>
    </row>
    <row r="438" spans="4:4">
      <c r="D438" s="136"/>
    </row>
    <row r="439" spans="4:4">
      <c r="D439" s="136"/>
    </row>
    <row r="440" spans="4:4">
      <c r="D440" s="136"/>
    </row>
    <row r="441" spans="4:4">
      <c r="D441" s="136"/>
    </row>
    <row r="442" spans="4:4">
      <c r="D442" s="136"/>
    </row>
    <row r="443" spans="4:4">
      <c r="D443" s="136"/>
    </row>
    <row r="444" spans="4:4">
      <c r="D444" s="136"/>
    </row>
    <row r="445" spans="4:4">
      <c r="D445" s="136"/>
    </row>
    <row r="446" spans="4:4">
      <c r="D446" s="136"/>
    </row>
    <row r="447" spans="4:4">
      <c r="D447" s="136"/>
    </row>
    <row r="448" spans="4:4">
      <c r="D448" s="136"/>
    </row>
    <row r="449" spans="4:4">
      <c r="D449" s="136"/>
    </row>
    <row r="450" spans="4:4">
      <c r="D450" s="136"/>
    </row>
    <row r="451" spans="4:4">
      <c r="D451" s="136"/>
    </row>
    <row r="452" spans="4:4">
      <c r="D452" s="136"/>
    </row>
    <row r="453" spans="4:4">
      <c r="D453" s="136"/>
    </row>
    <row r="454" spans="4:4">
      <c r="D454" s="136"/>
    </row>
    <row r="455" spans="4:4">
      <c r="D455" s="136"/>
    </row>
    <row r="456" spans="4:4">
      <c r="D456" s="136"/>
    </row>
    <row r="457" spans="4:4">
      <c r="D457" s="136"/>
    </row>
    <row r="458" spans="4:4">
      <c r="D458" s="136"/>
    </row>
    <row r="459" spans="4:4">
      <c r="D459" s="136"/>
    </row>
    <row r="460" spans="4:4">
      <c r="D460" s="136"/>
    </row>
    <row r="461" spans="4:4">
      <c r="D461" s="136"/>
    </row>
    <row r="462" spans="4:4">
      <c r="D462" s="136"/>
    </row>
    <row r="463" spans="4:4">
      <c r="D463" s="136"/>
    </row>
    <row r="464" spans="4:4">
      <c r="D464" s="136"/>
    </row>
    <row r="465" spans="4:4">
      <c r="D465" s="136"/>
    </row>
    <row r="466" spans="4:4">
      <c r="D466" s="136"/>
    </row>
    <row r="467" spans="4:4">
      <c r="D467" s="136"/>
    </row>
    <row r="468" spans="4:4">
      <c r="D468" s="136"/>
    </row>
    <row r="469" spans="4:4">
      <c r="D469" s="136"/>
    </row>
    <row r="470" spans="4:4">
      <c r="D470" s="136"/>
    </row>
    <row r="471" spans="4:4">
      <c r="D471" s="136"/>
    </row>
    <row r="472" spans="4:4">
      <c r="D472" s="136"/>
    </row>
    <row r="473" spans="4:4">
      <c r="D473" s="136"/>
    </row>
    <row r="474" spans="4:4">
      <c r="D474" s="136"/>
    </row>
    <row r="475" spans="4:4">
      <c r="D475" s="136"/>
    </row>
    <row r="476" spans="4:4">
      <c r="D476" s="136"/>
    </row>
    <row r="477" spans="4:4">
      <c r="D477" s="136"/>
    </row>
    <row r="478" spans="4:4">
      <c r="D478" s="136"/>
    </row>
    <row r="479" spans="4:4">
      <c r="D479" s="136"/>
    </row>
    <row r="480" spans="4:4">
      <c r="D480" s="136"/>
    </row>
    <row r="481" spans="4:4">
      <c r="D481" s="136"/>
    </row>
    <row r="482" spans="4:4">
      <c r="D482" s="136"/>
    </row>
    <row r="483" spans="4:4">
      <c r="D483" s="136"/>
    </row>
    <row r="484" spans="4:4">
      <c r="D484" s="136"/>
    </row>
    <row r="485" spans="4:4">
      <c r="D485" s="136"/>
    </row>
    <row r="486" spans="4:4">
      <c r="D486" s="136"/>
    </row>
    <row r="487" spans="4:4">
      <c r="D487" s="136"/>
    </row>
    <row r="488" spans="4:4">
      <c r="D488" s="136"/>
    </row>
    <row r="489" spans="4:4">
      <c r="D489" s="136"/>
    </row>
    <row r="490" spans="4:4">
      <c r="D490" s="136"/>
    </row>
    <row r="491" spans="4:4">
      <c r="D491" s="136"/>
    </row>
    <row r="492" spans="4:4">
      <c r="D492" s="136"/>
    </row>
    <row r="493" spans="4:4">
      <c r="D493" s="136"/>
    </row>
    <row r="494" spans="4:4">
      <c r="D494" s="136"/>
    </row>
    <row r="495" spans="4:4">
      <c r="D495" s="136"/>
    </row>
    <row r="496" spans="4:4">
      <c r="D496" s="136"/>
    </row>
    <row r="497" spans="4:5">
      <c r="D497" s="136"/>
      <c r="E497" s="135"/>
    </row>
    <row r="498" spans="4:5">
      <c r="D498" s="136"/>
      <c r="E498" s="135"/>
    </row>
    <row r="499" spans="4:5">
      <c r="D499" s="136"/>
      <c r="E499" s="135"/>
    </row>
    <row r="500" spans="4:5">
      <c r="D500" s="136"/>
      <c r="E500" s="135"/>
    </row>
    <row r="501" spans="4:5">
      <c r="D501" s="136"/>
      <c r="E501" s="135"/>
    </row>
    <row r="502" spans="4:5">
      <c r="D502" s="136"/>
      <c r="E502" s="135"/>
    </row>
    <row r="503" spans="4:5">
      <c r="D503" s="136"/>
      <c r="E503" s="135"/>
    </row>
    <row r="504" spans="4:5">
      <c r="D504" s="136"/>
      <c r="E504" s="135"/>
    </row>
    <row r="505" spans="4:5">
      <c r="D505" s="136"/>
      <c r="E505" s="135"/>
    </row>
    <row r="506" spans="4:5">
      <c r="D506" s="136"/>
      <c r="E506" s="135"/>
    </row>
    <row r="507" spans="4:5">
      <c r="D507" s="136"/>
      <c r="E507" s="135"/>
    </row>
    <row r="508" spans="4:5">
      <c r="D508" s="136"/>
      <c r="E508" s="135"/>
    </row>
    <row r="509" spans="4:5">
      <c r="D509" s="136"/>
      <c r="E509" s="135"/>
    </row>
    <row r="510" spans="4:5">
      <c r="D510" s="136"/>
      <c r="E510" s="135"/>
    </row>
    <row r="511" spans="4:5">
      <c r="D511" s="135"/>
      <c r="E511" s="137"/>
    </row>
    <row r="512" spans="4:5">
      <c r="D512" s="1"/>
    </row>
    <row r="513" spans="5:5">
      <c r="E513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42:B43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167</v>
      </c>
      <c r="C1" s="76" t="s" vm="1">
        <v>236</v>
      </c>
    </row>
    <row r="2" spans="2:18">
      <c r="B2" s="56" t="s">
        <v>166</v>
      </c>
      <c r="C2" s="76" t="s">
        <v>237</v>
      </c>
    </row>
    <row r="3" spans="2:18">
      <c r="B3" s="56" t="s">
        <v>168</v>
      </c>
      <c r="C3" s="76" t="s">
        <v>238</v>
      </c>
    </row>
    <row r="4" spans="2:18">
      <c r="B4" s="56" t="s">
        <v>169</v>
      </c>
      <c r="C4" s="76">
        <v>2142</v>
      </c>
    </row>
    <row r="6" spans="2:18" ht="26.25" customHeight="1">
      <c r="B6" s="184" t="s">
        <v>208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105</v>
      </c>
      <c r="C7" s="30" t="s">
        <v>36</v>
      </c>
      <c r="D7" s="30" t="s">
        <v>51</v>
      </c>
      <c r="E7" s="30" t="s">
        <v>15</v>
      </c>
      <c r="F7" s="30" t="s">
        <v>52</v>
      </c>
      <c r="G7" s="30" t="s">
        <v>91</v>
      </c>
      <c r="H7" s="30" t="s">
        <v>18</v>
      </c>
      <c r="I7" s="30" t="s">
        <v>90</v>
      </c>
      <c r="J7" s="30" t="s">
        <v>17</v>
      </c>
      <c r="K7" s="30" t="s">
        <v>205</v>
      </c>
      <c r="L7" s="30" t="s">
        <v>222</v>
      </c>
      <c r="M7" s="30" t="s">
        <v>206</v>
      </c>
      <c r="N7" s="30" t="s">
        <v>47</v>
      </c>
      <c r="O7" s="30" t="s">
        <v>170</v>
      </c>
      <c r="P7" s="31" t="s">
        <v>172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78" t="s">
        <v>235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78" t="s">
        <v>101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78" t="s">
        <v>220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8" t="s">
        <v>230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167</v>
      </c>
      <c r="C1" s="76" t="s" vm="1">
        <v>236</v>
      </c>
    </row>
    <row r="2" spans="2:18">
      <c r="B2" s="56" t="s">
        <v>166</v>
      </c>
      <c r="C2" s="76" t="s">
        <v>237</v>
      </c>
    </row>
    <row r="3" spans="2:18">
      <c r="B3" s="56" t="s">
        <v>168</v>
      </c>
      <c r="C3" s="76" t="s">
        <v>238</v>
      </c>
    </row>
    <row r="4" spans="2:18">
      <c r="B4" s="56" t="s">
        <v>169</v>
      </c>
      <c r="C4" s="76">
        <v>2142</v>
      </c>
    </row>
    <row r="6" spans="2:18" ht="26.25" customHeight="1">
      <c r="B6" s="184" t="s">
        <v>210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105</v>
      </c>
      <c r="C7" s="30" t="s">
        <v>36</v>
      </c>
      <c r="D7" s="30" t="s">
        <v>51</v>
      </c>
      <c r="E7" s="30" t="s">
        <v>15</v>
      </c>
      <c r="F7" s="30" t="s">
        <v>52</v>
      </c>
      <c r="G7" s="30" t="s">
        <v>91</v>
      </c>
      <c r="H7" s="30" t="s">
        <v>18</v>
      </c>
      <c r="I7" s="30" t="s">
        <v>90</v>
      </c>
      <c r="J7" s="30" t="s">
        <v>17</v>
      </c>
      <c r="K7" s="30" t="s">
        <v>205</v>
      </c>
      <c r="L7" s="30" t="s">
        <v>222</v>
      </c>
      <c r="M7" s="30" t="s">
        <v>206</v>
      </c>
      <c r="N7" s="30" t="s">
        <v>47</v>
      </c>
      <c r="O7" s="30" t="s">
        <v>170</v>
      </c>
      <c r="P7" s="31" t="s">
        <v>172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78" t="s">
        <v>235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78" t="s">
        <v>101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78" t="s">
        <v>220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8" t="s">
        <v>230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2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2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2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2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2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2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2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2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2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2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2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2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2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2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2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2"/>
      <c r="R31" s="2"/>
      <c r="S31" s="2"/>
      <c r="T31" s="2"/>
      <c r="U31" s="2"/>
      <c r="V31" s="2"/>
      <c r="W31" s="2"/>
    </row>
    <row r="32" spans="2:2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2"/>
      <c r="R32" s="2"/>
      <c r="S32" s="2"/>
      <c r="T32" s="2"/>
      <c r="U32" s="2"/>
      <c r="V32" s="2"/>
      <c r="W32" s="2"/>
    </row>
    <row r="33" spans="2:2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2"/>
      <c r="R33" s="2"/>
      <c r="S33" s="2"/>
      <c r="T33" s="2"/>
      <c r="U33" s="2"/>
      <c r="V33" s="2"/>
      <c r="W33" s="2"/>
    </row>
    <row r="34" spans="2:2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2"/>
      <c r="R34" s="2"/>
      <c r="S34" s="2"/>
      <c r="T34" s="2"/>
      <c r="U34" s="2"/>
      <c r="V34" s="2"/>
      <c r="W34" s="2"/>
    </row>
    <row r="35" spans="2:2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2"/>
      <c r="R35" s="2"/>
      <c r="S35" s="2"/>
      <c r="T35" s="2"/>
      <c r="U35" s="2"/>
      <c r="V35" s="2"/>
      <c r="W35" s="2"/>
    </row>
    <row r="36" spans="2:2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2"/>
      <c r="R36" s="2"/>
      <c r="S36" s="2"/>
      <c r="T36" s="2"/>
      <c r="U36" s="2"/>
      <c r="V36" s="2"/>
      <c r="W36" s="2"/>
    </row>
    <row r="37" spans="2:2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2"/>
      <c r="R37" s="2"/>
      <c r="S37" s="2"/>
      <c r="T37" s="2"/>
      <c r="U37" s="2"/>
      <c r="V37" s="2"/>
      <c r="W37" s="2"/>
    </row>
    <row r="38" spans="2:2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2"/>
      <c r="R38" s="2"/>
      <c r="S38" s="2"/>
      <c r="T38" s="2"/>
      <c r="U38" s="2"/>
      <c r="V38" s="2"/>
      <c r="W38" s="2"/>
    </row>
    <row r="39" spans="2:2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2"/>
      <c r="R39" s="2"/>
      <c r="S39" s="2"/>
      <c r="T39" s="2"/>
      <c r="U39" s="2"/>
      <c r="V39" s="2"/>
      <c r="W39" s="2"/>
    </row>
    <row r="40" spans="2:2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2"/>
      <c r="R40" s="2"/>
      <c r="S40" s="2"/>
      <c r="T40" s="2"/>
      <c r="U40" s="2"/>
      <c r="V40" s="2"/>
      <c r="W40" s="2"/>
    </row>
    <row r="41" spans="2:2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2"/>
      <c r="R41" s="2"/>
      <c r="S41" s="2"/>
      <c r="T41" s="2"/>
      <c r="U41" s="2"/>
      <c r="V41" s="2"/>
      <c r="W41" s="2"/>
    </row>
    <row r="42" spans="2:2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2"/>
      <c r="R42" s="2"/>
      <c r="S42" s="2"/>
      <c r="T42" s="2"/>
      <c r="U42" s="2"/>
      <c r="V42" s="2"/>
      <c r="W42" s="2"/>
    </row>
    <row r="43" spans="2:2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2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2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2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2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2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B16" sqref="B16:B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167</v>
      </c>
      <c r="C1" s="76" t="s" vm="1">
        <v>236</v>
      </c>
    </row>
    <row r="2" spans="2:52">
      <c r="B2" s="56" t="s">
        <v>166</v>
      </c>
      <c r="C2" s="76" t="s">
        <v>237</v>
      </c>
    </row>
    <row r="3" spans="2:52">
      <c r="B3" s="56" t="s">
        <v>168</v>
      </c>
      <c r="C3" s="76" t="s">
        <v>238</v>
      </c>
    </row>
    <row r="4" spans="2:52">
      <c r="B4" s="56" t="s">
        <v>169</v>
      </c>
      <c r="C4" s="76">
        <v>2142</v>
      </c>
    </row>
    <row r="6" spans="2:52" ht="21.75" customHeight="1">
      <c r="B6" s="175" t="s">
        <v>197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</row>
    <row r="7" spans="2:52" ht="27.75" customHeight="1">
      <c r="B7" s="178" t="s">
        <v>75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0"/>
      <c r="AT7" s="3"/>
      <c r="AU7" s="3"/>
    </row>
    <row r="8" spans="2:52" s="3" customFormat="1" ht="55.5" customHeight="1">
      <c r="B8" s="22" t="s">
        <v>104</v>
      </c>
      <c r="C8" s="30" t="s">
        <v>36</v>
      </c>
      <c r="D8" s="30" t="s">
        <v>108</v>
      </c>
      <c r="E8" s="30" t="s">
        <v>15</v>
      </c>
      <c r="F8" s="30" t="s">
        <v>52</v>
      </c>
      <c r="G8" s="30" t="s">
        <v>91</v>
      </c>
      <c r="H8" s="30" t="s">
        <v>18</v>
      </c>
      <c r="I8" s="30" t="s">
        <v>90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48</v>
      </c>
      <c r="O8" s="30" t="s">
        <v>224</v>
      </c>
      <c r="P8" s="30" t="s">
        <v>170</v>
      </c>
      <c r="Q8" s="71" t="s">
        <v>172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231</v>
      </c>
      <c r="M9" s="32"/>
      <c r="N9" s="32" t="s">
        <v>232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78"/>
      <c r="C12" s="79"/>
      <c r="D12" s="79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AV12" s="4"/>
    </row>
    <row r="13" spans="2:52">
      <c r="B13" s="78"/>
      <c r="C13" s="79"/>
      <c r="D13" s="79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52">
      <c r="B14" s="181"/>
      <c r="C14" s="181"/>
      <c r="D14" s="181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52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52" ht="20.25">
      <c r="B16" s="78" t="s">
        <v>235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AT16" s="4"/>
    </row>
    <row r="17" spans="2:47" ht="20.25">
      <c r="B17" s="78" t="s">
        <v>101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AU17" s="4"/>
    </row>
    <row r="18" spans="2:47">
      <c r="B18" s="78" t="s">
        <v>220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AT18" s="3"/>
    </row>
    <row r="19" spans="2:47">
      <c r="B19" s="78" t="s">
        <v>230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AU19" s="3"/>
    </row>
    <row r="20" spans="2:4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4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4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4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4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4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4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4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4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4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4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4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4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C111" s="1"/>
      <c r="D111" s="1"/>
    </row>
    <row r="112" spans="2:17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14:D14"/>
  </mergeCells>
  <phoneticPr fontId="5" type="noConversion"/>
  <dataValidations count="1">
    <dataValidation allowBlank="1" showInputMessage="1" showErrorMessage="1" sqref="A1:A1048576 B31:D1048576 C15:D29 E1:AF1048576 AJ1:XFD1048576 AG1:AI27 AG31:AI1048576 C12:D13 D1:D11 C5:C11 B1:B15 B18:B30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167</v>
      </c>
      <c r="C1" s="76" t="s" vm="1">
        <v>236</v>
      </c>
    </row>
    <row r="2" spans="2:67">
      <c r="B2" s="56" t="s">
        <v>166</v>
      </c>
      <c r="C2" s="76" t="s">
        <v>237</v>
      </c>
    </row>
    <row r="3" spans="2:67">
      <c r="B3" s="56" t="s">
        <v>168</v>
      </c>
      <c r="C3" s="76" t="s">
        <v>238</v>
      </c>
    </row>
    <row r="4" spans="2:67">
      <c r="B4" s="56" t="s">
        <v>169</v>
      </c>
      <c r="C4" s="76">
        <v>2142</v>
      </c>
    </row>
    <row r="6" spans="2:67" ht="26.25" customHeight="1">
      <c r="B6" s="178" t="s">
        <v>197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3"/>
      <c r="BO6" s="3"/>
    </row>
    <row r="7" spans="2:67" ht="26.25" customHeight="1">
      <c r="B7" s="178" t="s">
        <v>76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3"/>
      <c r="AZ7" s="43"/>
      <c r="BJ7" s="3"/>
      <c r="BO7" s="3"/>
    </row>
    <row r="8" spans="2:67" s="3" customFormat="1" ht="78.75">
      <c r="B8" s="37" t="s">
        <v>104</v>
      </c>
      <c r="C8" s="13" t="s">
        <v>36</v>
      </c>
      <c r="D8" s="13" t="s">
        <v>108</v>
      </c>
      <c r="E8" s="13" t="s">
        <v>213</v>
      </c>
      <c r="F8" s="13" t="s">
        <v>106</v>
      </c>
      <c r="G8" s="13" t="s">
        <v>51</v>
      </c>
      <c r="H8" s="13" t="s">
        <v>15</v>
      </c>
      <c r="I8" s="13" t="s">
        <v>52</v>
      </c>
      <c r="J8" s="13" t="s">
        <v>91</v>
      </c>
      <c r="K8" s="13" t="s">
        <v>18</v>
      </c>
      <c r="L8" s="13" t="s">
        <v>90</v>
      </c>
      <c r="M8" s="13" t="s">
        <v>17</v>
      </c>
      <c r="N8" s="13" t="s">
        <v>19</v>
      </c>
      <c r="O8" s="13" t="s">
        <v>222</v>
      </c>
      <c r="P8" s="13" t="s">
        <v>221</v>
      </c>
      <c r="Q8" s="13" t="s">
        <v>48</v>
      </c>
      <c r="R8" s="13" t="s">
        <v>47</v>
      </c>
      <c r="S8" s="13" t="s">
        <v>170</v>
      </c>
      <c r="T8" s="38" t="s">
        <v>172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231</v>
      </c>
      <c r="P9" s="16"/>
      <c r="Q9" s="16" t="s">
        <v>225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19" t="s">
        <v>103</v>
      </c>
      <c r="S10" s="45" t="s">
        <v>173</v>
      </c>
      <c r="T10" s="72" t="s">
        <v>214</v>
      </c>
      <c r="U10" s="5"/>
      <c r="BJ10" s="1"/>
      <c r="BK10" s="3"/>
      <c r="BL10" s="1"/>
      <c r="BO10" s="1"/>
    </row>
    <row r="11" spans="2:67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5"/>
      <c r="BJ11" s="1"/>
      <c r="BK11" s="3"/>
      <c r="BL11" s="1"/>
      <c r="BO11" s="1"/>
    </row>
    <row r="12" spans="2:67" ht="20.25">
      <c r="B12" s="78" t="s">
        <v>235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BK12" s="4"/>
    </row>
    <row r="13" spans="2:67">
      <c r="B13" s="78" t="s">
        <v>101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67">
      <c r="B14" s="78" t="s">
        <v>220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5" spans="2:67">
      <c r="B15" s="78" t="s">
        <v>230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</row>
    <row r="16" spans="2:67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BJ16" s="4"/>
    </row>
    <row r="17" spans="2:20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</row>
    <row r="18" spans="2:20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</row>
    <row r="19" spans="2:20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2:20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</row>
    <row r="21" spans="2:20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2:20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2:20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5" spans="2:20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</row>
    <row r="26" spans="2:20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2:20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2:20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2:20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2:20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2:20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2:20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2:20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2:20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2:20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2:20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2:20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</row>
    <row r="46" spans="2:20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2:20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</row>
    <row r="48" spans="2:20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2:20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2:20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2:20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2" spans="2:20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2:20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2:20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2:20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2:20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2:20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2:20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</row>
    <row r="61" spans="2:20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</row>
    <row r="62" spans="2:20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</row>
    <row r="63" spans="2:20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</row>
    <row r="65" spans="2:20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</row>
    <row r="66" spans="2:20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</row>
    <row r="67" spans="2:20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</row>
    <row r="68" spans="2:20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</row>
    <row r="69" spans="2:20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</row>
    <row r="70" spans="2:20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</row>
    <row r="71" spans="2:20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</row>
    <row r="72" spans="2:20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</row>
    <row r="73" spans="2:20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</row>
    <row r="74" spans="2:20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</row>
    <row r="75" spans="2:20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</row>
    <row r="76" spans="2:20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</row>
    <row r="77" spans="2:20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</row>
    <row r="78" spans="2:20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</row>
    <row r="79" spans="2:20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</row>
    <row r="80" spans="2:20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</row>
    <row r="81" spans="2:20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</row>
    <row r="82" spans="2:20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2:20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2:20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2:20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2:20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</row>
    <row r="87" spans="2:20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</row>
    <row r="88" spans="2:20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</row>
    <row r="89" spans="2:20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2:20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</row>
    <row r="91" spans="2:20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</row>
    <row r="92" spans="2:20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</row>
    <row r="93" spans="2:20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</row>
    <row r="95" spans="2:20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</row>
    <row r="96" spans="2:20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</row>
    <row r="97" spans="2:20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</row>
    <row r="98" spans="2:20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</row>
    <row r="99" spans="2:20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</row>
    <row r="100" spans="2:20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</row>
    <row r="101" spans="2:20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</row>
    <row r="102" spans="2:20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</row>
    <row r="103" spans="2:20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</row>
    <row r="104" spans="2:20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</row>
    <row r="105" spans="2:20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</row>
    <row r="106" spans="2:20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</row>
    <row r="107" spans="2:20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</row>
    <row r="108" spans="2:20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</row>
    <row r="109" spans="2:20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</row>
    <row r="110" spans="2:20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167</v>
      </c>
      <c r="C1" s="76" t="s" vm="1">
        <v>236</v>
      </c>
    </row>
    <row r="2" spans="2:66">
      <c r="B2" s="56" t="s">
        <v>166</v>
      </c>
      <c r="C2" s="76" t="s">
        <v>237</v>
      </c>
    </row>
    <row r="3" spans="2:66">
      <c r="B3" s="56" t="s">
        <v>168</v>
      </c>
      <c r="C3" s="76" t="s">
        <v>238</v>
      </c>
    </row>
    <row r="4" spans="2:66">
      <c r="B4" s="56" t="s">
        <v>169</v>
      </c>
      <c r="C4" s="76">
        <v>2142</v>
      </c>
    </row>
    <row r="6" spans="2:66" ht="26.25" customHeight="1">
      <c r="B6" s="184" t="s">
        <v>197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6"/>
    </row>
    <row r="7" spans="2:66" ht="26.25" customHeight="1">
      <c r="B7" s="184" t="s">
        <v>77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6"/>
      <c r="BN7" s="3"/>
    </row>
    <row r="8" spans="2:66" s="3" customFormat="1" ht="78.75">
      <c r="B8" s="22" t="s">
        <v>104</v>
      </c>
      <c r="C8" s="30" t="s">
        <v>36</v>
      </c>
      <c r="D8" s="30" t="s">
        <v>108</v>
      </c>
      <c r="E8" s="30" t="s">
        <v>213</v>
      </c>
      <c r="F8" s="30" t="s">
        <v>106</v>
      </c>
      <c r="G8" s="30" t="s">
        <v>51</v>
      </c>
      <c r="H8" s="30" t="s">
        <v>15</v>
      </c>
      <c r="I8" s="30" t="s">
        <v>52</v>
      </c>
      <c r="J8" s="30" t="s">
        <v>91</v>
      </c>
      <c r="K8" s="30" t="s">
        <v>18</v>
      </c>
      <c r="L8" s="30" t="s">
        <v>90</v>
      </c>
      <c r="M8" s="30" t="s">
        <v>17</v>
      </c>
      <c r="N8" s="30" t="s">
        <v>19</v>
      </c>
      <c r="O8" s="13" t="s">
        <v>222</v>
      </c>
      <c r="P8" s="30" t="s">
        <v>221</v>
      </c>
      <c r="Q8" s="30" t="s">
        <v>229</v>
      </c>
      <c r="R8" s="30" t="s">
        <v>48</v>
      </c>
      <c r="S8" s="13" t="s">
        <v>47</v>
      </c>
      <c r="T8" s="30" t="s">
        <v>170</v>
      </c>
      <c r="U8" s="30" t="s">
        <v>172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231</v>
      </c>
      <c r="P9" s="32"/>
      <c r="Q9" s="16" t="s">
        <v>225</v>
      </c>
      <c r="R9" s="32" t="s">
        <v>225</v>
      </c>
      <c r="S9" s="16" t="s">
        <v>20</v>
      </c>
      <c r="T9" s="32" t="s">
        <v>225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102</v>
      </c>
      <c r="R10" s="19" t="s">
        <v>103</v>
      </c>
      <c r="S10" s="19" t="s">
        <v>173</v>
      </c>
      <c r="T10" s="20" t="s">
        <v>214</v>
      </c>
      <c r="U10" s="20" t="s">
        <v>233</v>
      </c>
      <c r="V10" s="5"/>
      <c r="BI10" s="1"/>
      <c r="BJ10" s="3"/>
      <c r="BK10" s="1"/>
    </row>
    <row r="11" spans="2:66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5"/>
      <c r="BI11" s="1"/>
      <c r="BJ11" s="3"/>
      <c r="BK11" s="1"/>
      <c r="BN11" s="1"/>
    </row>
    <row r="12" spans="2:66">
      <c r="B12" s="78" t="s">
        <v>235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BJ12" s="3"/>
    </row>
    <row r="13" spans="2:66" ht="20.25">
      <c r="B13" s="78" t="s">
        <v>101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BJ13" s="4"/>
    </row>
    <row r="14" spans="2:66">
      <c r="B14" s="78" t="s">
        <v>220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2:66">
      <c r="B15" s="78" t="s">
        <v>230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2:66">
      <c r="B16" s="78" t="s">
        <v>228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61" ht="20.2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BI17" s="4"/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BI19" s="3"/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</row>
    <row r="33" spans="2:2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</row>
    <row r="34" spans="2:21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</row>
    <row r="35" spans="2:21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</row>
    <row r="36" spans="2:21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2:21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2:21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2:21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2:21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2:21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2:21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2:21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2:21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2:21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2:21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2:21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2:21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2:21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2:21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2:21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2:21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2:21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2:21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2:21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2:21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2:21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2:21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2:21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2:21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2:21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2:2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2:2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2:21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2:21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2:21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</row>
    <row r="67" spans="2:21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2:21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2:21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2:21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2:21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2:21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</row>
    <row r="73" spans="2:21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</row>
    <row r="74" spans="2:21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</row>
    <row r="75" spans="2:21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</row>
    <row r="76" spans="2:21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</row>
    <row r="77" spans="2:21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</row>
    <row r="78" spans="2:21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</row>
    <row r="79" spans="2:21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 spans="2:2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</row>
    <row r="81" spans="2:2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</row>
    <row r="82" spans="2:2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 spans="2:21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</row>
    <row r="84" spans="2:21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</row>
    <row r="85" spans="2:21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</row>
    <row r="86" spans="2:21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</row>
    <row r="87" spans="2:21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</row>
    <row r="88" spans="2:21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</row>
    <row r="89" spans="2:2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</row>
    <row r="90" spans="2:2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</row>
    <row r="91" spans="2:21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 spans="2:21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</row>
    <row r="93" spans="2:21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</row>
    <row r="94" spans="2:21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</row>
    <row r="95" spans="2:21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</row>
    <row r="96" spans="2:21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</row>
    <row r="97" spans="2:21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</row>
    <row r="98" spans="2:21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</row>
    <row r="99" spans="2:21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</row>
    <row r="100" spans="2:21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</row>
    <row r="101" spans="2:21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</row>
    <row r="102" spans="2:21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</row>
    <row r="103" spans="2:21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</row>
    <row r="104" spans="2:21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</row>
    <row r="105" spans="2:21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</row>
    <row r="106" spans="2:21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2:21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2:21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2:21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2:21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F363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1.855468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6" t="s">
        <v>167</v>
      </c>
      <c r="C1" s="76" t="s" vm="1">
        <v>236</v>
      </c>
    </row>
    <row r="2" spans="2:58">
      <c r="B2" s="56" t="s">
        <v>166</v>
      </c>
      <c r="C2" s="76" t="s">
        <v>237</v>
      </c>
    </row>
    <row r="3" spans="2:58">
      <c r="B3" s="56" t="s">
        <v>168</v>
      </c>
      <c r="C3" s="76" t="s">
        <v>238</v>
      </c>
    </row>
    <row r="4" spans="2:58">
      <c r="B4" s="56" t="s">
        <v>169</v>
      </c>
      <c r="C4" s="76">
        <v>2142</v>
      </c>
    </row>
    <row r="6" spans="2:58" ht="26.25" customHeight="1">
      <c r="B6" s="184" t="s">
        <v>197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6"/>
      <c r="BF6" s="3"/>
    </row>
    <row r="7" spans="2:58" ht="26.25" customHeight="1">
      <c r="B7" s="184" t="s">
        <v>78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6"/>
      <c r="BB7" s="3"/>
      <c r="BF7" s="3"/>
    </row>
    <row r="8" spans="2:58" s="3" customFormat="1" ht="63">
      <c r="B8" s="22" t="s">
        <v>104</v>
      </c>
      <c r="C8" s="30" t="s">
        <v>36</v>
      </c>
      <c r="D8" s="30" t="s">
        <v>108</v>
      </c>
      <c r="E8" s="30" t="s">
        <v>213</v>
      </c>
      <c r="F8" s="30" t="s">
        <v>106</v>
      </c>
      <c r="G8" s="30" t="s">
        <v>51</v>
      </c>
      <c r="H8" s="30" t="s">
        <v>90</v>
      </c>
      <c r="I8" s="13" t="s">
        <v>222</v>
      </c>
      <c r="J8" s="13" t="s">
        <v>221</v>
      </c>
      <c r="K8" s="13" t="s">
        <v>48</v>
      </c>
      <c r="L8" s="13" t="s">
        <v>47</v>
      </c>
      <c r="M8" s="30" t="s">
        <v>170</v>
      </c>
      <c r="N8" s="14" t="s">
        <v>172</v>
      </c>
      <c r="BB8" s="1"/>
      <c r="BC8" s="1"/>
      <c r="BD8" s="1"/>
      <c r="BF8" s="4"/>
    </row>
    <row r="9" spans="2:58" s="3" customFormat="1" ht="24" customHeight="1">
      <c r="B9" s="15"/>
      <c r="C9" s="16"/>
      <c r="D9" s="16"/>
      <c r="E9" s="16"/>
      <c r="F9" s="16"/>
      <c r="G9" s="16"/>
      <c r="H9" s="16"/>
      <c r="I9" s="16" t="s">
        <v>231</v>
      </c>
      <c r="J9" s="16"/>
      <c r="K9" s="16" t="s">
        <v>225</v>
      </c>
      <c r="L9" s="16" t="s">
        <v>20</v>
      </c>
      <c r="M9" s="16" t="s">
        <v>20</v>
      </c>
      <c r="N9" s="17" t="s">
        <v>20</v>
      </c>
      <c r="BB9" s="1"/>
      <c r="BD9" s="1"/>
      <c r="BF9" s="4"/>
    </row>
    <row r="10" spans="2:5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B10" s="1"/>
      <c r="BC10" s="3"/>
      <c r="BD10" s="1"/>
      <c r="BF10" s="1"/>
    </row>
    <row r="11" spans="2:58" s="127" customFormat="1" ht="18" customHeight="1">
      <c r="B11" s="123" t="s">
        <v>27</v>
      </c>
      <c r="C11" s="84"/>
      <c r="D11" s="84"/>
      <c r="E11" s="84"/>
      <c r="F11" s="84"/>
      <c r="G11" s="84"/>
      <c r="H11" s="84"/>
      <c r="I11" s="85"/>
      <c r="J11" s="86"/>
      <c r="K11" s="85">
        <v>144708.19596999997</v>
      </c>
      <c r="L11" s="84"/>
      <c r="M11" s="87">
        <f>K11/$K$11</f>
        <v>1</v>
      </c>
      <c r="N11" s="87">
        <f>K11/'סכום נכסי הקרן'!$C$42</f>
        <v>0.29166156047578046</v>
      </c>
      <c r="BB11" s="119"/>
      <c r="BC11" s="130"/>
      <c r="BD11" s="119"/>
      <c r="BF11" s="119"/>
    </row>
    <row r="12" spans="2:58" ht="20.25">
      <c r="B12" s="121" t="s">
        <v>218</v>
      </c>
      <c r="C12" s="88"/>
      <c r="D12" s="88"/>
      <c r="E12" s="88"/>
      <c r="F12" s="88"/>
      <c r="G12" s="88"/>
      <c r="H12" s="88"/>
      <c r="I12" s="89"/>
      <c r="J12" s="90"/>
      <c r="K12" s="89">
        <v>115407.77195000001</v>
      </c>
      <c r="L12" s="88"/>
      <c r="M12" s="91">
        <f t="shared" ref="M12:M75" si="0">K12/$K$11</f>
        <v>0.79752063230700254</v>
      </c>
      <c r="N12" s="91">
        <f>K12/'סכום נכסי הקרן'!$C$42</f>
        <v>0.2326061121302915</v>
      </c>
      <c r="BC12" s="4"/>
    </row>
    <row r="13" spans="2:58">
      <c r="B13" s="121" t="s">
        <v>239</v>
      </c>
      <c r="C13" s="88"/>
      <c r="D13" s="88"/>
      <c r="E13" s="88"/>
      <c r="F13" s="88"/>
      <c r="G13" s="88"/>
      <c r="H13" s="88"/>
      <c r="I13" s="89"/>
      <c r="J13" s="90"/>
      <c r="K13" s="89">
        <v>91911.607719999985</v>
      </c>
      <c r="L13" s="88"/>
      <c r="M13" s="91">
        <f t="shared" si="0"/>
        <v>0.63515136170348319</v>
      </c>
      <c r="N13" s="91">
        <f>K13/'סכום נכסי הקרן'!$C$42</f>
        <v>0.1852492372927548</v>
      </c>
    </row>
    <row r="14" spans="2:58">
      <c r="B14" s="122" t="s">
        <v>240</v>
      </c>
      <c r="C14" s="92" t="s">
        <v>241</v>
      </c>
      <c r="D14" s="93" t="s">
        <v>109</v>
      </c>
      <c r="E14" s="93" t="s">
        <v>242</v>
      </c>
      <c r="F14" s="92" t="s">
        <v>243</v>
      </c>
      <c r="G14" s="93" t="s">
        <v>244</v>
      </c>
      <c r="H14" s="93" t="s">
        <v>152</v>
      </c>
      <c r="I14" s="94">
        <v>21016.05</v>
      </c>
      <c r="J14" s="95">
        <v>21560</v>
      </c>
      <c r="K14" s="94">
        <v>4531.0595999999996</v>
      </c>
      <c r="L14" s="96">
        <v>4.2107657981481968E-4</v>
      </c>
      <c r="M14" s="96">
        <f t="shared" si="0"/>
        <v>3.1311699863491846E-2</v>
      </c>
      <c r="N14" s="96">
        <f>K14/'סכום נכסי הקרן'!$C$42</f>
        <v>9.1324192433353147E-3</v>
      </c>
    </row>
    <row r="15" spans="2:58">
      <c r="B15" s="122" t="s">
        <v>245</v>
      </c>
      <c r="C15" s="92" t="s">
        <v>246</v>
      </c>
      <c r="D15" s="93" t="s">
        <v>109</v>
      </c>
      <c r="E15" s="93" t="s">
        <v>242</v>
      </c>
      <c r="F15" s="92" t="s">
        <v>247</v>
      </c>
      <c r="G15" s="93" t="s">
        <v>248</v>
      </c>
      <c r="H15" s="93" t="s">
        <v>152</v>
      </c>
      <c r="I15" s="94">
        <v>9050</v>
      </c>
      <c r="J15" s="95">
        <v>4563</v>
      </c>
      <c r="K15" s="94">
        <v>412.95150000000001</v>
      </c>
      <c r="L15" s="96">
        <v>7.8644919362235756E-5</v>
      </c>
      <c r="M15" s="96">
        <f t="shared" si="0"/>
        <v>2.8536842521733226E-3</v>
      </c>
      <c r="N15" s="96">
        <f>K15/'סכום נכסי הקרן'!$C$42</f>
        <v>8.3231000209403193E-4</v>
      </c>
    </row>
    <row r="16" spans="2:58" ht="20.25">
      <c r="B16" s="122" t="s">
        <v>249</v>
      </c>
      <c r="C16" s="92" t="s">
        <v>250</v>
      </c>
      <c r="D16" s="93" t="s">
        <v>109</v>
      </c>
      <c r="E16" s="93" t="s">
        <v>242</v>
      </c>
      <c r="F16" s="92" t="s">
        <v>251</v>
      </c>
      <c r="G16" s="93" t="s">
        <v>252</v>
      </c>
      <c r="H16" s="93" t="s">
        <v>152</v>
      </c>
      <c r="I16" s="94">
        <v>7605</v>
      </c>
      <c r="J16" s="95">
        <v>51930</v>
      </c>
      <c r="K16" s="94">
        <v>3949.2764999999999</v>
      </c>
      <c r="L16" s="96">
        <v>1.7789045082656487E-4</v>
      </c>
      <c r="M16" s="96">
        <f t="shared" si="0"/>
        <v>2.7291311826033268E-2</v>
      </c>
      <c r="N16" s="96">
        <f>K16/'סכום נכסי הקרן'!$C$42</f>
        <v>7.9598265946119844E-3</v>
      </c>
      <c r="BB16" s="4"/>
    </row>
    <row r="17" spans="2:14">
      <c r="B17" s="122" t="s">
        <v>253</v>
      </c>
      <c r="C17" s="92" t="s">
        <v>254</v>
      </c>
      <c r="D17" s="93" t="s">
        <v>109</v>
      </c>
      <c r="E17" s="93" t="s">
        <v>242</v>
      </c>
      <c r="F17" s="92" t="s">
        <v>255</v>
      </c>
      <c r="G17" s="93" t="s">
        <v>248</v>
      </c>
      <c r="H17" s="93" t="s">
        <v>152</v>
      </c>
      <c r="I17" s="94">
        <v>58311</v>
      </c>
      <c r="J17" s="95">
        <v>3750</v>
      </c>
      <c r="K17" s="94">
        <v>2186.6624999999999</v>
      </c>
      <c r="L17" s="96">
        <v>3.5305292116220681E-4</v>
      </c>
      <c r="M17" s="96">
        <f t="shared" si="0"/>
        <v>1.5110840718747718E-2</v>
      </c>
      <c r="N17" s="96">
        <f>K17/'סכום נכסי הקרן'!$C$42</f>
        <v>4.4072513841309233E-3</v>
      </c>
    </row>
    <row r="18" spans="2:14">
      <c r="B18" s="122" t="s">
        <v>256</v>
      </c>
      <c r="C18" s="92" t="s">
        <v>257</v>
      </c>
      <c r="D18" s="93" t="s">
        <v>109</v>
      </c>
      <c r="E18" s="93" t="s">
        <v>242</v>
      </c>
      <c r="F18" s="92" t="s">
        <v>258</v>
      </c>
      <c r="G18" s="93" t="s">
        <v>248</v>
      </c>
      <c r="H18" s="93" t="s">
        <v>152</v>
      </c>
      <c r="I18" s="94">
        <v>3161</v>
      </c>
      <c r="J18" s="95">
        <v>1964</v>
      </c>
      <c r="K18" s="94">
        <v>62.082039999999999</v>
      </c>
      <c r="L18" s="96">
        <v>1.0065360842390142E-5</v>
      </c>
      <c r="M18" s="96">
        <f t="shared" si="0"/>
        <v>4.2901536836842657E-4</v>
      </c>
      <c r="N18" s="96">
        <f>K18/'סכום נכסי הקרן'!$C$42</f>
        <v>1.2512729180642708E-4</v>
      </c>
    </row>
    <row r="19" spans="2:14">
      <c r="B19" s="122" t="s">
        <v>259</v>
      </c>
      <c r="C19" s="92" t="s">
        <v>260</v>
      </c>
      <c r="D19" s="93" t="s">
        <v>109</v>
      </c>
      <c r="E19" s="93" t="s">
        <v>242</v>
      </c>
      <c r="F19" s="92" t="s">
        <v>261</v>
      </c>
      <c r="G19" s="93" t="s">
        <v>262</v>
      </c>
      <c r="H19" s="93" t="s">
        <v>152</v>
      </c>
      <c r="I19" s="94">
        <v>651241</v>
      </c>
      <c r="J19" s="95">
        <v>505.1</v>
      </c>
      <c r="K19" s="94">
        <v>3289.4182900000001</v>
      </c>
      <c r="L19" s="96">
        <v>2.354888284250004E-4</v>
      </c>
      <c r="M19" s="96">
        <f t="shared" si="0"/>
        <v>2.2731388971789425E-2</v>
      </c>
      <c r="N19" s="96">
        <f>K19/'סכום נכסי הקרן'!$C$42</f>
        <v>6.6298723792940504E-3</v>
      </c>
    </row>
    <row r="20" spans="2:14">
      <c r="B20" s="122" t="s">
        <v>263</v>
      </c>
      <c r="C20" s="92" t="s">
        <v>264</v>
      </c>
      <c r="D20" s="93" t="s">
        <v>109</v>
      </c>
      <c r="E20" s="93" t="s">
        <v>242</v>
      </c>
      <c r="F20" s="92" t="s">
        <v>265</v>
      </c>
      <c r="G20" s="93" t="s">
        <v>266</v>
      </c>
      <c r="H20" s="93" t="s">
        <v>152</v>
      </c>
      <c r="I20" s="94">
        <v>22719</v>
      </c>
      <c r="J20" s="95">
        <v>6599</v>
      </c>
      <c r="K20" s="94">
        <v>1499.2268100000001</v>
      </c>
      <c r="L20" s="96">
        <v>2.2644264868228897E-4</v>
      </c>
      <c r="M20" s="96">
        <f t="shared" si="0"/>
        <v>1.0360344830162977E-2</v>
      </c>
      <c r="N20" s="96">
        <f>K20/'סכום נכסי הקרן'!$C$42</f>
        <v>3.0217143402325188E-3</v>
      </c>
    </row>
    <row r="21" spans="2:14">
      <c r="B21" s="122" t="s">
        <v>267</v>
      </c>
      <c r="C21" s="92" t="s">
        <v>268</v>
      </c>
      <c r="D21" s="93" t="s">
        <v>109</v>
      </c>
      <c r="E21" s="93" t="s">
        <v>242</v>
      </c>
      <c r="F21" s="92" t="s">
        <v>269</v>
      </c>
      <c r="G21" s="93" t="s">
        <v>270</v>
      </c>
      <c r="H21" s="93" t="s">
        <v>152</v>
      </c>
      <c r="I21" s="94">
        <v>721637</v>
      </c>
      <c r="J21" s="95">
        <v>176.9</v>
      </c>
      <c r="K21" s="94">
        <v>1276.5758500000002</v>
      </c>
      <c r="L21" s="96">
        <v>2.2561743623166421E-4</v>
      </c>
      <c r="M21" s="96">
        <f t="shared" si="0"/>
        <v>8.8217245847267162E-3</v>
      </c>
      <c r="N21" s="96">
        <f>K21/'סכום נכסי הקרן'!$C$42</f>
        <v>2.5729579584689503E-3</v>
      </c>
    </row>
    <row r="22" spans="2:14">
      <c r="B22" s="122" t="s">
        <v>271</v>
      </c>
      <c r="C22" s="92" t="s">
        <v>272</v>
      </c>
      <c r="D22" s="93" t="s">
        <v>109</v>
      </c>
      <c r="E22" s="93" t="s">
        <v>242</v>
      </c>
      <c r="F22" s="92" t="s">
        <v>273</v>
      </c>
      <c r="G22" s="93" t="s">
        <v>266</v>
      </c>
      <c r="H22" s="93" t="s">
        <v>152</v>
      </c>
      <c r="I22" s="94">
        <v>290246</v>
      </c>
      <c r="J22" s="95">
        <v>891</v>
      </c>
      <c r="K22" s="94">
        <v>2586.09186</v>
      </c>
      <c r="L22" s="96">
        <v>2.4934859348741485E-4</v>
      </c>
      <c r="M22" s="96">
        <f t="shared" si="0"/>
        <v>1.7871080782018271E-2</v>
      </c>
      <c r="N22" s="96">
        <f>K22/'סכום נכסי הקרן'!$C$42</f>
        <v>5.2123073082721797E-3</v>
      </c>
    </row>
    <row r="23" spans="2:14">
      <c r="B23" s="122" t="s">
        <v>274</v>
      </c>
      <c r="C23" s="92" t="s">
        <v>275</v>
      </c>
      <c r="D23" s="93" t="s">
        <v>109</v>
      </c>
      <c r="E23" s="93" t="s">
        <v>242</v>
      </c>
      <c r="F23" s="92" t="s">
        <v>276</v>
      </c>
      <c r="G23" s="93" t="s">
        <v>277</v>
      </c>
      <c r="H23" s="93" t="s">
        <v>152</v>
      </c>
      <c r="I23" s="94">
        <v>278914.40999999997</v>
      </c>
      <c r="J23" s="95">
        <v>1094</v>
      </c>
      <c r="K23" s="94">
        <v>3051.3237000000004</v>
      </c>
      <c r="L23" s="96">
        <v>2.3761364755151733E-4</v>
      </c>
      <c r="M23" s="96">
        <f t="shared" si="0"/>
        <v>2.1086046160319644E-2</v>
      </c>
      <c r="N23" s="96">
        <f>K23/'סכום נכסי הקרן'!$C$42</f>
        <v>6.1499891273831663E-3</v>
      </c>
    </row>
    <row r="24" spans="2:14">
      <c r="B24" s="122" t="s">
        <v>278</v>
      </c>
      <c r="C24" s="92" t="s">
        <v>279</v>
      </c>
      <c r="D24" s="93" t="s">
        <v>109</v>
      </c>
      <c r="E24" s="93" t="s">
        <v>242</v>
      </c>
      <c r="F24" s="92" t="s">
        <v>280</v>
      </c>
      <c r="G24" s="93" t="s">
        <v>281</v>
      </c>
      <c r="H24" s="93" t="s">
        <v>152</v>
      </c>
      <c r="I24" s="94">
        <v>50504</v>
      </c>
      <c r="J24" s="95">
        <v>2210</v>
      </c>
      <c r="K24" s="94">
        <v>1116.1383999999998</v>
      </c>
      <c r="L24" s="96">
        <v>2.3560881230327347E-4</v>
      </c>
      <c r="M24" s="96">
        <f t="shared" si="0"/>
        <v>7.713028225653445E-3</v>
      </c>
      <c r="N24" s="96">
        <f>K24/'סכום נכסי הקרן'!$C$42</f>
        <v>2.2495938482878239E-3</v>
      </c>
    </row>
    <row r="25" spans="2:14">
      <c r="B25" s="122" t="s">
        <v>282</v>
      </c>
      <c r="C25" s="92" t="s">
        <v>283</v>
      </c>
      <c r="D25" s="93" t="s">
        <v>109</v>
      </c>
      <c r="E25" s="93" t="s">
        <v>242</v>
      </c>
      <c r="F25" s="92" t="s">
        <v>284</v>
      </c>
      <c r="G25" s="93" t="s">
        <v>285</v>
      </c>
      <c r="H25" s="93" t="s">
        <v>152</v>
      </c>
      <c r="I25" s="94">
        <v>18758.05</v>
      </c>
      <c r="J25" s="95">
        <v>10860</v>
      </c>
      <c r="K25" s="94">
        <v>2037.1242299999999</v>
      </c>
      <c r="L25" s="96">
        <v>1.9143099276044165E-4</v>
      </c>
      <c r="M25" s="96">
        <f t="shared" si="0"/>
        <v>1.4077462692039393E-2</v>
      </c>
      <c r="N25" s="96">
        <f>K25/'סכום נכסי הקרן'!$C$42</f>
        <v>4.105854736299791E-3</v>
      </c>
    </row>
    <row r="26" spans="2:14">
      <c r="B26" s="122" t="s">
        <v>286</v>
      </c>
      <c r="C26" s="92" t="s">
        <v>287</v>
      </c>
      <c r="D26" s="93" t="s">
        <v>109</v>
      </c>
      <c r="E26" s="93" t="s">
        <v>242</v>
      </c>
      <c r="F26" s="92" t="s">
        <v>288</v>
      </c>
      <c r="G26" s="93" t="s">
        <v>270</v>
      </c>
      <c r="H26" s="93" t="s">
        <v>152</v>
      </c>
      <c r="I26" s="94">
        <v>45978</v>
      </c>
      <c r="J26" s="95">
        <v>6176</v>
      </c>
      <c r="K26" s="94">
        <v>2839.6012799999999</v>
      </c>
      <c r="L26" s="96">
        <v>4.5289112606961678E-5</v>
      </c>
      <c r="M26" s="96">
        <f t="shared" si="0"/>
        <v>1.9622947138313359E-2</v>
      </c>
      <c r="N26" s="96">
        <f>K26/'סכום נכסי הקרן'!$C$42</f>
        <v>5.7232593834942256E-3</v>
      </c>
    </row>
    <row r="27" spans="2:14">
      <c r="B27" s="122" t="s">
        <v>289</v>
      </c>
      <c r="C27" s="92" t="s">
        <v>290</v>
      </c>
      <c r="D27" s="93" t="s">
        <v>109</v>
      </c>
      <c r="E27" s="93" t="s">
        <v>242</v>
      </c>
      <c r="F27" s="92" t="s">
        <v>291</v>
      </c>
      <c r="G27" s="93" t="s">
        <v>277</v>
      </c>
      <c r="H27" s="93" t="s">
        <v>152</v>
      </c>
      <c r="I27" s="94">
        <v>11986135</v>
      </c>
      <c r="J27" s="95">
        <v>49.1</v>
      </c>
      <c r="K27" s="94">
        <v>5885.19229</v>
      </c>
      <c r="L27" s="96">
        <v>9.2540698310135199E-4</v>
      </c>
      <c r="M27" s="96">
        <f t="shared" si="0"/>
        <v>4.0669377781615647E-2</v>
      </c>
      <c r="N27" s="96">
        <f>K27/'סכום נכסי הקרן'!$C$42</f>
        <v>1.1861694187365055E-2</v>
      </c>
    </row>
    <row r="28" spans="2:14">
      <c r="B28" s="122" t="s">
        <v>292</v>
      </c>
      <c r="C28" s="92" t="s">
        <v>293</v>
      </c>
      <c r="D28" s="93" t="s">
        <v>109</v>
      </c>
      <c r="E28" s="93" t="s">
        <v>242</v>
      </c>
      <c r="F28" s="92" t="s">
        <v>294</v>
      </c>
      <c r="G28" s="93" t="s">
        <v>270</v>
      </c>
      <c r="H28" s="93" t="s">
        <v>152</v>
      </c>
      <c r="I28" s="94">
        <v>237709</v>
      </c>
      <c r="J28" s="95">
        <v>1568</v>
      </c>
      <c r="K28" s="94">
        <v>3727.2771200000002</v>
      </c>
      <c r="L28" s="96">
        <v>1.8594543271547516E-4</v>
      </c>
      <c r="M28" s="96">
        <f t="shared" si="0"/>
        <v>2.5757194297223611E-2</v>
      </c>
      <c r="N28" s="96">
        <f>K28/'סכום נכסי הקרן'!$C$42</f>
        <v>7.5123834822061128E-3</v>
      </c>
    </row>
    <row r="29" spans="2:14">
      <c r="B29" s="122" t="s">
        <v>295</v>
      </c>
      <c r="C29" s="92" t="s">
        <v>296</v>
      </c>
      <c r="D29" s="93" t="s">
        <v>109</v>
      </c>
      <c r="E29" s="93" t="s">
        <v>242</v>
      </c>
      <c r="F29" s="92" t="s">
        <v>297</v>
      </c>
      <c r="G29" s="93" t="s">
        <v>266</v>
      </c>
      <c r="H29" s="93" t="s">
        <v>152</v>
      </c>
      <c r="I29" s="94">
        <v>397169</v>
      </c>
      <c r="J29" s="95">
        <v>1875</v>
      </c>
      <c r="K29" s="94">
        <v>7446.9187499999998</v>
      </c>
      <c r="L29" s="96">
        <v>2.6069245271211148E-4</v>
      </c>
      <c r="M29" s="96">
        <f t="shared" si="0"/>
        <v>5.1461623856770694E-2</v>
      </c>
      <c r="N29" s="96">
        <f>K29/'סכום נכסי הקרן'!$C$42</f>
        <v>1.5009377518683394E-2</v>
      </c>
    </row>
    <row r="30" spans="2:14">
      <c r="B30" s="122" t="s">
        <v>298</v>
      </c>
      <c r="C30" s="92" t="s">
        <v>299</v>
      </c>
      <c r="D30" s="93" t="s">
        <v>109</v>
      </c>
      <c r="E30" s="93" t="s">
        <v>242</v>
      </c>
      <c r="F30" s="92" t="s">
        <v>300</v>
      </c>
      <c r="G30" s="93" t="s">
        <v>266</v>
      </c>
      <c r="H30" s="93" t="s">
        <v>152</v>
      </c>
      <c r="I30" s="94">
        <v>58607</v>
      </c>
      <c r="J30" s="95">
        <v>6333</v>
      </c>
      <c r="K30" s="94">
        <v>3711.58131</v>
      </c>
      <c r="L30" s="96">
        <v>2.5209625041465098E-4</v>
      </c>
      <c r="M30" s="96">
        <f t="shared" si="0"/>
        <v>2.5648729051735691E-2</v>
      </c>
      <c r="N30" s="96">
        <f>K30/'סכום נכסי הקרן'!$C$42</f>
        <v>7.4807483394497172E-3</v>
      </c>
    </row>
    <row r="31" spans="2:14">
      <c r="B31" s="122" t="s">
        <v>301</v>
      </c>
      <c r="C31" s="92" t="s">
        <v>302</v>
      </c>
      <c r="D31" s="93" t="s">
        <v>109</v>
      </c>
      <c r="E31" s="93" t="s">
        <v>242</v>
      </c>
      <c r="F31" s="92" t="s">
        <v>303</v>
      </c>
      <c r="G31" s="93" t="s">
        <v>304</v>
      </c>
      <c r="H31" s="93" t="s">
        <v>152</v>
      </c>
      <c r="I31" s="94">
        <v>40273</v>
      </c>
      <c r="J31" s="95">
        <v>11060</v>
      </c>
      <c r="K31" s="94">
        <v>4454.1938</v>
      </c>
      <c r="L31" s="96">
        <v>8.1899150374964322E-5</v>
      </c>
      <c r="M31" s="96">
        <f t="shared" si="0"/>
        <v>3.0780521933418455E-2</v>
      </c>
      <c r="N31" s="96">
        <f>K31/'סכום נכסי הקרן'!$C$42</f>
        <v>8.9774950593598142E-3</v>
      </c>
    </row>
    <row r="32" spans="2:14">
      <c r="B32" s="122" t="s">
        <v>305</v>
      </c>
      <c r="C32" s="92" t="s">
        <v>306</v>
      </c>
      <c r="D32" s="93" t="s">
        <v>109</v>
      </c>
      <c r="E32" s="93" t="s">
        <v>242</v>
      </c>
      <c r="F32" s="92" t="s">
        <v>307</v>
      </c>
      <c r="G32" s="93" t="s">
        <v>248</v>
      </c>
      <c r="H32" s="93" t="s">
        <v>152</v>
      </c>
      <c r="I32" s="94">
        <v>16250</v>
      </c>
      <c r="J32" s="95">
        <v>17090</v>
      </c>
      <c r="K32" s="94">
        <v>2777.125</v>
      </c>
      <c r="L32" s="96">
        <v>3.6548247645348223E-4</v>
      </c>
      <c r="M32" s="96">
        <f t="shared" si="0"/>
        <v>1.91912073907392E-2</v>
      </c>
      <c r="N32" s="96">
        <f>K32/'סכום נכסי הקרן'!$C$42</f>
        <v>5.597337494997327E-3</v>
      </c>
    </row>
    <row r="33" spans="2:14">
      <c r="B33" s="122" t="s">
        <v>308</v>
      </c>
      <c r="C33" s="92" t="s">
        <v>309</v>
      </c>
      <c r="D33" s="93" t="s">
        <v>109</v>
      </c>
      <c r="E33" s="93" t="s">
        <v>242</v>
      </c>
      <c r="F33" s="92" t="s">
        <v>310</v>
      </c>
      <c r="G33" s="93" t="s">
        <v>180</v>
      </c>
      <c r="H33" s="93" t="s">
        <v>152</v>
      </c>
      <c r="I33" s="94">
        <v>16941</v>
      </c>
      <c r="J33" s="95">
        <v>28180</v>
      </c>
      <c r="K33" s="94">
        <v>4773.9737999999998</v>
      </c>
      <c r="L33" s="96">
        <v>2.8072807483245051E-4</v>
      </c>
      <c r="M33" s="96">
        <f t="shared" si="0"/>
        <v>3.2990348390423654E-2</v>
      </c>
      <c r="N33" s="96">
        <f>K33/'סכום נכסי הקרן'!$C$42</f>
        <v>9.622016492190617E-3</v>
      </c>
    </row>
    <row r="34" spans="2:14">
      <c r="B34" s="122" t="s">
        <v>311</v>
      </c>
      <c r="C34" s="92" t="s">
        <v>312</v>
      </c>
      <c r="D34" s="93" t="s">
        <v>109</v>
      </c>
      <c r="E34" s="93" t="s">
        <v>242</v>
      </c>
      <c r="F34" s="92" t="s">
        <v>313</v>
      </c>
      <c r="G34" s="93" t="s">
        <v>262</v>
      </c>
      <c r="H34" s="93" t="s">
        <v>152</v>
      </c>
      <c r="I34" s="94">
        <v>18219</v>
      </c>
      <c r="J34" s="95">
        <v>3289</v>
      </c>
      <c r="K34" s="94">
        <v>599.22291000000007</v>
      </c>
      <c r="L34" s="96">
        <v>1.8109221356858086E-4</v>
      </c>
      <c r="M34" s="96">
        <f t="shared" si="0"/>
        <v>4.1409051227770631E-3</v>
      </c>
      <c r="N34" s="96">
        <f>K34/'סכום נכסי הקרן'!$C$42</f>
        <v>1.2077428498913116E-3</v>
      </c>
    </row>
    <row r="35" spans="2:14">
      <c r="B35" s="122" t="s">
        <v>314</v>
      </c>
      <c r="C35" s="92" t="s">
        <v>315</v>
      </c>
      <c r="D35" s="93" t="s">
        <v>109</v>
      </c>
      <c r="E35" s="93" t="s">
        <v>242</v>
      </c>
      <c r="F35" s="92" t="s">
        <v>316</v>
      </c>
      <c r="G35" s="93" t="s">
        <v>266</v>
      </c>
      <c r="H35" s="93" t="s">
        <v>152</v>
      </c>
      <c r="I35" s="94">
        <v>351068</v>
      </c>
      <c r="J35" s="95">
        <v>2473</v>
      </c>
      <c r="K35" s="94">
        <v>8681.9116400000003</v>
      </c>
      <c r="L35" s="96">
        <v>2.6335396858121623E-4</v>
      </c>
      <c r="M35" s="96">
        <f t="shared" si="0"/>
        <v>5.9995991117185107E-2</v>
      </c>
      <c r="N35" s="96">
        <f>K35/'סכום נכסי הקרן'!$C$42</f>
        <v>1.7498524391529272E-2</v>
      </c>
    </row>
    <row r="36" spans="2:14">
      <c r="B36" s="122" t="s">
        <v>317</v>
      </c>
      <c r="C36" s="92" t="s">
        <v>318</v>
      </c>
      <c r="D36" s="93" t="s">
        <v>109</v>
      </c>
      <c r="E36" s="93" t="s">
        <v>242</v>
      </c>
      <c r="F36" s="92" t="s">
        <v>319</v>
      </c>
      <c r="G36" s="93" t="s">
        <v>320</v>
      </c>
      <c r="H36" s="93" t="s">
        <v>152</v>
      </c>
      <c r="I36" s="94">
        <v>4778</v>
      </c>
      <c r="J36" s="95">
        <v>58210</v>
      </c>
      <c r="K36" s="94">
        <v>2781.2737999999999</v>
      </c>
      <c r="L36" s="96">
        <v>4.7036327441355699E-4</v>
      </c>
      <c r="M36" s="96">
        <f t="shared" si="0"/>
        <v>1.9219877501455391E-2</v>
      </c>
      <c r="N36" s="96">
        <f>K36/'סכום נכסי הקרן'!$C$42</f>
        <v>5.6056994642278242E-3</v>
      </c>
    </row>
    <row r="37" spans="2:14">
      <c r="B37" s="122" t="s">
        <v>321</v>
      </c>
      <c r="C37" s="92" t="s">
        <v>322</v>
      </c>
      <c r="D37" s="93" t="s">
        <v>109</v>
      </c>
      <c r="E37" s="93" t="s">
        <v>242</v>
      </c>
      <c r="F37" s="92" t="s">
        <v>323</v>
      </c>
      <c r="G37" s="93" t="s">
        <v>324</v>
      </c>
      <c r="H37" s="93" t="s">
        <v>152</v>
      </c>
      <c r="I37" s="94">
        <v>13973</v>
      </c>
      <c r="J37" s="95">
        <v>27190</v>
      </c>
      <c r="K37" s="94">
        <v>3799.2587000000003</v>
      </c>
      <c r="L37" s="96">
        <v>2.3490516601228718E-4</v>
      </c>
      <c r="M37" s="96">
        <f t="shared" si="0"/>
        <v>2.6254620027103645E-2</v>
      </c>
      <c r="N37" s="96">
        <f>K37/'סכום נכסי הקרן'!$C$42</f>
        <v>7.6574634468037275E-3</v>
      </c>
    </row>
    <row r="38" spans="2:14">
      <c r="B38" s="122" t="s">
        <v>325</v>
      </c>
      <c r="C38" s="92" t="s">
        <v>326</v>
      </c>
      <c r="D38" s="93" t="s">
        <v>109</v>
      </c>
      <c r="E38" s="93" t="s">
        <v>242</v>
      </c>
      <c r="F38" s="92" t="s">
        <v>327</v>
      </c>
      <c r="G38" s="93" t="s">
        <v>262</v>
      </c>
      <c r="H38" s="93" t="s">
        <v>152</v>
      </c>
      <c r="I38" s="94">
        <v>33180</v>
      </c>
      <c r="J38" s="95">
        <v>1899</v>
      </c>
      <c r="K38" s="94">
        <v>630.08819999999992</v>
      </c>
      <c r="L38" s="96">
        <v>1.9580376596145917E-4</v>
      </c>
      <c r="M38" s="96">
        <f t="shared" si="0"/>
        <v>4.3541984320682571E-3</v>
      </c>
      <c r="N38" s="96">
        <f>K38/'סכום נכסי הקרן'!$C$42</f>
        <v>1.2699523093182244E-3</v>
      </c>
    </row>
    <row r="39" spans="2:14">
      <c r="B39" s="122" t="s">
        <v>328</v>
      </c>
      <c r="C39" s="92" t="s">
        <v>329</v>
      </c>
      <c r="D39" s="93" t="s">
        <v>109</v>
      </c>
      <c r="E39" s="93" t="s">
        <v>242</v>
      </c>
      <c r="F39" s="92" t="s">
        <v>330</v>
      </c>
      <c r="G39" s="93" t="s">
        <v>270</v>
      </c>
      <c r="H39" s="93" t="s">
        <v>152</v>
      </c>
      <c r="I39" s="94">
        <v>14081</v>
      </c>
      <c r="J39" s="95">
        <v>29660</v>
      </c>
      <c r="K39" s="94">
        <v>4176.4246000000003</v>
      </c>
      <c r="L39" s="96">
        <v>1.0017424385235268E-4</v>
      </c>
      <c r="M39" s="96">
        <f t="shared" si="0"/>
        <v>2.8861009371340871E-2</v>
      </c>
      <c r="N39" s="96">
        <f>K39/'סכום נכסי הקרן'!$C$42</f>
        <v>8.4176470301514025E-3</v>
      </c>
    </row>
    <row r="40" spans="2:14" s="119" customFormat="1">
      <c r="B40" s="122" t="s">
        <v>1163</v>
      </c>
      <c r="C40" s="92" t="s">
        <v>331</v>
      </c>
      <c r="D40" s="93" t="s">
        <v>109</v>
      </c>
      <c r="E40" s="93" t="s">
        <v>242</v>
      </c>
      <c r="F40" s="92" t="s">
        <v>332</v>
      </c>
      <c r="G40" s="93" t="s">
        <v>248</v>
      </c>
      <c r="H40" s="93" t="s">
        <v>152</v>
      </c>
      <c r="I40" s="94">
        <v>30938</v>
      </c>
      <c r="J40" s="95">
        <v>19620</v>
      </c>
      <c r="K40" s="94">
        <v>6070.0355999999992</v>
      </c>
      <c r="L40" s="96">
        <v>2.5511087568222244E-4</v>
      </c>
      <c r="M40" s="96">
        <f t="shared" si="0"/>
        <v>4.1946729826266391E-2</v>
      </c>
      <c r="N40" s="96">
        <f>K40/'סכום נכסי הקרן'!$C$42</f>
        <v>1.2234248677984819E-2</v>
      </c>
    </row>
    <row r="41" spans="2:14" s="119" customFormat="1">
      <c r="B41" s="122" t="s">
        <v>333</v>
      </c>
      <c r="C41" s="92" t="s">
        <v>334</v>
      </c>
      <c r="D41" s="93" t="s">
        <v>109</v>
      </c>
      <c r="E41" s="93" t="s">
        <v>242</v>
      </c>
      <c r="F41" s="92" t="s">
        <v>335</v>
      </c>
      <c r="G41" s="93" t="s">
        <v>140</v>
      </c>
      <c r="H41" s="93" t="s">
        <v>152</v>
      </c>
      <c r="I41" s="94">
        <v>23909</v>
      </c>
      <c r="J41" s="95">
        <v>2076</v>
      </c>
      <c r="K41" s="94">
        <v>496.35084000000001</v>
      </c>
      <c r="L41" s="96">
        <v>1.0292010187097027E-4</v>
      </c>
      <c r="M41" s="96">
        <f t="shared" si="0"/>
        <v>3.4300119400486511E-3</v>
      </c>
      <c r="N41" s="96">
        <f>K41/'סכום נכסי הקרן'!$C$42</f>
        <v>1.0004026348851489E-3</v>
      </c>
    </row>
    <row r="42" spans="2:14" s="119" customFormat="1">
      <c r="B42" s="122" t="s">
        <v>336</v>
      </c>
      <c r="C42" s="92" t="s">
        <v>337</v>
      </c>
      <c r="D42" s="93" t="s">
        <v>109</v>
      </c>
      <c r="E42" s="93" t="s">
        <v>242</v>
      </c>
      <c r="F42" s="92" t="s">
        <v>338</v>
      </c>
      <c r="G42" s="93" t="s">
        <v>324</v>
      </c>
      <c r="H42" s="93" t="s">
        <v>152</v>
      </c>
      <c r="I42" s="94">
        <v>46168</v>
      </c>
      <c r="J42" s="95">
        <v>6635</v>
      </c>
      <c r="K42" s="94">
        <v>3063.2467999999999</v>
      </c>
      <c r="L42" s="96">
        <v>4.0262136789074882E-4</v>
      </c>
      <c r="M42" s="96">
        <f t="shared" si="0"/>
        <v>2.1168440249473178E-2</v>
      </c>
      <c r="N42" s="96">
        <f>K42/'סכום נכסי הקרן'!$C$42</f>
        <v>6.1740203159996671E-3</v>
      </c>
    </row>
    <row r="43" spans="2:14" s="119" customFormat="1">
      <c r="B43" s="83"/>
      <c r="C43" s="92"/>
      <c r="D43" s="92"/>
      <c r="E43" s="92"/>
      <c r="F43" s="92"/>
      <c r="G43" s="92"/>
      <c r="H43" s="92"/>
      <c r="I43" s="94"/>
      <c r="J43" s="95"/>
      <c r="K43" s="92"/>
      <c r="L43" s="92"/>
      <c r="M43" s="96"/>
      <c r="N43" s="92"/>
    </row>
    <row r="44" spans="2:14" s="119" customFormat="1">
      <c r="B44" s="121" t="s">
        <v>339</v>
      </c>
      <c r="C44" s="88"/>
      <c r="D44" s="88"/>
      <c r="E44" s="88"/>
      <c r="F44" s="88"/>
      <c r="G44" s="88"/>
      <c r="H44" s="88"/>
      <c r="I44" s="89"/>
      <c r="J44" s="90"/>
      <c r="K44" s="89">
        <v>21453.740600000001</v>
      </c>
      <c r="L44" s="88"/>
      <c r="M44" s="91">
        <f t="shared" si="0"/>
        <v>0.14825518662707715</v>
      </c>
      <c r="N44" s="91">
        <f>K44/'סכום נכסי הקרן'!$C$42</f>
        <v>4.3240339080281388E-2</v>
      </c>
    </row>
    <row r="45" spans="2:14" s="119" customFormat="1">
      <c r="B45" s="122" t="s">
        <v>340</v>
      </c>
      <c r="C45" s="92" t="s">
        <v>341</v>
      </c>
      <c r="D45" s="93" t="s">
        <v>109</v>
      </c>
      <c r="E45" s="93" t="s">
        <v>242</v>
      </c>
      <c r="F45" s="92" t="s">
        <v>342</v>
      </c>
      <c r="G45" s="93" t="s">
        <v>343</v>
      </c>
      <c r="H45" s="93" t="s">
        <v>152</v>
      </c>
      <c r="I45" s="94">
        <v>137460</v>
      </c>
      <c r="J45" s="95">
        <v>434.6</v>
      </c>
      <c r="K45" s="94">
        <v>597.40116</v>
      </c>
      <c r="L45" s="96">
        <v>4.6778335917428595E-4</v>
      </c>
      <c r="M45" s="96">
        <f t="shared" si="0"/>
        <v>4.1283159947889175E-3</v>
      </c>
      <c r="N45" s="96">
        <f>K45/'סכום נכסי הקרן'!$C$42</f>
        <v>1.2040710851772597E-3</v>
      </c>
    </row>
    <row r="46" spans="2:14" s="119" customFormat="1">
      <c r="B46" s="122" t="s">
        <v>344</v>
      </c>
      <c r="C46" s="92" t="s">
        <v>345</v>
      </c>
      <c r="D46" s="93" t="s">
        <v>109</v>
      </c>
      <c r="E46" s="93" t="s">
        <v>242</v>
      </c>
      <c r="F46" s="92" t="s">
        <v>346</v>
      </c>
      <c r="G46" s="93" t="s">
        <v>281</v>
      </c>
      <c r="H46" s="93" t="s">
        <v>152</v>
      </c>
      <c r="I46" s="94">
        <v>3746</v>
      </c>
      <c r="J46" s="95">
        <v>22480</v>
      </c>
      <c r="K46" s="94">
        <v>842.10080000000005</v>
      </c>
      <c r="L46" s="96">
        <v>2.5526556784357085E-4</v>
      </c>
      <c r="M46" s="96">
        <f t="shared" si="0"/>
        <v>5.819302730956437E-3</v>
      </c>
      <c r="N46" s="96">
        <f>K46/'סכום נכסי הקרן'!$C$42</f>
        <v>1.6972669153917253E-3</v>
      </c>
    </row>
    <row r="47" spans="2:14" s="119" customFormat="1">
      <c r="B47" s="122" t="s">
        <v>347</v>
      </c>
      <c r="C47" s="92" t="s">
        <v>348</v>
      </c>
      <c r="D47" s="93" t="s">
        <v>109</v>
      </c>
      <c r="E47" s="93" t="s">
        <v>242</v>
      </c>
      <c r="F47" s="92" t="s">
        <v>349</v>
      </c>
      <c r="G47" s="93" t="s">
        <v>350</v>
      </c>
      <c r="H47" s="93" t="s">
        <v>152</v>
      </c>
      <c r="I47" s="94">
        <v>38177</v>
      </c>
      <c r="J47" s="95">
        <v>1532</v>
      </c>
      <c r="K47" s="94">
        <v>584.87164000000007</v>
      </c>
      <c r="L47" s="96">
        <v>3.5084362558569668E-4</v>
      </c>
      <c r="M47" s="96">
        <f t="shared" si="0"/>
        <v>4.0417312653199828E-3</v>
      </c>
      <c r="N47" s="96">
        <f>K47/'סכום נכסי הקרן'!$C$42</f>
        <v>1.1788176478669771E-3</v>
      </c>
    </row>
    <row r="48" spans="2:14" s="119" customFormat="1">
      <c r="B48" s="122" t="s">
        <v>351</v>
      </c>
      <c r="C48" s="92" t="s">
        <v>352</v>
      </c>
      <c r="D48" s="93" t="s">
        <v>109</v>
      </c>
      <c r="E48" s="93" t="s">
        <v>242</v>
      </c>
      <c r="F48" s="92" t="s">
        <v>353</v>
      </c>
      <c r="G48" s="93" t="s">
        <v>252</v>
      </c>
      <c r="H48" s="93" t="s">
        <v>152</v>
      </c>
      <c r="I48" s="94">
        <v>12539</v>
      </c>
      <c r="J48" s="95">
        <v>1597</v>
      </c>
      <c r="K48" s="94">
        <v>200.24782999999999</v>
      </c>
      <c r="L48" s="96">
        <v>2.3088743155915765E-4</v>
      </c>
      <c r="M48" s="96">
        <f t="shared" si="0"/>
        <v>1.3838043426476975E-3</v>
      </c>
      <c r="N48" s="96">
        <f>K48/'סכום נכסי הקרן'!$C$42</f>
        <v>4.0360253396978904E-4</v>
      </c>
    </row>
    <row r="49" spans="2:14" s="119" customFormat="1">
      <c r="B49" s="122" t="s">
        <v>354</v>
      </c>
      <c r="C49" s="92" t="s">
        <v>355</v>
      </c>
      <c r="D49" s="93" t="s">
        <v>109</v>
      </c>
      <c r="E49" s="93" t="s">
        <v>242</v>
      </c>
      <c r="F49" s="92" t="s">
        <v>356</v>
      </c>
      <c r="G49" s="93" t="s">
        <v>357</v>
      </c>
      <c r="H49" s="93" t="s">
        <v>152</v>
      </c>
      <c r="I49" s="94">
        <v>500</v>
      </c>
      <c r="J49" s="95">
        <v>5463</v>
      </c>
      <c r="K49" s="94">
        <v>27.315000000000001</v>
      </c>
      <c r="L49" s="96">
        <v>3.1490465128025747E-5</v>
      </c>
      <c r="M49" s="96">
        <f t="shared" si="0"/>
        <v>1.887591771627281E-4</v>
      </c>
      <c r="N49" s="96">
        <f>K49/'סכום נכסי הקרן'!$C$42</f>
        <v>5.5053796165405586E-5</v>
      </c>
    </row>
    <row r="50" spans="2:14" s="119" customFormat="1">
      <c r="B50" s="122" t="s">
        <v>358</v>
      </c>
      <c r="C50" s="92" t="s">
        <v>359</v>
      </c>
      <c r="D50" s="93" t="s">
        <v>109</v>
      </c>
      <c r="E50" s="93" t="s">
        <v>242</v>
      </c>
      <c r="F50" s="92" t="s">
        <v>360</v>
      </c>
      <c r="G50" s="93" t="s">
        <v>140</v>
      </c>
      <c r="H50" s="93" t="s">
        <v>152</v>
      </c>
      <c r="I50" s="94">
        <v>486</v>
      </c>
      <c r="J50" s="95">
        <v>7112</v>
      </c>
      <c r="K50" s="94">
        <v>34.564320000000002</v>
      </c>
      <c r="L50" s="96">
        <v>2.2409311797585077E-5</v>
      </c>
      <c r="M50" s="96">
        <f t="shared" si="0"/>
        <v>2.3885530303456804E-4</v>
      </c>
      <c r="N50" s="96">
        <f>K50/'סכום נכסי הקרן'!$C$42</f>
        <v>6.9664910410977538E-5</v>
      </c>
    </row>
    <row r="51" spans="2:14" s="119" customFormat="1">
      <c r="B51" s="122" t="s">
        <v>361</v>
      </c>
      <c r="C51" s="92" t="s">
        <v>362</v>
      </c>
      <c r="D51" s="93" t="s">
        <v>109</v>
      </c>
      <c r="E51" s="93" t="s">
        <v>242</v>
      </c>
      <c r="F51" s="92" t="s">
        <v>363</v>
      </c>
      <c r="G51" s="93" t="s">
        <v>320</v>
      </c>
      <c r="H51" s="93" t="s">
        <v>152</v>
      </c>
      <c r="I51" s="94">
        <v>1859</v>
      </c>
      <c r="J51" s="95">
        <v>78990</v>
      </c>
      <c r="K51" s="94">
        <v>1468.4241000000002</v>
      </c>
      <c r="L51" s="96">
        <v>5.1462586644143824E-4</v>
      </c>
      <c r="M51" s="96">
        <f t="shared" si="0"/>
        <v>1.0147483977372125E-2</v>
      </c>
      <c r="N51" s="96">
        <f>K51/'סכום נכסי הקרן'!$C$42</f>
        <v>2.9596310117433332E-3</v>
      </c>
    </row>
    <row r="52" spans="2:14" s="119" customFormat="1">
      <c r="B52" s="122" t="s">
        <v>364</v>
      </c>
      <c r="C52" s="92" t="s">
        <v>365</v>
      </c>
      <c r="D52" s="93" t="s">
        <v>109</v>
      </c>
      <c r="E52" s="93" t="s">
        <v>242</v>
      </c>
      <c r="F52" s="92" t="s">
        <v>366</v>
      </c>
      <c r="G52" s="93" t="s">
        <v>178</v>
      </c>
      <c r="H52" s="93" t="s">
        <v>152</v>
      </c>
      <c r="I52" s="94">
        <v>60929</v>
      </c>
      <c r="J52" s="95">
        <v>313</v>
      </c>
      <c r="K52" s="94">
        <v>190.70776999999998</v>
      </c>
      <c r="L52" s="96">
        <v>1.7028237350079952E-4</v>
      </c>
      <c r="M52" s="96">
        <f t="shared" si="0"/>
        <v>1.317878152800249E-3</v>
      </c>
      <c r="N52" s="96">
        <f>K52/'סכום נכסי הקרן'!$C$42</f>
        <v>3.8437439856265964E-4</v>
      </c>
    </row>
    <row r="53" spans="2:14" s="119" customFormat="1">
      <c r="B53" s="122" t="s">
        <v>367</v>
      </c>
      <c r="C53" s="92" t="s">
        <v>368</v>
      </c>
      <c r="D53" s="93" t="s">
        <v>109</v>
      </c>
      <c r="E53" s="93" t="s">
        <v>242</v>
      </c>
      <c r="F53" s="92" t="s">
        <v>369</v>
      </c>
      <c r="G53" s="93" t="s">
        <v>370</v>
      </c>
      <c r="H53" s="93" t="s">
        <v>152</v>
      </c>
      <c r="I53" s="94">
        <v>878</v>
      </c>
      <c r="J53" s="95">
        <v>15610</v>
      </c>
      <c r="K53" s="94">
        <v>137.05579999999998</v>
      </c>
      <c r="L53" s="96">
        <v>1.9170150808825342E-4</v>
      </c>
      <c r="M53" s="96">
        <f t="shared" si="0"/>
        <v>9.471184343173869E-4</v>
      </c>
      <c r="N53" s="96">
        <f>K53/'סכום נכסי הקרן'!$C$42</f>
        <v>2.7623804050838706E-4</v>
      </c>
    </row>
    <row r="54" spans="2:14" s="119" customFormat="1">
      <c r="B54" s="122" t="s">
        <v>371</v>
      </c>
      <c r="C54" s="92" t="s">
        <v>372</v>
      </c>
      <c r="D54" s="93" t="s">
        <v>109</v>
      </c>
      <c r="E54" s="93" t="s">
        <v>242</v>
      </c>
      <c r="F54" s="92" t="s">
        <v>373</v>
      </c>
      <c r="G54" s="93" t="s">
        <v>374</v>
      </c>
      <c r="H54" s="93" t="s">
        <v>152</v>
      </c>
      <c r="I54" s="94">
        <v>10596</v>
      </c>
      <c r="J54" s="95">
        <v>3623</v>
      </c>
      <c r="K54" s="94">
        <v>383.89308</v>
      </c>
      <c r="L54" s="96">
        <v>4.2845483561988149E-4</v>
      </c>
      <c r="M54" s="96">
        <f t="shared" si="0"/>
        <v>2.6528772432460315E-3</v>
      </c>
      <c r="N54" s="96">
        <f>K54/'סכום נכסי הקרן'!$C$42</f>
        <v>7.7374231651582419E-4</v>
      </c>
    </row>
    <row r="55" spans="2:14" s="119" customFormat="1">
      <c r="B55" s="122" t="s">
        <v>375</v>
      </c>
      <c r="C55" s="92" t="s">
        <v>376</v>
      </c>
      <c r="D55" s="93" t="s">
        <v>109</v>
      </c>
      <c r="E55" s="93" t="s">
        <v>242</v>
      </c>
      <c r="F55" s="92" t="s">
        <v>377</v>
      </c>
      <c r="G55" s="93" t="s">
        <v>262</v>
      </c>
      <c r="H55" s="93" t="s">
        <v>152</v>
      </c>
      <c r="I55" s="94">
        <v>2098</v>
      </c>
      <c r="J55" s="95">
        <v>5043</v>
      </c>
      <c r="K55" s="94">
        <v>105.80213999999999</v>
      </c>
      <c r="L55" s="96">
        <v>7.0192941929057953E-5</v>
      </c>
      <c r="M55" s="96">
        <f t="shared" si="0"/>
        <v>7.311413102125484E-4</v>
      </c>
      <c r="N55" s="96">
        <f>K55/'סכום נכסי הקרן'!$C$42</f>
        <v>2.1324581546489855E-4</v>
      </c>
    </row>
    <row r="56" spans="2:14" s="119" customFormat="1">
      <c r="B56" s="122" t="s">
        <v>378</v>
      </c>
      <c r="C56" s="92" t="s">
        <v>379</v>
      </c>
      <c r="D56" s="93" t="s">
        <v>109</v>
      </c>
      <c r="E56" s="93" t="s">
        <v>242</v>
      </c>
      <c r="F56" s="92" t="s">
        <v>380</v>
      </c>
      <c r="G56" s="93" t="s">
        <v>248</v>
      </c>
      <c r="H56" s="93" t="s">
        <v>152</v>
      </c>
      <c r="I56" s="94">
        <v>1170</v>
      </c>
      <c r="J56" s="95">
        <v>162400</v>
      </c>
      <c r="K56" s="94">
        <v>1900.08</v>
      </c>
      <c r="L56" s="96">
        <v>5.4755926627058314E-4</v>
      </c>
      <c r="M56" s="96">
        <f t="shared" si="0"/>
        <v>1.3130424211728222E-2</v>
      </c>
      <c r="N56" s="96">
        <f>K56/'סכום נכסי הקרן'!$C$42</f>
        <v>3.8296400153016229E-3</v>
      </c>
    </row>
    <row r="57" spans="2:14" s="119" customFormat="1">
      <c r="B57" s="122" t="s">
        <v>381</v>
      </c>
      <c r="C57" s="92" t="s">
        <v>382</v>
      </c>
      <c r="D57" s="93" t="s">
        <v>109</v>
      </c>
      <c r="E57" s="93" t="s">
        <v>242</v>
      </c>
      <c r="F57" s="92" t="s">
        <v>383</v>
      </c>
      <c r="G57" s="93" t="s">
        <v>175</v>
      </c>
      <c r="H57" s="93" t="s">
        <v>152</v>
      </c>
      <c r="I57" s="94">
        <v>4355</v>
      </c>
      <c r="J57" s="95">
        <v>11150</v>
      </c>
      <c r="K57" s="94">
        <v>485.58249999999998</v>
      </c>
      <c r="L57" s="96">
        <v>1.7146112120061053E-4</v>
      </c>
      <c r="M57" s="96">
        <f t="shared" si="0"/>
        <v>3.3555977720893431E-3</v>
      </c>
      <c r="N57" s="96">
        <f>K57/'סכום נכסי הקרן'!$C$42</f>
        <v>9.7869888253663022E-4</v>
      </c>
    </row>
    <row r="58" spans="2:14" s="119" customFormat="1">
      <c r="B58" s="122" t="s">
        <v>384</v>
      </c>
      <c r="C58" s="92" t="s">
        <v>385</v>
      </c>
      <c r="D58" s="93" t="s">
        <v>109</v>
      </c>
      <c r="E58" s="93" t="s">
        <v>242</v>
      </c>
      <c r="F58" s="92" t="s">
        <v>386</v>
      </c>
      <c r="G58" s="93" t="s">
        <v>248</v>
      </c>
      <c r="H58" s="93" t="s">
        <v>152</v>
      </c>
      <c r="I58" s="94">
        <v>4146</v>
      </c>
      <c r="J58" s="95">
        <v>5664</v>
      </c>
      <c r="K58" s="94">
        <v>234.82944000000001</v>
      </c>
      <c r="L58" s="96">
        <v>2.3116546479396249E-4</v>
      </c>
      <c r="M58" s="96">
        <f t="shared" si="0"/>
        <v>1.6227791275117785E-3</v>
      </c>
      <c r="N58" s="96">
        <f>K58/'סכום נכסי הקרן'!$C$42</f>
        <v>4.7330229263761086E-4</v>
      </c>
    </row>
    <row r="59" spans="2:14" s="119" customFormat="1">
      <c r="B59" s="122" t="s">
        <v>387</v>
      </c>
      <c r="C59" s="92" t="s">
        <v>388</v>
      </c>
      <c r="D59" s="93" t="s">
        <v>109</v>
      </c>
      <c r="E59" s="93" t="s">
        <v>242</v>
      </c>
      <c r="F59" s="92" t="s">
        <v>389</v>
      </c>
      <c r="G59" s="93" t="s">
        <v>357</v>
      </c>
      <c r="H59" s="93" t="s">
        <v>152</v>
      </c>
      <c r="I59" s="94">
        <v>650</v>
      </c>
      <c r="J59" s="95">
        <v>17070</v>
      </c>
      <c r="K59" s="94">
        <v>110.955</v>
      </c>
      <c r="L59" s="96">
        <v>1.3398978709228969E-4</v>
      </c>
      <c r="M59" s="96">
        <f t="shared" si="0"/>
        <v>7.6674993600917062E-4</v>
      </c>
      <c r="N59" s="96">
        <f>K59/'סכום נכסי הקרן'!$C$42</f>
        <v>2.2363148283113953E-4</v>
      </c>
    </row>
    <row r="60" spans="2:14" s="119" customFormat="1">
      <c r="B60" s="122" t="s">
        <v>390</v>
      </c>
      <c r="C60" s="92" t="s">
        <v>391</v>
      </c>
      <c r="D60" s="93" t="s">
        <v>109</v>
      </c>
      <c r="E60" s="93" t="s">
        <v>242</v>
      </c>
      <c r="F60" s="92" t="s">
        <v>392</v>
      </c>
      <c r="G60" s="93" t="s">
        <v>350</v>
      </c>
      <c r="H60" s="93" t="s">
        <v>152</v>
      </c>
      <c r="I60" s="94">
        <v>1487</v>
      </c>
      <c r="J60" s="95">
        <v>5924</v>
      </c>
      <c r="K60" s="94">
        <v>88.089880000000008</v>
      </c>
      <c r="L60" s="96">
        <v>1.0638945595351317E-4</v>
      </c>
      <c r="M60" s="96">
        <f t="shared" si="0"/>
        <v>6.087414704434728E-4</v>
      </c>
      <c r="N60" s="96">
        <f>K60/'סכום נכסי הקרן'!$C$42</f>
        <v>1.7754648719586449E-4</v>
      </c>
    </row>
    <row r="61" spans="2:14" s="119" customFormat="1">
      <c r="B61" s="122" t="s">
        <v>393</v>
      </c>
      <c r="C61" s="92" t="s">
        <v>394</v>
      </c>
      <c r="D61" s="93" t="s">
        <v>109</v>
      </c>
      <c r="E61" s="93" t="s">
        <v>242</v>
      </c>
      <c r="F61" s="92" t="s">
        <v>395</v>
      </c>
      <c r="G61" s="93" t="s">
        <v>281</v>
      </c>
      <c r="H61" s="93" t="s">
        <v>152</v>
      </c>
      <c r="I61" s="94">
        <v>40645</v>
      </c>
      <c r="J61" s="95">
        <v>1622</v>
      </c>
      <c r="K61" s="94">
        <v>659.26189999999997</v>
      </c>
      <c r="L61" s="96">
        <v>1.6259566186453345E-4</v>
      </c>
      <c r="M61" s="96">
        <f t="shared" si="0"/>
        <v>4.5558020786650825E-3</v>
      </c>
      <c r="N61" s="96">
        <f>K61/'סכום נכסי הקרן'!$C$42</f>
        <v>1.3287523434822623E-3</v>
      </c>
    </row>
    <row r="62" spans="2:14" s="119" customFormat="1">
      <c r="B62" s="122" t="s">
        <v>396</v>
      </c>
      <c r="C62" s="92" t="s">
        <v>397</v>
      </c>
      <c r="D62" s="93" t="s">
        <v>109</v>
      </c>
      <c r="E62" s="93" t="s">
        <v>242</v>
      </c>
      <c r="F62" s="92" t="s">
        <v>398</v>
      </c>
      <c r="G62" s="93" t="s">
        <v>399</v>
      </c>
      <c r="H62" s="93" t="s">
        <v>152</v>
      </c>
      <c r="I62" s="94">
        <v>588</v>
      </c>
      <c r="J62" s="95">
        <v>13870</v>
      </c>
      <c r="K62" s="94">
        <v>81.555600000000013</v>
      </c>
      <c r="L62" s="96">
        <v>8.6568410539203424E-5</v>
      </c>
      <c r="M62" s="96">
        <f t="shared" si="0"/>
        <v>5.6358659890216325E-4</v>
      </c>
      <c r="N62" s="96">
        <f>K62/'סכום נכסי הקרן'!$C$42</f>
        <v>1.6437654689904272E-4</v>
      </c>
    </row>
    <row r="63" spans="2:14" s="119" customFormat="1">
      <c r="B63" s="122" t="s">
        <v>400</v>
      </c>
      <c r="C63" s="92" t="s">
        <v>401</v>
      </c>
      <c r="D63" s="93" t="s">
        <v>109</v>
      </c>
      <c r="E63" s="93" t="s">
        <v>242</v>
      </c>
      <c r="F63" s="92" t="s">
        <v>402</v>
      </c>
      <c r="G63" s="93" t="s">
        <v>399</v>
      </c>
      <c r="H63" s="93" t="s">
        <v>152</v>
      </c>
      <c r="I63" s="94">
        <v>11875</v>
      </c>
      <c r="J63" s="95">
        <v>6871</v>
      </c>
      <c r="K63" s="94">
        <v>815.93124999999998</v>
      </c>
      <c r="L63" s="96">
        <v>5.2818443284133819E-4</v>
      </c>
      <c r="M63" s="96">
        <f t="shared" si="0"/>
        <v>5.6384591386182022E-3</v>
      </c>
      <c r="N63" s="96">
        <f>K63/'סכום נכסי הקרן'!$C$42</f>
        <v>1.6445217910483097E-3</v>
      </c>
    </row>
    <row r="64" spans="2:14" s="119" customFormat="1">
      <c r="B64" s="122" t="s">
        <v>1164</v>
      </c>
      <c r="C64" s="92" t="s">
        <v>403</v>
      </c>
      <c r="D64" s="93" t="s">
        <v>109</v>
      </c>
      <c r="E64" s="93" t="s">
        <v>242</v>
      </c>
      <c r="F64" s="92" t="s">
        <v>404</v>
      </c>
      <c r="G64" s="93" t="s">
        <v>320</v>
      </c>
      <c r="H64" s="93" t="s">
        <v>152</v>
      </c>
      <c r="I64" s="94">
        <v>2760</v>
      </c>
      <c r="J64" s="95">
        <v>18900</v>
      </c>
      <c r="K64" s="94">
        <v>521.64</v>
      </c>
      <c r="L64" s="96">
        <v>1.5979287138526523E-4</v>
      </c>
      <c r="M64" s="96">
        <f t="shared" si="0"/>
        <v>3.6047716337237958E-3</v>
      </c>
      <c r="N64" s="96">
        <f>K64/'סכום נכסי הקרן'!$C$42</f>
        <v>1.0513733198507108E-3</v>
      </c>
    </row>
    <row r="65" spans="2:14" s="119" customFormat="1">
      <c r="B65" s="122" t="s">
        <v>405</v>
      </c>
      <c r="C65" s="92" t="s">
        <v>406</v>
      </c>
      <c r="D65" s="93" t="s">
        <v>109</v>
      </c>
      <c r="E65" s="93" t="s">
        <v>242</v>
      </c>
      <c r="F65" s="92" t="s">
        <v>407</v>
      </c>
      <c r="G65" s="93" t="s">
        <v>248</v>
      </c>
      <c r="H65" s="93" t="s">
        <v>152</v>
      </c>
      <c r="I65" s="94">
        <v>499</v>
      </c>
      <c r="J65" s="95">
        <v>42020</v>
      </c>
      <c r="K65" s="94">
        <v>209.6798</v>
      </c>
      <c r="L65" s="96">
        <v>9.5510142832643267E-5</v>
      </c>
      <c r="M65" s="96">
        <f t="shared" si="0"/>
        <v>1.4489835810230786E-3</v>
      </c>
      <c r="N65" s="96">
        <f>K65/'סכום נכסי הקרן'!$C$42</f>
        <v>4.2261281234497563E-4</v>
      </c>
    </row>
    <row r="66" spans="2:14" s="119" customFormat="1">
      <c r="B66" s="122" t="s">
        <v>408</v>
      </c>
      <c r="C66" s="92" t="s">
        <v>409</v>
      </c>
      <c r="D66" s="93" t="s">
        <v>109</v>
      </c>
      <c r="E66" s="93" t="s">
        <v>242</v>
      </c>
      <c r="F66" s="92" t="s">
        <v>410</v>
      </c>
      <c r="G66" s="93" t="s">
        <v>281</v>
      </c>
      <c r="H66" s="93" t="s">
        <v>152</v>
      </c>
      <c r="I66" s="94">
        <v>10313</v>
      </c>
      <c r="J66" s="95">
        <v>5962</v>
      </c>
      <c r="K66" s="94">
        <v>614.86106000000007</v>
      </c>
      <c r="L66" s="96">
        <v>1.8605814186134996E-4</v>
      </c>
      <c r="M66" s="96">
        <f t="shared" si="0"/>
        <v>4.2489719112210438E-3</v>
      </c>
      <c r="N66" s="96">
        <f>K66/'סכום נכסי הקרן'!$C$42</f>
        <v>1.2392617780444888E-3</v>
      </c>
    </row>
    <row r="67" spans="2:14" s="119" customFormat="1">
      <c r="B67" s="122" t="s">
        <v>411</v>
      </c>
      <c r="C67" s="92" t="s">
        <v>412</v>
      </c>
      <c r="D67" s="93" t="s">
        <v>109</v>
      </c>
      <c r="E67" s="93" t="s">
        <v>242</v>
      </c>
      <c r="F67" s="92" t="s">
        <v>413</v>
      </c>
      <c r="G67" s="93" t="s">
        <v>180</v>
      </c>
      <c r="H67" s="93" t="s">
        <v>152</v>
      </c>
      <c r="I67" s="94">
        <v>5314</v>
      </c>
      <c r="J67" s="95">
        <v>4712</v>
      </c>
      <c r="K67" s="94">
        <v>250.39568</v>
      </c>
      <c r="L67" s="96">
        <v>9.585658383117336E-5</v>
      </c>
      <c r="M67" s="96">
        <f t="shared" si="0"/>
        <v>1.7303489848765063E-3</v>
      </c>
      <c r="N67" s="96">
        <f>K67/'סכום נכסי הקרן'!$C$42</f>
        <v>5.0467628509676457E-4</v>
      </c>
    </row>
    <row r="68" spans="2:14" s="119" customFormat="1">
      <c r="B68" s="122" t="s">
        <v>1165</v>
      </c>
      <c r="C68" s="92" t="s">
        <v>414</v>
      </c>
      <c r="D68" s="93" t="s">
        <v>109</v>
      </c>
      <c r="E68" s="93" t="s">
        <v>242</v>
      </c>
      <c r="F68" s="92" t="s">
        <v>415</v>
      </c>
      <c r="G68" s="93" t="s">
        <v>416</v>
      </c>
      <c r="H68" s="93" t="s">
        <v>152</v>
      </c>
      <c r="I68" s="94">
        <v>14134</v>
      </c>
      <c r="J68" s="95">
        <v>8430</v>
      </c>
      <c r="K68" s="94">
        <v>1191.4962</v>
      </c>
      <c r="L68" s="96">
        <v>2.7616972945292525E-4</v>
      </c>
      <c r="M68" s="96">
        <f t="shared" si="0"/>
        <v>8.2337851841302323E-3</v>
      </c>
      <c r="N68" s="96">
        <f>K68/'סכום נכסי הקרן'!$C$42</f>
        <v>2.4014786354257852E-3</v>
      </c>
    </row>
    <row r="69" spans="2:14" s="119" customFormat="1">
      <c r="B69" s="122" t="s">
        <v>417</v>
      </c>
      <c r="C69" s="92" t="s">
        <v>418</v>
      </c>
      <c r="D69" s="93" t="s">
        <v>109</v>
      </c>
      <c r="E69" s="93" t="s">
        <v>242</v>
      </c>
      <c r="F69" s="92" t="s">
        <v>419</v>
      </c>
      <c r="G69" s="93" t="s">
        <v>399</v>
      </c>
      <c r="H69" s="93" t="s">
        <v>152</v>
      </c>
      <c r="I69" s="94">
        <v>31437</v>
      </c>
      <c r="J69" s="95">
        <v>3716</v>
      </c>
      <c r="K69" s="94">
        <v>1168.1989199999998</v>
      </c>
      <c r="L69" s="96">
        <v>5.1300194009608606E-4</v>
      </c>
      <c r="M69" s="96">
        <f t="shared" si="0"/>
        <v>8.0727902947679876E-3</v>
      </c>
      <c r="N69" s="96">
        <f>K69/'סכום נכסי הקרן'!$C$42</f>
        <v>2.3545226147657673E-3</v>
      </c>
    </row>
    <row r="70" spans="2:14" s="119" customFormat="1">
      <c r="B70" s="122" t="s">
        <v>420</v>
      </c>
      <c r="C70" s="92" t="s">
        <v>421</v>
      </c>
      <c r="D70" s="93" t="s">
        <v>109</v>
      </c>
      <c r="E70" s="93" t="s">
        <v>242</v>
      </c>
      <c r="F70" s="92" t="s">
        <v>422</v>
      </c>
      <c r="G70" s="93" t="s">
        <v>374</v>
      </c>
      <c r="H70" s="93" t="s">
        <v>152</v>
      </c>
      <c r="I70" s="94">
        <v>60354</v>
      </c>
      <c r="J70" s="95">
        <v>1654</v>
      </c>
      <c r="K70" s="94">
        <v>998.25516000000005</v>
      </c>
      <c r="L70" s="96">
        <v>5.6057821087275963E-4</v>
      </c>
      <c r="M70" s="96">
        <f t="shared" si="0"/>
        <v>6.898400973825645E-3</v>
      </c>
      <c r="N70" s="96">
        <f>K70/'סכום נכסי הקרן'!$C$42</f>
        <v>2.0119983928136311E-3</v>
      </c>
    </row>
    <row r="71" spans="2:14" s="119" customFormat="1">
      <c r="B71" s="122" t="s">
        <v>423</v>
      </c>
      <c r="C71" s="92" t="s">
        <v>424</v>
      </c>
      <c r="D71" s="93" t="s">
        <v>109</v>
      </c>
      <c r="E71" s="93" t="s">
        <v>242</v>
      </c>
      <c r="F71" s="92" t="s">
        <v>425</v>
      </c>
      <c r="G71" s="93" t="s">
        <v>281</v>
      </c>
      <c r="H71" s="93" t="s">
        <v>152</v>
      </c>
      <c r="I71" s="94">
        <v>13266</v>
      </c>
      <c r="J71" s="95">
        <v>4190</v>
      </c>
      <c r="K71" s="94">
        <v>555.84540000000004</v>
      </c>
      <c r="L71" s="96">
        <v>2.0966643170729213E-4</v>
      </c>
      <c r="M71" s="96">
        <f t="shared" si="0"/>
        <v>3.8411466349510333E-3</v>
      </c>
      <c r="N71" s="96">
        <f>K71/'סכום נכסי הקרן'!$C$42</f>
        <v>1.1203148215661114E-3</v>
      </c>
    </row>
    <row r="72" spans="2:14" s="119" customFormat="1">
      <c r="B72" s="122" t="s">
        <v>426</v>
      </c>
      <c r="C72" s="92" t="s">
        <v>427</v>
      </c>
      <c r="D72" s="93" t="s">
        <v>109</v>
      </c>
      <c r="E72" s="93" t="s">
        <v>242</v>
      </c>
      <c r="F72" s="92" t="s">
        <v>428</v>
      </c>
      <c r="G72" s="93" t="s">
        <v>285</v>
      </c>
      <c r="H72" s="93" t="s">
        <v>152</v>
      </c>
      <c r="I72" s="94">
        <v>6559</v>
      </c>
      <c r="J72" s="95">
        <v>9444</v>
      </c>
      <c r="K72" s="94">
        <v>619.43196</v>
      </c>
      <c r="L72" s="96">
        <v>2.3654721987772755E-4</v>
      </c>
      <c r="M72" s="96">
        <f t="shared" si="0"/>
        <v>4.2805589265200771E-3</v>
      </c>
      <c r="N72" s="96">
        <f>K72/'סכום נכסי הקרן'!$C$42</f>
        <v>1.2484744962173774E-3</v>
      </c>
    </row>
    <row r="73" spans="2:14" s="119" customFormat="1">
      <c r="B73" s="122" t="s">
        <v>429</v>
      </c>
      <c r="C73" s="92" t="s">
        <v>430</v>
      </c>
      <c r="D73" s="93" t="s">
        <v>109</v>
      </c>
      <c r="E73" s="93" t="s">
        <v>242</v>
      </c>
      <c r="F73" s="92" t="s">
        <v>431</v>
      </c>
      <c r="G73" s="93" t="s">
        <v>277</v>
      </c>
      <c r="H73" s="93" t="s">
        <v>152</v>
      </c>
      <c r="I73" s="94">
        <v>35117</v>
      </c>
      <c r="J73" s="95">
        <v>2086</v>
      </c>
      <c r="K73" s="94">
        <v>732.54061999999999</v>
      </c>
      <c r="L73" s="96">
        <v>3.5870444335080637E-4</v>
      </c>
      <c r="M73" s="96">
        <f t="shared" si="0"/>
        <v>5.0621916408374401E-3</v>
      </c>
      <c r="N73" s="96">
        <f>K73/'סכום נכסי הקרן'!$C$42</f>
        <v>1.4764467133940994E-3</v>
      </c>
    </row>
    <row r="74" spans="2:14" s="119" customFormat="1">
      <c r="B74" s="122" t="s">
        <v>432</v>
      </c>
      <c r="C74" s="92" t="s">
        <v>433</v>
      </c>
      <c r="D74" s="93" t="s">
        <v>109</v>
      </c>
      <c r="E74" s="93" t="s">
        <v>242</v>
      </c>
      <c r="F74" s="92" t="s">
        <v>434</v>
      </c>
      <c r="G74" s="93" t="s">
        <v>180</v>
      </c>
      <c r="H74" s="93" t="s">
        <v>152</v>
      </c>
      <c r="I74" s="94">
        <v>6600</v>
      </c>
      <c r="J74" s="95">
        <v>4604</v>
      </c>
      <c r="K74" s="94">
        <v>303.86399999999998</v>
      </c>
      <c r="L74" s="96">
        <v>1.3421142582131445E-4</v>
      </c>
      <c r="M74" s="96">
        <f t="shared" si="0"/>
        <v>2.0998395976340911E-3</v>
      </c>
      <c r="N74" s="96">
        <f>K74/'סכום נכסי הקרן'!$C$42</f>
        <v>6.1244249379479405E-4</v>
      </c>
    </row>
    <row r="75" spans="2:14" s="119" customFormat="1">
      <c r="B75" s="122" t="s">
        <v>435</v>
      </c>
      <c r="C75" s="92" t="s">
        <v>436</v>
      </c>
      <c r="D75" s="93" t="s">
        <v>109</v>
      </c>
      <c r="E75" s="93" t="s">
        <v>242</v>
      </c>
      <c r="F75" s="92" t="s">
        <v>437</v>
      </c>
      <c r="G75" s="93" t="s">
        <v>343</v>
      </c>
      <c r="H75" s="93" t="s">
        <v>152</v>
      </c>
      <c r="I75" s="94">
        <v>6527</v>
      </c>
      <c r="J75" s="95">
        <v>968.7</v>
      </c>
      <c r="K75" s="94">
        <v>63.227050000000006</v>
      </c>
      <c r="L75" s="96">
        <v>9.8502642125488713E-5</v>
      </c>
      <c r="M75" s="96">
        <f t="shared" si="0"/>
        <v>4.3692791259112825E-4</v>
      </c>
      <c r="N75" s="96">
        <f>K75/'סכום נכסי הקרן'!$C$42</f>
        <v>1.2743507680175388E-4</v>
      </c>
    </row>
    <row r="76" spans="2:14" s="119" customFormat="1">
      <c r="B76" s="122" t="s">
        <v>438</v>
      </c>
      <c r="C76" s="92" t="s">
        <v>439</v>
      </c>
      <c r="D76" s="93" t="s">
        <v>109</v>
      </c>
      <c r="E76" s="93" t="s">
        <v>242</v>
      </c>
      <c r="F76" s="92" t="s">
        <v>440</v>
      </c>
      <c r="G76" s="93" t="s">
        <v>140</v>
      </c>
      <c r="H76" s="93" t="s">
        <v>152</v>
      </c>
      <c r="I76" s="94">
        <v>1189</v>
      </c>
      <c r="J76" s="95">
        <v>9297</v>
      </c>
      <c r="K76" s="94">
        <v>110.54133</v>
      </c>
      <c r="L76" s="96">
        <v>1.0914392972489487E-4</v>
      </c>
      <c r="M76" s="96">
        <f t="shared" ref="M76:M138" si="1">K76/$K$11</f>
        <v>7.6389128659247994E-4</v>
      </c>
      <c r="N76" s="96">
        <f>K76/'סכום נכסי הקרן'!$C$42</f>
        <v>2.2279772468141435E-4</v>
      </c>
    </row>
    <row r="77" spans="2:14" s="119" customFormat="1">
      <c r="B77" s="122" t="s">
        <v>1166</v>
      </c>
      <c r="C77" s="92" t="s">
        <v>441</v>
      </c>
      <c r="D77" s="93" t="s">
        <v>109</v>
      </c>
      <c r="E77" s="93" t="s">
        <v>242</v>
      </c>
      <c r="F77" s="92" t="s">
        <v>442</v>
      </c>
      <c r="G77" s="93" t="s">
        <v>443</v>
      </c>
      <c r="H77" s="93" t="s">
        <v>152</v>
      </c>
      <c r="I77" s="94">
        <v>120</v>
      </c>
      <c r="J77" s="95">
        <v>687.9</v>
      </c>
      <c r="K77" s="94">
        <v>0.82547999999999999</v>
      </c>
      <c r="L77" s="96">
        <v>1.5397004643621123E-6</v>
      </c>
      <c r="M77" s="96">
        <f t="shared" si="1"/>
        <v>5.704445380351045E-6</v>
      </c>
      <c r="N77" s="96">
        <f>K77/'סכום נכסי הקרן'!$C$42</f>
        <v>1.6637674412820427E-6</v>
      </c>
    </row>
    <row r="78" spans="2:14" s="119" customFormat="1">
      <c r="B78" s="122" t="s">
        <v>444</v>
      </c>
      <c r="C78" s="92" t="s">
        <v>445</v>
      </c>
      <c r="D78" s="93" t="s">
        <v>109</v>
      </c>
      <c r="E78" s="93" t="s">
        <v>242</v>
      </c>
      <c r="F78" s="92" t="s">
        <v>446</v>
      </c>
      <c r="G78" s="93" t="s">
        <v>175</v>
      </c>
      <c r="H78" s="93" t="s">
        <v>152</v>
      </c>
      <c r="I78" s="94">
        <v>3751</v>
      </c>
      <c r="J78" s="95">
        <v>7101</v>
      </c>
      <c r="K78" s="94">
        <v>266.35851000000002</v>
      </c>
      <c r="L78" s="96">
        <v>2.7834233227722543E-4</v>
      </c>
      <c r="M78" s="96">
        <f t="shared" si="1"/>
        <v>1.8406594610247222E-3</v>
      </c>
      <c r="N78" s="96">
        <f>K78/'סכום נכסי הקרן'!$C$42</f>
        <v>5.368496107069795E-4</v>
      </c>
    </row>
    <row r="79" spans="2:14" s="119" customFormat="1">
      <c r="B79" s="122" t="s">
        <v>447</v>
      </c>
      <c r="C79" s="92" t="s">
        <v>448</v>
      </c>
      <c r="D79" s="93" t="s">
        <v>109</v>
      </c>
      <c r="E79" s="93" t="s">
        <v>242</v>
      </c>
      <c r="F79" s="92" t="s">
        <v>449</v>
      </c>
      <c r="G79" s="93" t="s">
        <v>399</v>
      </c>
      <c r="H79" s="93" t="s">
        <v>152</v>
      </c>
      <c r="I79" s="94">
        <v>4177</v>
      </c>
      <c r="J79" s="95">
        <v>14200</v>
      </c>
      <c r="K79" s="94">
        <v>593.13400000000001</v>
      </c>
      <c r="L79" s="96">
        <v>2.8359439361652579E-4</v>
      </c>
      <c r="M79" s="96">
        <f t="shared" si="1"/>
        <v>4.0988279621906485E-3</v>
      </c>
      <c r="N79" s="96">
        <f>K79/'סכום נכסי הקרן'!$C$42</f>
        <v>1.1954705595742879E-3</v>
      </c>
    </row>
    <row r="80" spans="2:14" s="119" customFormat="1">
      <c r="B80" s="122" t="s">
        <v>450</v>
      </c>
      <c r="C80" s="92" t="s">
        <v>451</v>
      </c>
      <c r="D80" s="93" t="s">
        <v>109</v>
      </c>
      <c r="E80" s="93" t="s">
        <v>242</v>
      </c>
      <c r="F80" s="92" t="s">
        <v>452</v>
      </c>
      <c r="G80" s="93" t="s">
        <v>270</v>
      </c>
      <c r="H80" s="93" t="s">
        <v>152</v>
      </c>
      <c r="I80" s="94">
        <v>2397</v>
      </c>
      <c r="J80" s="95">
        <v>15910</v>
      </c>
      <c r="K80" s="94">
        <v>381.36270000000002</v>
      </c>
      <c r="L80" s="96">
        <v>2.5104852295596285E-4</v>
      </c>
      <c r="M80" s="96">
        <f t="shared" si="1"/>
        <v>2.6353911569670999E-3</v>
      </c>
      <c r="N80" s="96">
        <f>K80/'סכום נכסי הקרן'!$C$42</f>
        <v>7.6864229730509682E-4</v>
      </c>
    </row>
    <row r="81" spans="2:14" s="119" customFormat="1">
      <c r="B81" s="122" t="s">
        <v>453</v>
      </c>
      <c r="C81" s="92" t="s">
        <v>454</v>
      </c>
      <c r="D81" s="93" t="s">
        <v>109</v>
      </c>
      <c r="E81" s="93" t="s">
        <v>242</v>
      </c>
      <c r="F81" s="92" t="s">
        <v>455</v>
      </c>
      <c r="G81" s="93" t="s">
        <v>270</v>
      </c>
      <c r="H81" s="93" t="s">
        <v>152</v>
      </c>
      <c r="I81" s="94">
        <v>7716</v>
      </c>
      <c r="J81" s="95">
        <v>2509</v>
      </c>
      <c r="K81" s="94">
        <v>193.59443999999999</v>
      </c>
      <c r="L81" s="96">
        <v>2.9993601287314796E-4</v>
      </c>
      <c r="M81" s="96">
        <f t="shared" si="1"/>
        <v>1.3378263663803454E-3</v>
      </c>
      <c r="N81" s="96">
        <f>K81/'סכום נכסי הקרן'!$C$42</f>
        <v>3.9019252566413476E-4</v>
      </c>
    </row>
    <row r="82" spans="2:14" s="119" customFormat="1">
      <c r="B82" s="122" t="s">
        <v>456</v>
      </c>
      <c r="C82" s="92" t="s">
        <v>457</v>
      </c>
      <c r="D82" s="93" t="s">
        <v>109</v>
      </c>
      <c r="E82" s="93" t="s">
        <v>242</v>
      </c>
      <c r="F82" s="92" t="s">
        <v>458</v>
      </c>
      <c r="G82" s="93" t="s">
        <v>350</v>
      </c>
      <c r="H82" s="93" t="s">
        <v>152</v>
      </c>
      <c r="I82" s="94">
        <v>826</v>
      </c>
      <c r="J82" s="95">
        <v>31400</v>
      </c>
      <c r="K82" s="94">
        <v>259.36399999999998</v>
      </c>
      <c r="L82" s="96">
        <v>3.4582098781713689E-4</v>
      </c>
      <c r="M82" s="96">
        <f t="shared" si="1"/>
        <v>1.792324189113447E-3</v>
      </c>
      <c r="N82" s="96">
        <f>K82/'סכום נכסי הקרן'!$C$42</f>
        <v>5.2275206987531585E-4</v>
      </c>
    </row>
    <row r="83" spans="2:14" s="119" customFormat="1">
      <c r="B83" s="122" t="s">
        <v>1167</v>
      </c>
      <c r="C83" s="92" t="s">
        <v>459</v>
      </c>
      <c r="D83" s="93" t="s">
        <v>109</v>
      </c>
      <c r="E83" s="93" t="s">
        <v>242</v>
      </c>
      <c r="F83" s="92" t="s">
        <v>460</v>
      </c>
      <c r="G83" s="93" t="s">
        <v>461</v>
      </c>
      <c r="H83" s="93" t="s">
        <v>152</v>
      </c>
      <c r="I83" s="94">
        <v>7791</v>
      </c>
      <c r="J83" s="95">
        <v>1702</v>
      </c>
      <c r="K83" s="94">
        <v>132.60282000000001</v>
      </c>
      <c r="L83" s="96">
        <v>1.9354242506596739E-4</v>
      </c>
      <c r="M83" s="96">
        <f t="shared" si="1"/>
        <v>9.1634630029863975E-4</v>
      </c>
      <c r="N83" s="96">
        <f>K83/'סכום נכסי הקרן'!$C$42</f>
        <v>2.6726299188130944E-4</v>
      </c>
    </row>
    <row r="84" spans="2:14" s="119" customFormat="1">
      <c r="B84" s="122" t="s">
        <v>462</v>
      </c>
      <c r="C84" s="92" t="s">
        <v>463</v>
      </c>
      <c r="D84" s="93" t="s">
        <v>109</v>
      </c>
      <c r="E84" s="93" t="s">
        <v>242</v>
      </c>
      <c r="F84" s="92" t="s">
        <v>464</v>
      </c>
      <c r="G84" s="93" t="s">
        <v>324</v>
      </c>
      <c r="H84" s="93" t="s">
        <v>152</v>
      </c>
      <c r="I84" s="94">
        <v>1195</v>
      </c>
      <c r="J84" s="95">
        <v>10710</v>
      </c>
      <c r="K84" s="94">
        <v>127.9845</v>
      </c>
      <c r="L84" s="96">
        <v>9.5010675383584725E-5</v>
      </c>
      <c r="M84" s="96">
        <f t="shared" si="1"/>
        <v>8.8443159105191919E-4</v>
      </c>
      <c r="N84" s="96">
        <f>K84/'סכום נכסי הקרן'!$C$42</f>
        <v>2.5795469798028009E-4</v>
      </c>
    </row>
    <row r="85" spans="2:14" s="119" customFormat="1">
      <c r="B85" s="122" t="s">
        <v>465</v>
      </c>
      <c r="C85" s="92" t="s">
        <v>466</v>
      </c>
      <c r="D85" s="93" t="s">
        <v>109</v>
      </c>
      <c r="E85" s="93" t="s">
        <v>242</v>
      </c>
      <c r="F85" s="92" t="s">
        <v>467</v>
      </c>
      <c r="G85" s="93" t="s">
        <v>248</v>
      </c>
      <c r="H85" s="93" t="s">
        <v>152</v>
      </c>
      <c r="I85" s="94">
        <v>47518</v>
      </c>
      <c r="J85" s="95">
        <v>1373</v>
      </c>
      <c r="K85" s="94">
        <v>652.42214000000001</v>
      </c>
      <c r="L85" s="96">
        <v>2.7780508492982245E-4</v>
      </c>
      <c r="M85" s="96">
        <f t="shared" si="1"/>
        <v>4.5085362002250115E-3</v>
      </c>
      <c r="N85" s="96">
        <f>K85/'סכום נכסי הקרן'!$C$42</f>
        <v>1.3149667036191728E-3</v>
      </c>
    </row>
    <row r="86" spans="2:14" s="119" customFormat="1">
      <c r="B86" s="122" t="s">
        <v>468</v>
      </c>
      <c r="C86" s="92" t="s">
        <v>469</v>
      </c>
      <c r="D86" s="93" t="s">
        <v>109</v>
      </c>
      <c r="E86" s="93" t="s">
        <v>242</v>
      </c>
      <c r="F86" s="92" t="s">
        <v>470</v>
      </c>
      <c r="G86" s="93" t="s">
        <v>140</v>
      </c>
      <c r="H86" s="93" t="s">
        <v>152</v>
      </c>
      <c r="I86" s="94">
        <v>1632</v>
      </c>
      <c r="J86" s="95">
        <v>18050</v>
      </c>
      <c r="K86" s="94">
        <v>294.57600000000002</v>
      </c>
      <c r="L86" s="96">
        <v>1.2107930627789525E-4</v>
      </c>
      <c r="M86" s="96">
        <f t="shared" si="1"/>
        <v>2.0356552579860075E-3</v>
      </c>
      <c r="N86" s="96">
        <f>K86/'סכום נכסי הקרן'!$C$42</f>
        <v>5.9372238913492641E-4</v>
      </c>
    </row>
    <row r="87" spans="2:14" s="119" customFormat="1">
      <c r="B87" s="122" t="s">
        <v>471</v>
      </c>
      <c r="C87" s="92" t="s">
        <v>472</v>
      </c>
      <c r="D87" s="93" t="s">
        <v>109</v>
      </c>
      <c r="E87" s="93" t="s">
        <v>242</v>
      </c>
      <c r="F87" s="92" t="s">
        <v>473</v>
      </c>
      <c r="G87" s="93" t="s">
        <v>277</v>
      </c>
      <c r="H87" s="93" t="s">
        <v>152</v>
      </c>
      <c r="I87" s="94">
        <v>155684.88</v>
      </c>
      <c r="J87" s="95">
        <v>224.8</v>
      </c>
      <c r="K87" s="94">
        <v>349.9796</v>
      </c>
      <c r="L87" s="96">
        <v>1.4905414438070048E-4</v>
      </c>
      <c r="M87" s="96">
        <f t="shared" si="1"/>
        <v>2.4185195430986898E-3</v>
      </c>
      <c r="N87" s="96">
        <f>K87/'סכום נכסי הקרן'!$C$42</f>
        <v>7.0538918398133554E-4</v>
      </c>
    </row>
    <row r="88" spans="2:14" s="119" customFormat="1">
      <c r="B88" s="122" t="s">
        <v>474</v>
      </c>
      <c r="C88" s="92" t="s">
        <v>475</v>
      </c>
      <c r="D88" s="93" t="s">
        <v>109</v>
      </c>
      <c r="E88" s="93" t="s">
        <v>242</v>
      </c>
      <c r="F88" s="92" t="s">
        <v>476</v>
      </c>
      <c r="G88" s="93" t="s">
        <v>248</v>
      </c>
      <c r="H88" s="93" t="s">
        <v>152</v>
      </c>
      <c r="I88" s="94">
        <v>135696</v>
      </c>
      <c r="J88" s="95">
        <v>865</v>
      </c>
      <c r="K88" s="94">
        <v>1173.7703999999999</v>
      </c>
      <c r="L88" s="96">
        <v>3.3487268256398819E-4</v>
      </c>
      <c r="M88" s="96">
        <f t="shared" si="1"/>
        <v>8.1112917767514631E-3</v>
      </c>
      <c r="N88" s="96">
        <f>K88/'סכום נכסי הקרן'!$C$42</f>
        <v>2.3657520170816976E-3</v>
      </c>
    </row>
    <row r="89" spans="2:14" s="119" customFormat="1">
      <c r="B89" s="122" t="s">
        <v>477</v>
      </c>
      <c r="C89" s="92" t="s">
        <v>478</v>
      </c>
      <c r="D89" s="93" t="s">
        <v>109</v>
      </c>
      <c r="E89" s="93" t="s">
        <v>242</v>
      </c>
      <c r="F89" s="92" t="s">
        <v>479</v>
      </c>
      <c r="G89" s="93" t="s">
        <v>248</v>
      </c>
      <c r="H89" s="93" t="s">
        <v>152</v>
      </c>
      <c r="I89" s="94">
        <v>60883</v>
      </c>
      <c r="J89" s="95">
        <v>1214</v>
      </c>
      <c r="K89" s="94">
        <v>739.11961999999994</v>
      </c>
      <c r="L89" s="96">
        <v>1.7390174235932591E-4</v>
      </c>
      <c r="M89" s="96">
        <f t="shared" si="1"/>
        <v>5.107655548088166E-3</v>
      </c>
      <c r="N89" s="96">
        <f>K89/'סכום נכסי הקרן'!$C$42</f>
        <v>1.4897067875281724E-3</v>
      </c>
    </row>
    <row r="90" spans="2:14" s="119" customFormat="1">
      <c r="B90" s="83"/>
      <c r="C90" s="92"/>
      <c r="D90" s="92"/>
      <c r="E90" s="92"/>
      <c r="F90" s="92"/>
      <c r="G90" s="92"/>
      <c r="H90" s="92"/>
      <c r="I90" s="94"/>
      <c r="J90" s="95"/>
      <c r="K90" s="92"/>
      <c r="L90" s="92"/>
      <c r="M90" s="96"/>
      <c r="N90" s="92"/>
    </row>
    <row r="91" spans="2:14" s="119" customFormat="1">
      <c r="B91" s="121" t="s">
        <v>26</v>
      </c>
      <c r="C91" s="88"/>
      <c r="D91" s="88"/>
      <c r="E91" s="88"/>
      <c r="F91" s="88"/>
      <c r="G91" s="88"/>
      <c r="H91" s="88"/>
      <c r="I91" s="89"/>
      <c r="J91" s="90"/>
      <c r="K91" s="89">
        <v>2042.4236299999998</v>
      </c>
      <c r="L91" s="88"/>
      <c r="M91" s="91">
        <f t="shared" si="1"/>
        <v>1.4114083976441961E-2</v>
      </c>
      <c r="N91" s="91">
        <f>K91/'סכום נכסי הקרן'!$C$42</f>
        <v>4.1165357572552717E-3</v>
      </c>
    </row>
    <row r="92" spans="2:14" s="119" customFormat="1">
      <c r="B92" s="122" t="s">
        <v>480</v>
      </c>
      <c r="C92" s="92" t="s">
        <v>481</v>
      </c>
      <c r="D92" s="93" t="s">
        <v>109</v>
      </c>
      <c r="E92" s="93" t="s">
        <v>242</v>
      </c>
      <c r="F92" s="92" t="s">
        <v>482</v>
      </c>
      <c r="G92" s="93" t="s">
        <v>461</v>
      </c>
      <c r="H92" s="93" t="s">
        <v>152</v>
      </c>
      <c r="I92" s="94">
        <v>3558</v>
      </c>
      <c r="J92" s="95">
        <v>1556</v>
      </c>
      <c r="K92" s="94">
        <v>55.362480000000005</v>
      </c>
      <c r="L92" s="96">
        <v>1.381749236280634E-4</v>
      </c>
      <c r="M92" s="96">
        <f t="shared" si="1"/>
        <v>3.825801270542922E-4</v>
      </c>
      <c r="N92" s="96">
        <f>K92/'סכום נכסי הקרן'!$C$42</f>
        <v>1.1158391686367723E-4</v>
      </c>
    </row>
    <row r="93" spans="2:14" s="119" customFormat="1">
      <c r="B93" s="122" t="s">
        <v>483</v>
      </c>
      <c r="C93" s="92" t="s">
        <v>484</v>
      </c>
      <c r="D93" s="93" t="s">
        <v>109</v>
      </c>
      <c r="E93" s="93" t="s">
        <v>242</v>
      </c>
      <c r="F93" s="92" t="s">
        <v>485</v>
      </c>
      <c r="G93" s="93" t="s">
        <v>486</v>
      </c>
      <c r="H93" s="93" t="s">
        <v>152</v>
      </c>
      <c r="I93" s="94">
        <v>53710</v>
      </c>
      <c r="J93" s="95">
        <v>1403</v>
      </c>
      <c r="K93" s="94">
        <v>753.55130000000008</v>
      </c>
      <c r="L93" s="96">
        <v>4.0724342521185282E-4</v>
      </c>
      <c r="M93" s="96">
        <f t="shared" si="1"/>
        <v>5.2073850755227557E-3</v>
      </c>
      <c r="N93" s="96">
        <f>K93/'סכום נכסי הקרן'!$C$42</f>
        <v>1.518794057125257E-3</v>
      </c>
    </row>
    <row r="94" spans="2:14" s="119" customFormat="1">
      <c r="B94" s="122" t="s">
        <v>487</v>
      </c>
      <c r="C94" s="92" t="s">
        <v>488</v>
      </c>
      <c r="D94" s="93" t="s">
        <v>109</v>
      </c>
      <c r="E94" s="93" t="s">
        <v>242</v>
      </c>
      <c r="F94" s="92" t="s">
        <v>489</v>
      </c>
      <c r="G94" s="93" t="s">
        <v>374</v>
      </c>
      <c r="H94" s="93" t="s">
        <v>152</v>
      </c>
      <c r="I94" s="94">
        <v>423</v>
      </c>
      <c r="J94" s="95">
        <v>5039</v>
      </c>
      <c r="K94" s="94">
        <v>21.314970000000002</v>
      </c>
      <c r="L94" s="96">
        <v>7.4145642374707886E-5</v>
      </c>
      <c r="M94" s="96">
        <f t="shared" si="1"/>
        <v>1.4729621813832088E-4</v>
      </c>
      <c r="N94" s="96">
        <f>K94/'סכום נכסי הקרן'!$C$42</f>
        <v>4.2960644834403629E-5</v>
      </c>
    </row>
    <row r="95" spans="2:14" s="119" customFormat="1">
      <c r="B95" s="122" t="s">
        <v>490</v>
      </c>
      <c r="C95" s="92" t="s">
        <v>491</v>
      </c>
      <c r="D95" s="93" t="s">
        <v>109</v>
      </c>
      <c r="E95" s="93" t="s">
        <v>242</v>
      </c>
      <c r="F95" s="92" t="s">
        <v>492</v>
      </c>
      <c r="G95" s="93" t="s">
        <v>140</v>
      </c>
      <c r="H95" s="93" t="s">
        <v>152</v>
      </c>
      <c r="I95" s="94">
        <v>16460</v>
      </c>
      <c r="J95" s="95">
        <v>680.2</v>
      </c>
      <c r="K95" s="94">
        <v>111.96092</v>
      </c>
      <c r="L95" s="96">
        <v>2.9936607505794989E-4</v>
      </c>
      <c r="M95" s="96">
        <f t="shared" si="1"/>
        <v>7.737013045426332E-4</v>
      </c>
      <c r="N95" s="96">
        <f>K95/'סכום נכסי הקרן'!$C$42</f>
        <v>2.2565892982505148E-4</v>
      </c>
    </row>
    <row r="96" spans="2:14" s="119" customFormat="1">
      <c r="B96" s="122" t="s">
        <v>493</v>
      </c>
      <c r="C96" s="92" t="s">
        <v>494</v>
      </c>
      <c r="D96" s="93" t="s">
        <v>109</v>
      </c>
      <c r="E96" s="93" t="s">
        <v>242</v>
      </c>
      <c r="F96" s="92" t="s">
        <v>495</v>
      </c>
      <c r="G96" s="93" t="s">
        <v>357</v>
      </c>
      <c r="H96" s="93" t="s">
        <v>152</v>
      </c>
      <c r="I96" s="94">
        <v>1473</v>
      </c>
      <c r="J96" s="95">
        <v>2695</v>
      </c>
      <c r="K96" s="94">
        <v>39.69735</v>
      </c>
      <c r="L96" s="96">
        <v>1.1096255838528912E-4</v>
      </c>
      <c r="M96" s="96">
        <f t="shared" si="1"/>
        <v>2.7432689443678655E-4</v>
      </c>
      <c r="N96" s="96">
        <f>K96/'סכום נכסי הקרן'!$C$42</f>
        <v>8.0010610111907869E-5</v>
      </c>
    </row>
    <row r="97" spans="2:14" s="119" customFormat="1">
      <c r="B97" s="122" t="s">
        <v>1168</v>
      </c>
      <c r="C97" s="92" t="s">
        <v>496</v>
      </c>
      <c r="D97" s="93" t="s">
        <v>109</v>
      </c>
      <c r="E97" s="93" t="s">
        <v>242</v>
      </c>
      <c r="F97" s="92" t="s">
        <v>497</v>
      </c>
      <c r="G97" s="93" t="s">
        <v>416</v>
      </c>
      <c r="H97" s="93" t="s">
        <v>152</v>
      </c>
      <c r="I97" s="94">
        <v>1991.4</v>
      </c>
      <c r="J97" s="95">
        <v>40.1</v>
      </c>
      <c r="K97" s="94">
        <v>0.79854999999999998</v>
      </c>
      <c r="L97" s="96">
        <v>4.5905717806805811E-5</v>
      </c>
      <c r="M97" s="96">
        <f t="shared" si="1"/>
        <v>5.5183467297564163E-6</v>
      </c>
      <c r="N97" s="96">
        <f>K97/'סכום נכסי הקרן'!$C$42</f>
        <v>1.6094896184471765E-6</v>
      </c>
    </row>
    <row r="98" spans="2:14" s="119" customFormat="1">
      <c r="B98" s="122" t="s">
        <v>498</v>
      </c>
      <c r="C98" s="92" t="s">
        <v>499</v>
      </c>
      <c r="D98" s="93" t="s">
        <v>109</v>
      </c>
      <c r="E98" s="93" t="s">
        <v>242</v>
      </c>
      <c r="F98" s="92" t="s">
        <v>500</v>
      </c>
      <c r="G98" s="93" t="s">
        <v>140</v>
      </c>
      <c r="H98" s="93" t="s">
        <v>152</v>
      </c>
      <c r="I98" s="94">
        <v>10</v>
      </c>
      <c r="J98" s="95">
        <v>4735</v>
      </c>
      <c r="K98" s="94">
        <v>0.47349999999999998</v>
      </c>
      <c r="L98" s="96">
        <v>9.9651220727453908E-7</v>
      </c>
      <c r="M98" s="96">
        <f t="shared" si="1"/>
        <v>3.2721021558320242E-6</v>
      </c>
      <c r="N98" s="96">
        <f>K98/'סכום נכסי הקרן'!$C$42</f>
        <v>9.543464208061337E-7</v>
      </c>
    </row>
    <row r="99" spans="2:14" s="119" customFormat="1">
      <c r="B99" s="122" t="s">
        <v>501</v>
      </c>
      <c r="C99" s="92" t="s">
        <v>502</v>
      </c>
      <c r="D99" s="93" t="s">
        <v>109</v>
      </c>
      <c r="E99" s="93" t="s">
        <v>242</v>
      </c>
      <c r="F99" s="92" t="s">
        <v>503</v>
      </c>
      <c r="G99" s="93" t="s">
        <v>461</v>
      </c>
      <c r="H99" s="93" t="s">
        <v>152</v>
      </c>
      <c r="I99" s="94">
        <v>335</v>
      </c>
      <c r="J99" s="95">
        <v>3243</v>
      </c>
      <c r="K99" s="94">
        <v>10.864049999999999</v>
      </c>
      <c r="L99" s="96">
        <v>1.2900794469433261E-5</v>
      </c>
      <c r="M99" s="96">
        <f t="shared" si="1"/>
        <v>7.5075567953678779E-5</v>
      </c>
      <c r="N99" s="96">
        <f>K99/'סכום נכסי הקרן'!$C$42</f>
        <v>2.1896657302975451E-5</v>
      </c>
    </row>
    <row r="100" spans="2:14" s="119" customFormat="1">
      <c r="B100" s="122" t="s">
        <v>504</v>
      </c>
      <c r="C100" s="92" t="s">
        <v>505</v>
      </c>
      <c r="D100" s="93" t="s">
        <v>109</v>
      </c>
      <c r="E100" s="93" t="s">
        <v>242</v>
      </c>
      <c r="F100" s="92" t="s">
        <v>506</v>
      </c>
      <c r="G100" s="93" t="s">
        <v>416</v>
      </c>
      <c r="H100" s="93" t="s">
        <v>152</v>
      </c>
      <c r="I100" s="94">
        <v>26023</v>
      </c>
      <c r="J100" s="95">
        <v>115.6</v>
      </c>
      <c r="K100" s="94">
        <v>30.08259</v>
      </c>
      <c r="L100" s="96">
        <v>9.8387353654104542E-5</v>
      </c>
      <c r="M100" s="96">
        <f t="shared" si="1"/>
        <v>2.0788449333054046E-4</v>
      </c>
      <c r="N100" s="96">
        <f>K100/'סכום נכסי הקרן'!$C$42</f>
        <v>6.0631915723502407E-5</v>
      </c>
    </row>
    <row r="101" spans="2:14" s="119" customFormat="1">
      <c r="B101" s="122" t="s">
        <v>507</v>
      </c>
      <c r="C101" s="92" t="s">
        <v>508</v>
      </c>
      <c r="D101" s="93" t="s">
        <v>109</v>
      </c>
      <c r="E101" s="93" t="s">
        <v>242</v>
      </c>
      <c r="F101" s="92" t="s">
        <v>509</v>
      </c>
      <c r="G101" s="93" t="s">
        <v>180</v>
      </c>
      <c r="H101" s="93" t="s">
        <v>152</v>
      </c>
      <c r="I101" s="94">
        <v>3174</v>
      </c>
      <c r="J101" s="95">
        <v>1893</v>
      </c>
      <c r="K101" s="94">
        <v>60.083820000000003</v>
      </c>
      <c r="L101" s="96">
        <v>9.5447548865446199E-5</v>
      </c>
      <c r="M101" s="96">
        <f t="shared" si="1"/>
        <v>4.1520675174788453E-4</v>
      </c>
      <c r="N101" s="96">
        <f>K101/'סכום נכסי הקרן'!$C$42</f>
        <v>1.21099849134868E-4</v>
      </c>
    </row>
    <row r="102" spans="2:14" s="119" customFormat="1">
      <c r="B102" s="122" t="s">
        <v>510</v>
      </c>
      <c r="C102" s="92" t="s">
        <v>511</v>
      </c>
      <c r="D102" s="93" t="s">
        <v>109</v>
      </c>
      <c r="E102" s="93" t="s">
        <v>242</v>
      </c>
      <c r="F102" s="92" t="s">
        <v>512</v>
      </c>
      <c r="G102" s="93" t="s">
        <v>177</v>
      </c>
      <c r="H102" s="93" t="s">
        <v>152</v>
      </c>
      <c r="I102" s="94">
        <v>1802</v>
      </c>
      <c r="J102" s="95">
        <v>1721</v>
      </c>
      <c r="K102" s="94">
        <v>31.012419999999999</v>
      </c>
      <c r="L102" s="96">
        <v>6.0584121708591923E-5</v>
      </c>
      <c r="M102" s="96">
        <f t="shared" si="1"/>
        <v>2.1431004506772586E-4</v>
      </c>
      <c r="N102" s="96">
        <f>K102/'סכום נכסי הקרן'!$C$42</f>
        <v>6.2506002170087759E-5</v>
      </c>
    </row>
    <row r="103" spans="2:14" s="119" customFormat="1">
      <c r="B103" s="122" t="s">
        <v>513</v>
      </c>
      <c r="C103" s="92" t="s">
        <v>514</v>
      </c>
      <c r="D103" s="93" t="s">
        <v>109</v>
      </c>
      <c r="E103" s="93" t="s">
        <v>242</v>
      </c>
      <c r="F103" s="92" t="s">
        <v>515</v>
      </c>
      <c r="G103" s="93" t="s">
        <v>320</v>
      </c>
      <c r="H103" s="93" t="s">
        <v>152</v>
      </c>
      <c r="I103" s="94">
        <v>6422</v>
      </c>
      <c r="J103" s="95">
        <v>2983</v>
      </c>
      <c r="K103" s="94">
        <v>191.56826000000001</v>
      </c>
      <c r="L103" s="96">
        <v>2.2940815339868073E-4</v>
      </c>
      <c r="M103" s="96">
        <f t="shared" si="1"/>
        <v>1.3238245333368317E-3</v>
      </c>
      <c r="N103" s="96">
        <f>K103/'סכום נכסי הקרן'!$C$42</f>
        <v>3.8610872918914225E-4</v>
      </c>
    </row>
    <row r="104" spans="2:14" s="119" customFormat="1">
      <c r="B104" s="122" t="s">
        <v>516</v>
      </c>
      <c r="C104" s="92" t="s">
        <v>517</v>
      </c>
      <c r="D104" s="93" t="s">
        <v>109</v>
      </c>
      <c r="E104" s="93" t="s">
        <v>242</v>
      </c>
      <c r="F104" s="92" t="s">
        <v>518</v>
      </c>
      <c r="G104" s="93" t="s">
        <v>357</v>
      </c>
      <c r="H104" s="93" t="s">
        <v>152</v>
      </c>
      <c r="I104" s="94">
        <v>757</v>
      </c>
      <c r="J104" s="95">
        <v>2170</v>
      </c>
      <c r="K104" s="94">
        <v>16.4269</v>
      </c>
      <c r="L104" s="96">
        <v>1.13793347072715E-4</v>
      </c>
      <c r="M104" s="96">
        <f t="shared" si="1"/>
        <v>1.1351741267927578E-4</v>
      </c>
      <c r="N104" s="96">
        <f>K104/'סכום נכסי הקרן'!$C$42</f>
        <v>3.3108665723210725E-5</v>
      </c>
    </row>
    <row r="105" spans="2:14" s="119" customFormat="1">
      <c r="B105" s="122" t="s">
        <v>519</v>
      </c>
      <c r="C105" s="92" t="s">
        <v>520</v>
      </c>
      <c r="D105" s="93" t="s">
        <v>109</v>
      </c>
      <c r="E105" s="93" t="s">
        <v>242</v>
      </c>
      <c r="F105" s="92" t="s">
        <v>521</v>
      </c>
      <c r="G105" s="93" t="s">
        <v>350</v>
      </c>
      <c r="H105" s="93" t="s">
        <v>152</v>
      </c>
      <c r="I105" s="94">
        <v>134</v>
      </c>
      <c r="J105" s="95">
        <v>2395</v>
      </c>
      <c r="K105" s="94">
        <v>3.2093000000000003</v>
      </c>
      <c r="L105" s="96">
        <v>8.4760182449455414E-5</v>
      </c>
      <c r="M105" s="96">
        <f t="shared" si="1"/>
        <v>2.2177734844164134E-5</v>
      </c>
      <c r="N105" s="96">
        <f>K105/'סכום נכסי הקרן'!$C$42</f>
        <v>6.4683927524670012E-6</v>
      </c>
    </row>
    <row r="106" spans="2:14" s="119" customFormat="1">
      <c r="B106" s="122" t="s">
        <v>522</v>
      </c>
      <c r="C106" s="92" t="s">
        <v>523</v>
      </c>
      <c r="D106" s="93" t="s">
        <v>109</v>
      </c>
      <c r="E106" s="93" t="s">
        <v>242</v>
      </c>
      <c r="F106" s="92" t="s">
        <v>524</v>
      </c>
      <c r="G106" s="93" t="s">
        <v>416</v>
      </c>
      <c r="H106" s="93" t="s">
        <v>152</v>
      </c>
      <c r="I106" s="94">
        <v>1396.76</v>
      </c>
      <c r="J106" s="95">
        <v>1624</v>
      </c>
      <c r="K106" s="94">
        <v>22.68338</v>
      </c>
      <c r="L106" s="96">
        <v>5.4748609746080373E-5</v>
      </c>
      <c r="M106" s="96">
        <f t="shared" si="1"/>
        <v>1.5675255881638232E-4</v>
      </c>
      <c r="N106" s="96">
        <f>K106/'סכום נכסי הקרן'!$C$42</f>
        <v>4.5718695912957629E-5</v>
      </c>
    </row>
    <row r="107" spans="2:14" s="119" customFormat="1">
      <c r="B107" s="122" t="s">
        <v>525</v>
      </c>
      <c r="C107" s="92" t="s">
        <v>526</v>
      </c>
      <c r="D107" s="93" t="s">
        <v>109</v>
      </c>
      <c r="E107" s="93" t="s">
        <v>242</v>
      </c>
      <c r="F107" s="92" t="s">
        <v>527</v>
      </c>
      <c r="G107" s="93" t="s">
        <v>175</v>
      </c>
      <c r="H107" s="93" t="s">
        <v>152</v>
      </c>
      <c r="I107" s="94">
        <v>732</v>
      </c>
      <c r="J107" s="95">
        <v>1107</v>
      </c>
      <c r="K107" s="94">
        <v>8.1032399999999996</v>
      </c>
      <c r="L107" s="96">
        <v>1.2134184184980665E-4</v>
      </c>
      <c r="M107" s="96">
        <f t="shared" si="1"/>
        <v>5.599710469529946E-5</v>
      </c>
      <c r="N107" s="96">
        <f>K107/'סכום נכסי הקרן'!$C$42</f>
        <v>1.6332202937556695E-5</v>
      </c>
    </row>
    <row r="108" spans="2:14" s="119" customFormat="1">
      <c r="B108" s="122" t="s">
        <v>528</v>
      </c>
      <c r="C108" s="92" t="s">
        <v>529</v>
      </c>
      <c r="D108" s="93" t="s">
        <v>109</v>
      </c>
      <c r="E108" s="93" t="s">
        <v>242</v>
      </c>
      <c r="F108" s="92" t="s">
        <v>530</v>
      </c>
      <c r="G108" s="93" t="s">
        <v>486</v>
      </c>
      <c r="H108" s="93" t="s">
        <v>152</v>
      </c>
      <c r="I108" s="94">
        <v>7100</v>
      </c>
      <c r="J108" s="95">
        <v>1742</v>
      </c>
      <c r="K108" s="94">
        <v>123.682</v>
      </c>
      <c r="L108" s="96">
        <v>6.0929556764935746E-4</v>
      </c>
      <c r="M108" s="96">
        <f t="shared" si="1"/>
        <v>8.5469934284607488E-4</v>
      </c>
      <c r="N108" s="96">
        <f>K108/'סכום נכסי הקרן'!$C$42</f>
        <v>2.4928294407211034E-4</v>
      </c>
    </row>
    <row r="109" spans="2:14" s="119" customFormat="1">
      <c r="B109" s="122" t="s">
        <v>531</v>
      </c>
      <c r="C109" s="92" t="s">
        <v>532</v>
      </c>
      <c r="D109" s="93" t="s">
        <v>109</v>
      </c>
      <c r="E109" s="93" t="s">
        <v>242</v>
      </c>
      <c r="F109" s="92" t="s">
        <v>533</v>
      </c>
      <c r="G109" s="93" t="s">
        <v>270</v>
      </c>
      <c r="H109" s="93" t="s">
        <v>152</v>
      </c>
      <c r="I109" s="94">
        <v>2001.76</v>
      </c>
      <c r="J109" s="95">
        <v>972.6</v>
      </c>
      <c r="K109" s="94">
        <v>19.469139999999999</v>
      </c>
      <c r="L109" s="96">
        <v>7.6020109387900194E-5</v>
      </c>
      <c r="M109" s="96">
        <f t="shared" si="1"/>
        <v>1.3454068630664308E-4</v>
      </c>
      <c r="N109" s="96">
        <f>K109/'סכום נכסי הקרן'!$C$42</f>
        <v>3.9240346515677992E-5</v>
      </c>
    </row>
    <row r="110" spans="2:14" s="119" customFormat="1">
      <c r="B110" s="122" t="s">
        <v>534</v>
      </c>
      <c r="C110" s="92" t="s">
        <v>535</v>
      </c>
      <c r="D110" s="93" t="s">
        <v>109</v>
      </c>
      <c r="E110" s="93" t="s">
        <v>242</v>
      </c>
      <c r="F110" s="92" t="s">
        <v>536</v>
      </c>
      <c r="G110" s="93" t="s">
        <v>270</v>
      </c>
      <c r="H110" s="93" t="s">
        <v>152</v>
      </c>
      <c r="I110" s="94">
        <v>891</v>
      </c>
      <c r="J110" s="95">
        <v>2692</v>
      </c>
      <c r="K110" s="94">
        <v>23.985720000000001</v>
      </c>
      <c r="L110" s="96">
        <v>5.8696553115736232E-5</v>
      </c>
      <c r="M110" s="96">
        <f t="shared" si="1"/>
        <v>1.6575232549352335E-4</v>
      </c>
      <c r="N110" s="96">
        <f>K110/'סכום נכסי הקרן'!$C$42</f>
        <v>4.8343581905930513E-5</v>
      </c>
    </row>
    <row r="111" spans="2:14" s="119" customFormat="1">
      <c r="B111" s="122" t="s">
        <v>537</v>
      </c>
      <c r="C111" s="92" t="s">
        <v>538</v>
      </c>
      <c r="D111" s="93" t="s">
        <v>109</v>
      </c>
      <c r="E111" s="93" t="s">
        <v>242</v>
      </c>
      <c r="F111" s="92" t="s">
        <v>539</v>
      </c>
      <c r="G111" s="93" t="s">
        <v>350</v>
      </c>
      <c r="H111" s="93" t="s">
        <v>152</v>
      </c>
      <c r="I111" s="94">
        <v>252</v>
      </c>
      <c r="J111" s="95">
        <v>1552</v>
      </c>
      <c r="K111" s="94">
        <v>3.9110399999999998</v>
      </c>
      <c r="L111" s="96">
        <v>2.0503641023554777E-5</v>
      </c>
      <c r="M111" s="96">
        <f t="shared" si="1"/>
        <v>2.7027080075069233E-5</v>
      </c>
      <c r="N111" s="96">
        <f>K111/'סכום נכסי הקרן'!$C$42</f>
        <v>7.8827603497985668E-6</v>
      </c>
    </row>
    <row r="112" spans="2:14" s="119" customFormat="1">
      <c r="B112" s="122" t="s">
        <v>540</v>
      </c>
      <c r="C112" s="92" t="s">
        <v>541</v>
      </c>
      <c r="D112" s="93" t="s">
        <v>109</v>
      </c>
      <c r="E112" s="93" t="s">
        <v>242</v>
      </c>
      <c r="F112" s="92" t="s">
        <v>542</v>
      </c>
      <c r="G112" s="93" t="s">
        <v>177</v>
      </c>
      <c r="H112" s="93" t="s">
        <v>152</v>
      </c>
      <c r="I112" s="94">
        <v>5730</v>
      </c>
      <c r="J112" s="95">
        <v>330.1</v>
      </c>
      <c r="K112" s="94">
        <v>18.914729999999999</v>
      </c>
      <c r="L112" s="96">
        <v>3.6624957381141433E-5</v>
      </c>
      <c r="M112" s="96">
        <f t="shared" si="1"/>
        <v>1.3070945894399296E-4</v>
      </c>
      <c r="N112" s="96">
        <f>K112/'סכום נכסי הקרן'!$C$42</f>
        <v>3.8122924764549949E-5</v>
      </c>
    </row>
    <row r="113" spans="2:14" s="119" customFormat="1">
      <c r="B113" s="122" t="s">
        <v>543</v>
      </c>
      <c r="C113" s="92" t="s">
        <v>544</v>
      </c>
      <c r="D113" s="93" t="s">
        <v>109</v>
      </c>
      <c r="E113" s="93" t="s">
        <v>242</v>
      </c>
      <c r="F113" s="92" t="s">
        <v>545</v>
      </c>
      <c r="G113" s="93" t="s">
        <v>357</v>
      </c>
      <c r="H113" s="93" t="s">
        <v>152</v>
      </c>
      <c r="I113" s="94">
        <v>1309</v>
      </c>
      <c r="J113" s="95">
        <v>814.2</v>
      </c>
      <c r="K113" s="94">
        <v>10.657879999999999</v>
      </c>
      <c r="L113" s="96">
        <v>1.1358236882321031E-4</v>
      </c>
      <c r="M113" s="96">
        <f t="shared" si="1"/>
        <v>7.3650838700314712E-5</v>
      </c>
      <c r="N113" s="96">
        <f>K113/'סכום נכסי הקרן'!$C$42</f>
        <v>2.1481118545683791E-5</v>
      </c>
    </row>
    <row r="114" spans="2:14" s="119" customFormat="1">
      <c r="B114" s="122" t="s">
        <v>1169</v>
      </c>
      <c r="C114" s="92" t="s">
        <v>546</v>
      </c>
      <c r="D114" s="93" t="s">
        <v>109</v>
      </c>
      <c r="E114" s="93" t="s">
        <v>242</v>
      </c>
      <c r="F114" s="92" t="s">
        <v>547</v>
      </c>
      <c r="G114" s="93" t="s">
        <v>461</v>
      </c>
      <c r="H114" s="93" t="s">
        <v>152</v>
      </c>
      <c r="I114" s="94">
        <v>4885</v>
      </c>
      <c r="J114" s="95">
        <v>15</v>
      </c>
      <c r="K114" s="94">
        <v>0.73275000000000001</v>
      </c>
      <c r="L114" s="96">
        <v>3.228988124885548E-5</v>
      </c>
      <c r="M114" s="96">
        <f t="shared" si="1"/>
        <v>5.0636385526629695E-6</v>
      </c>
      <c r="N114" s="96">
        <f>K114/'סכום נכסי הקרן'!$C$42</f>
        <v>1.4768687219550042E-6</v>
      </c>
    </row>
    <row r="115" spans="2:14" s="119" customFormat="1">
      <c r="B115" s="122" t="s">
        <v>548</v>
      </c>
      <c r="C115" s="92" t="s">
        <v>549</v>
      </c>
      <c r="D115" s="93" t="s">
        <v>109</v>
      </c>
      <c r="E115" s="93" t="s">
        <v>242</v>
      </c>
      <c r="F115" s="92" t="s">
        <v>550</v>
      </c>
      <c r="G115" s="93" t="s">
        <v>416</v>
      </c>
      <c r="H115" s="93" t="s">
        <v>152</v>
      </c>
      <c r="I115" s="94">
        <v>123.08</v>
      </c>
      <c r="J115" s="95">
        <v>389.6</v>
      </c>
      <c r="K115" s="94">
        <v>0.47952</v>
      </c>
      <c r="L115" s="96">
        <v>6.7915724465663054E-5</v>
      </c>
      <c r="M115" s="96">
        <f t="shared" si="1"/>
        <v>3.3137031167150419E-6</v>
      </c>
      <c r="N115" s="96">
        <f>K115/'סכום נכסי הקרן'!$C$42</f>
        <v>9.6647982197456662E-7</v>
      </c>
    </row>
    <row r="116" spans="2:14" s="119" customFormat="1">
      <c r="B116" s="122" t="s">
        <v>551</v>
      </c>
      <c r="C116" s="92" t="s">
        <v>552</v>
      </c>
      <c r="D116" s="93" t="s">
        <v>109</v>
      </c>
      <c r="E116" s="93" t="s">
        <v>242</v>
      </c>
      <c r="F116" s="92" t="s">
        <v>553</v>
      </c>
      <c r="G116" s="93" t="s">
        <v>140</v>
      </c>
      <c r="H116" s="93" t="s">
        <v>152</v>
      </c>
      <c r="I116" s="94">
        <v>3590</v>
      </c>
      <c r="J116" s="95">
        <v>1020</v>
      </c>
      <c r="K116" s="94">
        <v>36.618000000000002</v>
      </c>
      <c r="L116" s="96">
        <v>9.061055791696877E-5</v>
      </c>
      <c r="M116" s="96">
        <f t="shared" si="1"/>
        <v>2.530471736900889E-4</v>
      </c>
      <c r="N116" s="96">
        <f>K116/'סכום נכסי הקרן'!$C$42</f>
        <v>7.3804133552437189E-5</v>
      </c>
    </row>
    <row r="117" spans="2:14" s="119" customFormat="1">
      <c r="B117" s="122" t="s">
        <v>554</v>
      </c>
      <c r="C117" s="92" t="s">
        <v>555</v>
      </c>
      <c r="D117" s="93" t="s">
        <v>109</v>
      </c>
      <c r="E117" s="93" t="s">
        <v>242</v>
      </c>
      <c r="F117" s="92" t="s">
        <v>556</v>
      </c>
      <c r="G117" s="93" t="s">
        <v>343</v>
      </c>
      <c r="H117" s="93" t="s">
        <v>152</v>
      </c>
      <c r="I117" s="94">
        <v>904</v>
      </c>
      <c r="J117" s="95">
        <v>5407</v>
      </c>
      <c r="K117" s="94">
        <v>48.879280000000001</v>
      </c>
      <c r="L117" s="96">
        <v>8.5843887193535418E-5</v>
      </c>
      <c r="M117" s="96">
        <f t="shared" si="1"/>
        <v>3.3777824173921258E-4</v>
      </c>
      <c r="N117" s="96">
        <f>K117/'סכום נכסי הקרן'!$C$42</f>
        <v>9.8516929080424157E-5</v>
      </c>
    </row>
    <row r="118" spans="2:14" s="119" customFormat="1">
      <c r="B118" s="131" t="s">
        <v>1170</v>
      </c>
      <c r="C118" s="92" t="s">
        <v>557</v>
      </c>
      <c r="D118" s="93" t="s">
        <v>109</v>
      </c>
      <c r="E118" s="93" t="s">
        <v>242</v>
      </c>
      <c r="F118" s="92" t="s">
        <v>558</v>
      </c>
      <c r="G118" s="93" t="s">
        <v>270</v>
      </c>
      <c r="H118" s="93" t="s">
        <v>152</v>
      </c>
      <c r="I118" s="94">
        <v>2471</v>
      </c>
      <c r="J118" s="95">
        <v>1514</v>
      </c>
      <c r="K118" s="94">
        <v>37.410940000000004</v>
      </c>
      <c r="L118" s="96">
        <v>1.471110480039841E-4</v>
      </c>
      <c r="M118" s="96">
        <f t="shared" si="1"/>
        <v>2.5852675274699584E-4</v>
      </c>
      <c r="N118" s="96">
        <f>K118/'סכום נכסי הקרן'!$C$42</f>
        <v>7.5402316130925075E-5</v>
      </c>
    </row>
    <row r="119" spans="2:14" s="119" customFormat="1">
      <c r="B119" s="122" t="s">
        <v>559</v>
      </c>
      <c r="C119" s="92" t="s">
        <v>560</v>
      </c>
      <c r="D119" s="93" t="s">
        <v>109</v>
      </c>
      <c r="E119" s="93" t="s">
        <v>242</v>
      </c>
      <c r="F119" s="92" t="s">
        <v>561</v>
      </c>
      <c r="G119" s="93" t="s">
        <v>270</v>
      </c>
      <c r="H119" s="93" t="s">
        <v>152</v>
      </c>
      <c r="I119" s="94">
        <v>420</v>
      </c>
      <c r="J119" s="95">
        <v>510.7</v>
      </c>
      <c r="K119" s="94">
        <v>2.1449400000000001</v>
      </c>
      <c r="L119" s="96">
        <v>3.1999090616320006E-5</v>
      </c>
      <c r="M119" s="96">
        <f t="shared" si="1"/>
        <v>1.4822519109039796E-5</v>
      </c>
      <c r="N119" s="96">
        <f>K119/'סכום נכסי הקרן'!$C$42</f>
        <v>4.3231590535246217E-6</v>
      </c>
    </row>
    <row r="120" spans="2:14" s="119" customFormat="1">
      <c r="B120" s="122" t="s">
        <v>562</v>
      </c>
      <c r="C120" s="92" t="s">
        <v>563</v>
      </c>
      <c r="D120" s="93" t="s">
        <v>109</v>
      </c>
      <c r="E120" s="93" t="s">
        <v>242</v>
      </c>
      <c r="F120" s="92" t="s">
        <v>564</v>
      </c>
      <c r="G120" s="93" t="s">
        <v>180</v>
      </c>
      <c r="H120" s="93" t="s">
        <v>152</v>
      </c>
      <c r="I120" s="94">
        <v>1034</v>
      </c>
      <c r="J120" s="95">
        <v>402.3</v>
      </c>
      <c r="K120" s="94">
        <v>4.1597799999999996</v>
      </c>
      <c r="L120" s="96">
        <v>1.3333321470029898E-5</v>
      </c>
      <c r="M120" s="96">
        <f t="shared" si="1"/>
        <v>2.8745987551820356E-5</v>
      </c>
      <c r="N120" s="96">
        <f>K120/'סכום נכסי הקרן'!$C$42</f>
        <v>8.3840995867812853E-6</v>
      </c>
    </row>
    <row r="121" spans="2:14" s="119" customFormat="1">
      <c r="B121" s="122" t="s">
        <v>565</v>
      </c>
      <c r="C121" s="92" t="s">
        <v>566</v>
      </c>
      <c r="D121" s="93" t="s">
        <v>109</v>
      </c>
      <c r="E121" s="93" t="s">
        <v>242</v>
      </c>
      <c r="F121" s="92" t="s">
        <v>567</v>
      </c>
      <c r="G121" s="93" t="s">
        <v>175</v>
      </c>
      <c r="H121" s="93" t="s">
        <v>152</v>
      </c>
      <c r="I121" s="94">
        <v>433</v>
      </c>
      <c r="J121" s="95">
        <v>12280</v>
      </c>
      <c r="K121" s="94">
        <v>53.172400000000003</v>
      </c>
      <c r="L121" s="96">
        <v>8.1229968042667312E-5</v>
      </c>
      <c r="M121" s="96">
        <f t="shared" si="1"/>
        <v>3.6744566984321593E-4</v>
      </c>
      <c r="N121" s="96">
        <f>K121/'סכום נכסי הקרן'!$C$42</f>
        <v>1.071697774565408E-4</v>
      </c>
    </row>
    <row r="122" spans="2:14" s="119" customFormat="1">
      <c r="B122" s="122" t="s">
        <v>568</v>
      </c>
      <c r="C122" s="92" t="s">
        <v>569</v>
      </c>
      <c r="D122" s="93" t="s">
        <v>109</v>
      </c>
      <c r="E122" s="93" t="s">
        <v>242</v>
      </c>
      <c r="F122" s="92" t="s">
        <v>570</v>
      </c>
      <c r="G122" s="93" t="s">
        <v>270</v>
      </c>
      <c r="H122" s="93" t="s">
        <v>152</v>
      </c>
      <c r="I122" s="94">
        <v>27416</v>
      </c>
      <c r="J122" s="95">
        <v>810.7</v>
      </c>
      <c r="K122" s="94">
        <v>222.26151000000002</v>
      </c>
      <c r="L122" s="96">
        <v>3.5181477768099679E-4</v>
      </c>
      <c r="M122" s="96">
        <f t="shared" si="1"/>
        <v>1.5359289673273096E-3</v>
      </c>
      <c r="N122" s="96">
        <f>K122/'סכום נכסי הקרן'!$C$42</f>
        <v>4.4797143939063718E-4</v>
      </c>
    </row>
    <row r="123" spans="2:14" s="119" customFormat="1">
      <c r="B123" s="122" t="s">
        <v>1171</v>
      </c>
      <c r="C123" s="92" t="s">
        <v>571</v>
      </c>
      <c r="D123" s="93" t="s">
        <v>109</v>
      </c>
      <c r="E123" s="93" t="s">
        <v>242</v>
      </c>
      <c r="F123" s="92" t="s">
        <v>572</v>
      </c>
      <c r="G123" s="93" t="s">
        <v>461</v>
      </c>
      <c r="H123" s="93" t="s">
        <v>152</v>
      </c>
      <c r="I123" s="94">
        <v>22627</v>
      </c>
      <c r="J123" s="95">
        <v>332.6</v>
      </c>
      <c r="K123" s="94">
        <v>75.25739999999999</v>
      </c>
      <c r="L123" s="96">
        <v>1.3168987718939731E-4</v>
      </c>
      <c r="M123" s="96">
        <f t="shared" si="1"/>
        <v>5.2006314843149515E-4</v>
      </c>
      <c r="N123" s="96">
        <f>K123/'סכום נכסי הקרן'!$C$42</f>
        <v>1.5168242941747734E-4</v>
      </c>
    </row>
    <row r="124" spans="2:14" s="119" customFormat="1">
      <c r="B124" s="122" t="s">
        <v>573</v>
      </c>
      <c r="C124" s="92" t="s">
        <v>574</v>
      </c>
      <c r="D124" s="93" t="s">
        <v>109</v>
      </c>
      <c r="E124" s="93" t="s">
        <v>242</v>
      </c>
      <c r="F124" s="92" t="s">
        <v>575</v>
      </c>
      <c r="G124" s="93" t="s">
        <v>350</v>
      </c>
      <c r="H124" s="93" t="s">
        <v>152</v>
      </c>
      <c r="I124" s="94">
        <v>10039</v>
      </c>
      <c r="J124" s="95">
        <v>34.799999999999997</v>
      </c>
      <c r="K124" s="94">
        <v>3.4935700000000001</v>
      </c>
      <c r="L124" s="96">
        <v>3.1644710751614367E-5</v>
      </c>
      <c r="M124" s="96">
        <f t="shared" si="1"/>
        <v>2.4142170915628483E-5</v>
      </c>
      <c r="N124" s="96">
        <f>K124/'סכום נכסי הקרן'!$C$42</f>
        <v>7.0413432425252051E-6</v>
      </c>
    </row>
    <row r="125" spans="2:14" s="119" customFormat="1">
      <c r="B125" s="83"/>
      <c r="C125" s="92"/>
      <c r="D125" s="92"/>
      <c r="E125" s="92"/>
      <c r="F125" s="92"/>
      <c r="G125" s="92"/>
      <c r="H125" s="92"/>
      <c r="I125" s="94"/>
      <c r="J125" s="95"/>
      <c r="K125" s="92"/>
      <c r="L125" s="92"/>
      <c r="M125" s="96"/>
      <c r="N125" s="92"/>
    </row>
    <row r="126" spans="2:14" s="119" customFormat="1">
      <c r="B126" s="80" t="s">
        <v>217</v>
      </c>
      <c r="C126" s="88"/>
      <c r="D126" s="88"/>
      <c r="E126" s="88"/>
      <c r="F126" s="88"/>
      <c r="G126" s="88"/>
      <c r="H126" s="88"/>
      <c r="I126" s="89"/>
      <c r="J126" s="90"/>
      <c r="K126" s="89">
        <v>29300.424020000002</v>
      </c>
      <c r="L126" s="88"/>
      <c r="M126" s="91">
        <f t="shared" si="1"/>
        <v>0.20247936769299776</v>
      </c>
      <c r="N126" s="91">
        <f>K126/'סכום נכסי הקרן'!$C$42</f>
        <v>5.9055448345489064E-2</v>
      </c>
    </row>
    <row r="127" spans="2:14" s="119" customFormat="1">
      <c r="B127" s="81" t="s">
        <v>50</v>
      </c>
      <c r="C127" s="88"/>
      <c r="D127" s="88"/>
      <c r="E127" s="88"/>
      <c r="F127" s="88"/>
      <c r="G127" s="88"/>
      <c r="H127" s="88"/>
      <c r="I127" s="89"/>
      <c r="J127" s="90"/>
      <c r="K127" s="89">
        <f>SUM(K128:K147)</f>
        <v>7449.1746999999996</v>
      </c>
      <c r="L127" s="88"/>
      <c r="M127" s="91">
        <f t="shared" si="1"/>
        <v>5.1477213505890969E-2</v>
      </c>
      <c r="N127" s="91">
        <f>K127/'סכום נכסי הקרן'!$C$42</f>
        <v>1.5013924420073082E-2</v>
      </c>
    </row>
    <row r="128" spans="2:14" s="119" customFormat="1">
      <c r="B128" s="82" t="s">
        <v>576</v>
      </c>
      <c r="C128" s="92" t="s">
        <v>577</v>
      </c>
      <c r="D128" s="93" t="s">
        <v>578</v>
      </c>
      <c r="E128" s="93" t="s">
        <v>579</v>
      </c>
      <c r="F128" s="92" t="s">
        <v>580</v>
      </c>
      <c r="G128" s="93" t="s">
        <v>581</v>
      </c>
      <c r="H128" s="93" t="s">
        <v>151</v>
      </c>
      <c r="I128" s="94">
        <v>3479</v>
      </c>
      <c r="J128" s="95">
        <v>6432</v>
      </c>
      <c r="K128" s="94">
        <v>792.38281999999992</v>
      </c>
      <c r="L128" s="96">
        <v>2.3701047050809021E-5</v>
      </c>
      <c r="M128" s="96">
        <f t="shared" si="1"/>
        <v>5.4757286875739362E-3</v>
      </c>
      <c r="N128" s="96">
        <f>K128/'סכום נכסי הקרן'!$C$42</f>
        <v>1.5970595737598116E-3</v>
      </c>
    </row>
    <row r="129" spans="2:14" s="119" customFormat="1">
      <c r="B129" s="82" t="s">
        <v>582</v>
      </c>
      <c r="C129" s="92" t="s">
        <v>583</v>
      </c>
      <c r="D129" s="93" t="s">
        <v>584</v>
      </c>
      <c r="E129" s="93" t="s">
        <v>579</v>
      </c>
      <c r="F129" s="92" t="s">
        <v>585</v>
      </c>
      <c r="G129" s="93" t="s">
        <v>586</v>
      </c>
      <c r="H129" s="93" t="s">
        <v>151</v>
      </c>
      <c r="I129" s="94">
        <v>3579</v>
      </c>
      <c r="J129" s="95">
        <v>2980</v>
      </c>
      <c r="K129" s="94">
        <v>376.38266999999996</v>
      </c>
      <c r="L129" s="96">
        <v>1.0427843735483802E-4</v>
      </c>
      <c r="M129" s="96">
        <f t="shared" si="1"/>
        <v>2.6009768657335023E-3</v>
      </c>
      <c r="N129" s="96">
        <f>K129/'סכום נכסי הקרן'!$C$42</f>
        <v>7.586049714212379E-4</v>
      </c>
    </row>
    <row r="130" spans="2:14" s="119" customFormat="1">
      <c r="B130" s="82" t="s">
        <v>587</v>
      </c>
      <c r="C130" s="92" t="s">
        <v>588</v>
      </c>
      <c r="D130" s="93" t="s">
        <v>584</v>
      </c>
      <c r="E130" s="93" t="s">
        <v>579</v>
      </c>
      <c r="F130" s="92" t="s">
        <v>589</v>
      </c>
      <c r="G130" s="93" t="s">
        <v>581</v>
      </c>
      <c r="H130" s="93" t="s">
        <v>151</v>
      </c>
      <c r="I130" s="94">
        <v>2134</v>
      </c>
      <c r="J130" s="95">
        <v>11402</v>
      </c>
      <c r="K130" s="94">
        <v>858.67163000000005</v>
      </c>
      <c r="L130" s="96">
        <v>1.3056543503059976E-5</v>
      </c>
      <c r="M130" s="96">
        <f t="shared" si="1"/>
        <v>5.9338147659446644E-3</v>
      </c>
      <c r="N130" s="96">
        <f>K130/'סכום נכסי הקרן'!$C$42</f>
        <v>1.730665674209649E-3</v>
      </c>
    </row>
    <row r="131" spans="2:14" s="119" customFormat="1">
      <c r="B131" s="82" t="s">
        <v>590</v>
      </c>
      <c r="C131" s="92" t="s">
        <v>591</v>
      </c>
      <c r="D131" s="93" t="s">
        <v>584</v>
      </c>
      <c r="E131" s="93" t="s">
        <v>579</v>
      </c>
      <c r="F131" s="92" t="s">
        <v>503</v>
      </c>
      <c r="G131" s="93" t="s">
        <v>461</v>
      </c>
      <c r="H131" s="93" t="s">
        <v>151</v>
      </c>
      <c r="I131" s="94">
        <v>2602</v>
      </c>
      <c r="J131" s="95">
        <v>895</v>
      </c>
      <c r="K131" s="94">
        <v>82.183000000000007</v>
      </c>
      <c r="L131" s="96">
        <v>1.0020258868497119E-4</v>
      </c>
      <c r="M131" s="96">
        <f t="shared" si="1"/>
        <v>5.6792222063937342E-4</v>
      </c>
      <c r="N131" s="96">
        <f>K131/'סכום נכסי הקרן'!$C$42</f>
        <v>1.6564108110055014E-4</v>
      </c>
    </row>
    <row r="132" spans="2:14" s="119" customFormat="1">
      <c r="B132" s="82" t="s">
        <v>592</v>
      </c>
      <c r="C132" s="92" t="s">
        <v>593</v>
      </c>
      <c r="D132" s="93" t="s">
        <v>578</v>
      </c>
      <c r="E132" s="93" t="s">
        <v>579</v>
      </c>
      <c r="F132" s="92" t="s">
        <v>294</v>
      </c>
      <c r="G132" s="93" t="s">
        <v>270</v>
      </c>
      <c r="H132" s="93" t="s">
        <v>151</v>
      </c>
      <c r="I132" s="94">
        <v>2192</v>
      </c>
      <c r="J132" s="95">
        <v>444</v>
      </c>
      <c r="K132" s="94">
        <v>34.34592</v>
      </c>
      <c r="L132" s="96">
        <v>1.7146695687261381E-6</v>
      </c>
      <c r="M132" s="96">
        <f t="shared" si="1"/>
        <v>2.3734605887230041E-4</v>
      </c>
      <c r="N132" s="96">
        <f>K132/'סכום נכסי הקרן'!$C$42</f>
        <v>6.9224721903471598E-5</v>
      </c>
    </row>
    <row r="133" spans="2:14" s="119" customFormat="1">
      <c r="B133" s="82" t="s">
        <v>594</v>
      </c>
      <c r="C133" s="92" t="s">
        <v>595</v>
      </c>
      <c r="D133" s="93" t="s">
        <v>584</v>
      </c>
      <c r="E133" s="93" t="s">
        <v>579</v>
      </c>
      <c r="F133" s="92" t="s">
        <v>596</v>
      </c>
      <c r="G133" s="93" t="s">
        <v>357</v>
      </c>
      <c r="H133" s="93" t="s">
        <v>151</v>
      </c>
      <c r="I133" s="94">
        <v>2525</v>
      </c>
      <c r="J133" s="95">
        <v>3605</v>
      </c>
      <c r="K133" s="94">
        <v>323.37021000000004</v>
      </c>
      <c r="L133" s="96">
        <v>1.0755926057332025E-4</v>
      </c>
      <c r="M133" s="96">
        <f t="shared" si="1"/>
        <v>2.2346364546417205E-3</v>
      </c>
      <c r="N133" s="96">
        <f>K133/'סכום נכסי הקרן'!$C$42</f>
        <v>6.5175755545686983E-4</v>
      </c>
    </row>
    <row r="134" spans="2:14" s="119" customFormat="1">
      <c r="B134" s="82" t="s">
        <v>597</v>
      </c>
      <c r="C134" s="92" t="s">
        <v>598</v>
      </c>
      <c r="D134" s="93" t="s">
        <v>584</v>
      </c>
      <c r="E134" s="93" t="s">
        <v>579</v>
      </c>
      <c r="F134" s="92" t="s">
        <v>599</v>
      </c>
      <c r="G134" s="93" t="s">
        <v>25</v>
      </c>
      <c r="H134" s="93" t="s">
        <v>151</v>
      </c>
      <c r="I134" s="94">
        <v>4961</v>
      </c>
      <c r="J134" s="95">
        <v>1530</v>
      </c>
      <c r="K134" s="94">
        <v>267.86273999999997</v>
      </c>
      <c r="L134" s="96">
        <v>1.4706479160094921E-4</v>
      </c>
      <c r="M134" s="96">
        <f t="shared" si="1"/>
        <v>1.85105438019234E-3</v>
      </c>
      <c r="N134" s="96">
        <f>K134/'סכום נכסי הקרן'!$C$42</f>
        <v>5.3988140905242656E-4</v>
      </c>
    </row>
    <row r="135" spans="2:14" s="119" customFormat="1">
      <c r="B135" s="82" t="s">
        <v>600</v>
      </c>
      <c r="C135" s="92" t="s">
        <v>601</v>
      </c>
      <c r="D135" s="93" t="s">
        <v>584</v>
      </c>
      <c r="E135" s="93" t="s">
        <v>579</v>
      </c>
      <c r="F135" s="92" t="s">
        <v>602</v>
      </c>
      <c r="G135" s="93" t="s">
        <v>603</v>
      </c>
      <c r="H135" s="93" t="s">
        <v>151</v>
      </c>
      <c r="I135" s="94">
        <v>11492</v>
      </c>
      <c r="J135" s="95">
        <v>535</v>
      </c>
      <c r="K135" s="94">
        <v>216.97067999999999</v>
      </c>
      <c r="L135" s="96">
        <v>4.3606154614856947E-4</v>
      </c>
      <c r="M135" s="96">
        <f t="shared" si="1"/>
        <v>1.499366905555101E-3</v>
      </c>
      <c r="N135" s="96">
        <f>K135/'סכום נכסי הקרן'!$C$42</f>
        <v>4.3730769139994289E-4</v>
      </c>
    </row>
    <row r="136" spans="2:14" s="119" customFormat="1">
      <c r="B136" s="82" t="s">
        <v>604</v>
      </c>
      <c r="C136" s="92" t="s">
        <v>605</v>
      </c>
      <c r="D136" s="93" t="s">
        <v>584</v>
      </c>
      <c r="E136" s="93" t="s">
        <v>579</v>
      </c>
      <c r="F136" s="92" t="s">
        <v>606</v>
      </c>
      <c r="G136" s="93" t="s">
        <v>285</v>
      </c>
      <c r="H136" s="93" t="s">
        <v>151</v>
      </c>
      <c r="I136" s="94">
        <v>2219</v>
      </c>
      <c r="J136" s="95">
        <v>4715</v>
      </c>
      <c r="K136" s="94">
        <v>369.22462999999999</v>
      </c>
      <c r="L136" s="96">
        <v>4.4126367815488066E-5</v>
      </c>
      <c r="M136" s="96">
        <f t="shared" si="1"/>
        <v>2.5515115265243539E-3</v>
      </c>
      <c r="N136" s="96">
        <f>K136/'סכום נכסי הקרן'!$C$42</f>
        <v>7.441778333980338E-4</v>
      </c>
    </row>
    <row r="137" spans="2:14" s="119" customFormat="1">
      <c r="B137" s="82" t="s">
        <v>609</v>
      </c>
      <c r="C137" s="92" t="s">
        <v>610</v>
      </c>
      <c r="D137" s="93" t="s">
        <v>584</v>
      </c>
      <c r="E137" s="93" t="s">
        <v>579</v>
      </c>
      <c r="F137" s="92" t="s">
        <v>611</v>
      </c>
      <c r="G137" s="93" t="s">
        <v>612</v>
      </c>
      <c r="H137" s="93" t="s">
        <v>151</v>
      </c>
      <c r="I137" s="94">
        <v>2632</v>
      </c>
      <c r="J137" s="95">
        <v>4221</v>
      </c>
      <c r="K137" s="94">
        <v>392.06033000000002</v>
      </c>
      <c r="L137" s="96">
        <v>5.502189106142203E-5</v>
      </c>
      <c r="M137" s="96">
        <f t="shared" si="1"/>
        <v>2.7093166863974977E-3</v>
      </c>
      <c r="N137" s="96">
        <f>K137/'סכום נכסי הקרן'!$C$42</f>
        <v>7.9020353257776494E-4</v>
      </c>
    </row>
    <row r="138" spans="2:14" s="119" customFormat="1">
      <c r="B138" s="82" t="s">
        <v>613</v>
      </c>
      <c r="C138" s="92" t="s">
        <v>614</v>
      </c>
      <c r="D138" s="93" t="s">
        <v>578</v>
      </c>
      <c r="E138" s="93" t="s">
        <v>579</v>
      </c>
      <c r="F138" s="92" t="s">
        <v>243</v>
      </c>
      <c r="G138" s="93" t="s">
        <v>244</v>
      </c>
      <c r="H138" s="93" t="s">
        <v>151</v>
      </c>
      <c r="I138" s="94">
        <v>1131</v>
      </c>
      <c r="J138" s="95">
        <v>6105</v>
      </c>
      <c r="K138" s="94">
        <v>243.66879999999998</v>
      </c>
      <c r="L138" s="96">
        <v>2.2660662292417512E-5</v>
      </c>
      <c r="M138" s="96">
        <f t="shared" si="1"/>
        <v>1.6838631590052847E-3</v>
      </c>
      <c r="N138" s="96">
        <f>K138/'סכום נכסי הקרן'!$C$42</f>
        <v>4.9111815658315868E-4</v>
      </c>
    </row>
    <row r="139" spans="2:14" s="119" customFormat="1">
      <c r="B139" s="82" t="s">
        <v>615</v>
      </c>
      <c r="C139" s="92" t="s">
        <v>616</v>
      </c>
      <c r="D139" s="93" t="s">
        <v>584</v>
      </c>
      <c r="E139" s="93" t="s">
        <v>579</v>
      </c>
      <c r="F139" s="92" t="s">
        <v>330</v>
      </c>
      <c r="G139" s="93" t="s">
        <v>270</v>
      </c>
      <c r="H139" s="93" t="s">
        <v>151</v>
      </c>
      <c r="I139" s="94">
        <v>1309</v>
      </c>
      <c r="J139" s="95">
        <v>8465</v>
      </c>
      <c r="K139" s="94">
        <v>391.03737999999998</v>
      </c>
      <c r="L139" s="96">
        <v>9.1788094345090476E-6</v>
      </c>
      <c r="M139" s="96">
        <f t="shared" ref="M139:M147" si="2">K139/$K$11</f>
        <v>2.7022476327537626E-3</v>
      </c>
      <c r="N139" s="96">
        <f>K139/'סכום נכסי הקרן'!$C$42</f>
        <v>7.881417613609462E-4</v>
      </c>
    </row>
    <row r="140" spans="2:14" s="119" customFormat="1">
      <c r="B140" s="82" t="s">
        <v>617</v>
      </c>
      <c r="C140" s="92" t="s">
        <v>618</v>
      </c>
      <c r="D140" s="93" t="s">
        <v>584</v>
      </c>
      <c r="E140" s="93" t="s">
        <v>579</v>
      </c>
      <c r="F140" s="92" t="s">
        <v>572</v>
      </c>
      <c r="G140" s="93" t="s">
        <v>461</v>
      </c>
      <c r="H140" s="93" t="s">
        <v>151</v>
      </c>
      <c r="I140" s="94">
        <v>1877</v>
      </c>
      <c r="J140" s="95">
        <v>1081</v>
      </c>
      <c r="K140" s="94">
        <v>71.60472</v>
      </c>
      <c r="L140" s="96">
        <v>1.092420140712095E-4</v>
      </c>
      <c r="M140" s="96">
        <f t="shared" si="2"/>
        <v>4.9482145444508659E-4</v>
      </c>
      <c r="N140" s="96">
        <f>K140/'סכום נכסי הקרן'!$C$42</f>
        <v>1.4432039756034928E-4</v>
      </c>
    </row>
    <row r="141" spans="2:14" s="119" customFormat="1">
      <c r="B141" s="82" t="s">
        <v>619</v>
      </c>
      <c r="C141" s="92" t="s">
        <v>620</v>
      </c>
      <c r="D141" s="93" t="s">
        <v>584</v>
      </c>
      <c r="E141" s="93" t="s">
        <v>579</v>
      </c>
      <c r="F141" s="92" t="s">
        <v>434</v>
      </c>
      <c r="G141" s="93" t="s">
        <v>180</v>
      </c>
      <c r="H141" s="93" t="s">
        <v>151</v>
      </c>
      <c r="I141" s="94">
        <v>6359</v>
      </c>
      <c r="J141" s="95">
        <v>1320</v>
      </c>
      <c r="K141" s="94">
        <v>296.22002000000003</v>
      </c>
      <c r="L141" s="96">
        <v>1.2931067527238463E-4</v>
      </c>
      <c r="M141" s="96">
        <f t="shared" si="2"/>
        <v>2.0470161901638977E-3</v>
      </c>
      <c r="N141" s="96">
        <f>K141/'סכום נכסי הקרן'!$C$42</f>
        <v>5.9703593634238936E-4</v>
      </c>
    </row>
    <row r="142" spans="2:14" s="119" customFormat="1">
      <c r="B142" s="82" t="s">
        <v>621</v>
      </c>
      <c r="C142" s="92" t="s">
        <v>622</v>
      </c>
      <c r="D142" s="93" t="s">
        <v>584</v>
      </c>
      <c r="E142" s="93" t="s">
        <v>579</v>
      </c>
      <c r="F142" s="92" t="s">
        <v>623</v>
      </c>
      <c r="G142" s="93" t="s">
        <v>624</v>
      </c>
      <c r="H142" s="93" t="s">
        <v>151</v>
      </c>
      <c r="I142" s="94">
        <v>1931</v>
      </c>
      <c r="J142" s="95">
        <v>2855</v>
      </c>
      <c r="K142" s="94">
        <v>194.55394000000001</v>
      </c>
      <c r="L142" s="96">
        <v>4.5884096724151132E-5</v>
      </c>
      <c r="M142" s="96">
        <f t="shared" si="2"/>
        <v>1.3444569514247399E-3</v>
      </c>
      <c r="N142" s="96">
        <f>K142/'סכום נכסי הקרן'!$C$42</f>
        <v>3.9212641244505025E-4</v>
      </c>
    </row>
    <row r="143" spans="2:14" s="119" customFormat="1">
      <c r="B143" s="82" t="s">
        <v>625</v>
      </c>
      <c r="C143" s="92" t="s">
        <v>626</v>
      </c>
      <c r="D143" s="93" t="s">
        <v>584</v>
      </c>
      <c r="E143" s="93" t="s">
        <v>579</v>
      </c>
      <c r="F143" s="92" t="s">
        <v>288</v>
      </c>
      <c r="G143" s="93" t="s">
        <v>270</v>
      </c>
      <c r="H143" s="93" t="s">
        <v>151</v>
      </c>
      <c r="I143" s="94">
        <v>17302</v>
      </c>
      <c r="J143" s="95">
        <v>1760</v>
      </c>
      <c r="K143" s="94">
        <v>1074.6341399999999</v>
      </c>
      <c r="L143" s="96">
        <v>1.7046305418719211E-5</v>
      </c>
      <c r="M143" s="96">
        <f t="shared" si="2"/>
        <v>7.4262147544344103E-3</v>
      </c>
      <c r="N143" s="96">
        <f>K143/'סכום נכסי הקרן'!$C$42</f>
        <v>2.1659413837066049E-3</v>
      </c>
    </row>
    <row r="144" spans="2:14" s="119" customFormat="1">
      <c r="B144" s="82" t="s">
        <v>627</v>
      </c>
      <c r="C144" s="92" t="s">
        <v>628</v>
      </c>
      <c r="D144" s="93" t="s">
        <v>584</v>
      </c>
      <c r="E144" s="93" t="s">
        <v>579</v>
      </c>
      <c r="F144" s="92" t="s">
        <v>284</v>
      </c>
      <c r="G144" s="93" t="s">
        <v>285</v>
      </c>
      <c r="H144" s="93" t="s">
        <v>151</v>
      </c>
      <c r="I144" s="94">
        <v>5912</v>
      </c>
      <c r="J144" s="95">
        <v>3075</v>
      </c>
      <c r="K144" s="94">
        <v>641.55103000000008</v>
      </c>
      <c r="L144" s="96">
        <v>6.0333565013406565E-5</v>
      </c>
      <c r="M144" s="96">
        <f t="shared" si="2"/>
        <v>4.4334118444334875E-3</v>
      </c>
      <c r="N144" s="96">
        <f>K144/'סכום נכסי הקרן'!$C$42</f>
        <v>1.293055816779279E-3</v>
      </c>
    </row>
    <row r="145" spans="2:14" s="119" customFormat="1">
      <c r="B145" s="82" t="s">
        <v>629</v>
      </c>
      <c r="C145" s="92" t="s">
        <v>630</v>
      </c>
      <c r="D145" s="93" t="s">
        <v>584</v>
      </c>
      <c r="E145" s="93" t="s">
        <v>579</v>
      </c>
      <c r="F145" s="92" t="s">
        <v>631</v>
      </c>
      <c r="G145" s="93" t="s">
        <v>304</v>
      </c>
      <c r="H145" s="93" t="s">
        <v>151</v>
      </c>
      <c r="I145" s="94">
        <v>459</v>
      </c>
      <c r="J145" s="95">
        <v>610</v>
      </c>
      <c r="K145" s="94">
        <v>9.880840000000001</v>
      </c>
      <c r="L145" s="96">
        <v>1.6927254808990682E-5</v>
      </c>
      <c r="M145" s="96">
        <f t="shared" si="2"/>
        <v>6.8281135935440983E-5</v>
      </c>
      <c r="N145" s="96">
        <f>K145/'סכום נכסי הקרן'!$C$42</f>
        <v>1.9914982657989609E-5</v>
      </c>
    </row>
    <row r="146" spans="2:14" s="119" customFormat="1">
      <c r="B146" s="82" t="s">
        <v>632</v>
      </c>
      <c r="C146" s="92" t="s">
        <v>633</v>
      </c>
      <c r="D146" s="93" t="s">
        <v>584</v>
      </c>
      <c r="E146" s="93" t="s">
        <v>579</v>
      </c>
      <c r="F146" s="92" t="s">
        <v>634</v>
      </c>
      <c r="G146" s="93" t="s">
        <v>581</v>
      </c>
      <c r="H146" s="93" t="s">
        <v>151</v>
      </c>
      <c r="I146" s="94">
        <v>2403</v>
      </c>
      <c r="J146" s="95">
        <v>4185</v>
      </c>
      <c r="K146" s="94">
        <v>354.89582999999999</v>
      </c>
      <c r="L146" s="96">
        <v>3.7703142152880167E-5</v>
      </c>
      <c r="M146" s="96">
        <f t="shared" si="2"/>
        <v>2.4524929470724302E-3</v>
      </c>
      <c r="N146" s="96">
        <f>K146/'סכום נכסי הקרן'!$C$42</f>
        <v>7.1529791999899066E-4</v>
      </c>
    </row>
    <row r="147" spans="2:14" s="119" customFormat="1">
      <c r="B147" s="82" t="s">
        <v>635</v>
      </c>
      <c r="C147" s="92" t="s">
        <v>636</v>
      </c>
      <c r="D147" s="93" t="s">
        <v>584</v>
      </c>
      <c r="E147" s="93" t="s">
        <v>579</v>
      </c>
      <c r="F147" s="92" t="s">
        <v>637</v>
      </c>
      <c r="G147" s="93" t="s">
        <v>581</v>
      </c>
      <c r="H147" s="93" t="s">
        <v>151</v>
      </c>
      <c r="I147" s="94">
        <v>1805</v>
      </c>
      <c r="J147" s="95">
        <v>7185</v>
      </c>
      <c r="K147" s="94">
        <v>457.67336999999998</v>
      </c>
      <c r="L147" s="96">
        <v>4.0254828003497463E-5</v>
      </c>
      <c r="M147" s="96">
        <f t="shared" si="2"/>
        <v>3.1627328841476406E-3</v>
      </c>
      <c r="N147" s="96">
        <f>K147/'סכום נכסי הקרן'!$C$42</f>
        <v>9.2244760835856672E-4</v>
      </c>
    </row>
    <row r="148" spans="2:14" s="119" customFormat="1">
      <c r="B148" s="83"/>
      <c r="C148" s="92"/>
      <c r="D148" s="92"/>
      <c r="E148" s="92"/>
      <c r="F148" s="92"/>
      <c r="G148" s="92"/>
      <c r="H148" s="92"/>
      <c r="I148" s="94"/>
      <c r="J148" s="95"/>
      <c r="K148" s="92"/>
      <c r="L148" s="92"/>
      <c r="M148" s="96"/>
      <c r="N148" s="92"/>
    </row>
    <row r="149" spans="2:14" s="119" customFormat="1">
      <c r="B149" s="81" t="s">
        <v>49</v>
      </c>
      <c r="C149" s="88"/>
      <c r="D149" s="88"/>
      <c r="E149" s="88"/>
      <c r="F149" s="88"/>
      <c r="G149" s="88"/>
      <c r="H149" s="88"/>
      <c r="I149" s="89"/>
      <c r="J149" s="90"/>
      <c r="K149" s="89">
        <f>SUM(K150:K225)</f>
        <v>21851.249319999999</v>
      </c>
      <c r="L149" s="88"/>
      <c r="M149" s="91">
        <f t="shared" ref="M149:M212" si="3">K149/$K$11</f>
        <v>0.15100215418710677</v>
      </c>
      <c r="N149" s="91">
        <f>K149/'סכום נכסי הקרן'!$C$42</f>
        <v>4.4041523925415972E-2</v>
      </c>
    </row>
    <row r="150" spans="2:14" s="119" customFormat="1">
      <c r="B150" s="82" t="s">
        <v>638</v>
      </c>
      <c r="C150" s="92" t="s">
        <v>639</v>
      </c>
      <c r="D150" s="93" t="s">
        <v>25</v>
      </c>
      <c r="E150" s="93" t="s">
        <v>579</v>
      </c>
      <c r="F150" s="92"/>
      <c r="G150" s="93" t="s">
        <v>640</v>
      </c>
      <c r="H150" s="93" t="s">
        <v>641</v>
      </c>
      <c r="I150" s="94">
        <v>1521</v>
      </c>
      <c r="J150" s="95">
        <v>2394</v>
      </c>
      <c r="K150" s="94">
        <v>132.07993999999999</v>
      </c>
      <c r="L150" s="96">
        <v>7.0152029049614848E-7</v>
      </c>
      <c r="M150" s="96">
        <f t="shared" si="3"/>
        <v>9.1273295969622904E-4</v>
      </c>
      <c r="N150" s="96">
        <f>K150/'סכום נכסי הקרן'!$C$42</f>
        <v>2.6620911932267983E-4</v>
      </c>
    </row>
    <row r="151" spans="2:14" s="119" customFormat="1">
      <c r="B151" s="82" t="s">
        <v>642</v>
      </c>
      <c r="C151" s="92" t="s">
        <v>643</v>
      </c>
      <c r="D151" s="93" t="s">
        <v>25</v>
      </c>
      <c r="E151" s="93" t="s">
        <v>579</v>
      </c>
      <c r="F151" s="92"/>
      <c r="G151" s="93" t="s">
        <v>644</v>
      </c>
      <c r="H151" s="93" t="s">
        <v>153</v>
      </c>
      <c r="I151" s="94">
        <v>247</v>
      </c>
      <c r="J151" s="95">
        <v>19137.3</v>
      </c>
      <c r="K151" s="94">
        <v>196.49304999999998</v>
      </c>
      <c r="L151" s="96">
        <v>1.1805969926246528E-6</v>
      </c>
      <c r="M151" s="96">
        <f t="shared" si="3"/>
        <v>1.3578570908363459E-3</v>
      </c>
      <c r="N151" s="96">
        <f>K151/'סכום נכסי הקרן'!$C$42</f>
        <v>3.960347180164322E-4</v>
      </c>
    </row>
    <row r="152" spans="2:14" s="119" customFormat="1">
      <c r="B152" s="82" t="s">
        <v>645</v>
      </c>
      <c r="C152" s="92" t="s">
        <v>646</v>
      </c>
      <c r="D152" s="93" t="s">
        <v>578</v>
      </c>
      <c r="E152" s="93" t="s">
        <v>579</v>
      </c>
      <c r="F152" s="92"/>
      <c r="G152" s="93" t="s">
        <v>647</v>
      </c>
      <c r="H152" s="93" t="s">
        <v>151</v>
      </c>
      <c r="I152" s="94">
        <v>426</v>
      </c>
      <c r="J152" s="95">
        <v>11897</v>
      </c>
      <c r="K152" s="94">
        <v>180.14690999999999</v>
      </c>
      <c r="L152" s="96">
        <v>4.550010867690277E-6</v>
      </c>
      <c r="M152" s="96">
        <f t="shared" si="3"/>
        <v>1.2448977667950953E-3</v>
      </c>
      <c r="N152" s="96">
        <f>K152/'סכום נכסי הקרן'!$C$42</f>
        <v>3.6308882529627177E-4</v>
      </c>
    </row>
    <row r="153" spans="2:14" s="119" customFormat="1">
      <c r="B153" s="82" t="s">
        <v>648</v>
      </c>
      <c r="C153" s="92" t="s">
        <v>649</v>
      </c>
      <c r="D153" s="93" t="s">
        <v>584</v>
      </c>
      <c r="E153" s="93" t="s">
        <v>579</v>
      </c>
      <c r="F153" s="92"/>
      <c r="G153" s="93" t="s">
        <v>581</v>
      </c>
      <c r="H153" s="93" t="s">
        <v>151</v>
      </c>
      <c r="I153" s="94">
        <v>257</v>
      </c>
      <c r="J153" s="95">
        <v>95911</v>
      </c>
      <c r="K153" s="94">
        <v>869.86768999999993</v>
      </c>
      <c r="L153" s="96">
        <v>7.3907140859637016E-7</v>
      </c>
      <c r="M153" s="96">
        <f t="shared" si="3"/>
        <v>6.0111846752642518E-3</v>
      </c>
      <c r="N153" s="96">
        <f>K153/'סכום נכסי הקרן'!$C$42</f>
        <v>1.7532315026956692E-3</v>
      </c>
    </row>
    <row r="154" spans="2:14" s="119" customFormat="1">
      <c r="B154" s="82" t="s">
        <v>650</v>
      </c>
      <c r="C154" s="92" t="s">
        <v>651</v>
      </c>
      <c r="D154" s="93" t="s">
        <v>584</v>
      </c>
      <c r="E154" s="93" t="s">
        <v>579</v>
      </c>
      <c r="F154" s="92"/>
      <c r="G154" s="93" t="s">
        <v>652</v>
      </c>
      <c r="H154" s="93" t="s">
        <v>151</v>
      </c>
      <c r="I154" s="94">
        <v>140</v>
      </c>
      <c r="J154" s="95">
        <v>96135</v>
      </c>
      <c r="K154" s="94">
        <v>474.96458000000001</v>
      </c>
      <c r="L154" s="96">
        <v>2.9143623956805802E-7</v>
      </c>
      <c r="M154" s="96">
        <f t="shared" si="3"/>
        <v>3.2822230753154218E-3</v>
      </c>
      <c r="N154" s="96">
        <f>K154/'סכום נכסי הקרן'!$C$42</f>
        <v>9.5729830397611108E-4</v>
      </c>
    </row>
    <row r="155" spans="2:14" s="119" customFormat="1">
      <c r="B155" s="82" t="s">
        <v>653</v>
      </c>
      <c r="C155" s="92" t="s">
        <v>654</v>
      </c>
      <c r="D155" s="93" t="s">
        <v>578</v>
      </c>
      <c r="E155" s="93" t="s">
        <v>579</v>
      </c>
      <c r="F155" s="92"/>
      <c r="G155" s="93" t="s">
        <v>655</v>
      </c>
      <c r="H155" s="93" t="s">
        <v>151</v>
      </c>
      <c r="I155" s="94">
        <v>596</v>
      </c>
      <c r="J155" s="95">
        <v>9046</v>
      </c>
      <c r="K155" s="94">
        <v>190.26307</v>
      </c>
      <c r="L155" s="96">
        <v>6.7422367024551074E-7</v>
      </c>
      <c r="M155" s="96">
        <f t="shared" si="3"/>
        <v>1.3148050718526281E-3</v>
      </c>
      <c r="N155" s="96">
        <f>K155/'סכום נכסי הקרן'!$C$42</f>
        <v>3.8347809897800817E-4</v>
      </c>
    </row>
    <row r="156" spans="2:14" s="119" customFormat="1">
      <c r="B156" s="82" t="s">
        <v>656</v>
      </c>
      <c r="C156" s="92" t="s">
        <v>657</v>
      </c>
      <c r="D156" s="93" t="s">
        <v>25</v>
      </c>
      <c r="E156" s="93" t="s">
        <v>579</v>
      </c>
      <c r="F156" s="92"/>
      <c r="G156" s="93" t="s">
        <v>658</v>
      </c>
      <c r="H156" s="93" t="s">
        <v>153</v>
      </c>
      <c r="I156" s="94">
        <v>213</v>
      </c>
      <c r="J156" s="95">
        <v>10130</v>
      </c>
      <c r="K156" s="94">
        <v>89.693010000000001</v>
      </c>
      <c r="L156" s="96">
        <v>1.0548512899795987E-7</v>
      </c>
      <c r="M156" s="96">
        <f t="shared" si="3"/>
        <v>6.1981983396845481E-4</v>
      </c>
      <c r="N156" s="96">
        <f>K156/'סכום נכסי הקרן'!$C$42</f>
        <v>1.8077761998907871E-4</v>
      </c>
    </row>
    <row r="157" spans="2:14" s="119" customFormat="1">
      <c r="B157" s="82" t="s">
        <v>659</v>
      </c>
      <c r="C157" s="92" t="s">
        <v>660</v>
      </c>
      <c r="D157" s="93" t="s">
        <v>25</v>
      </c>
      <c r="E157" s="93" t="s">
        <v>579</v>
      </c>
      <c r="F157" s="92"/>
      <c r="G157" s="93" t="s">
        <v>661</v>
      </c>
      <c r="H157" s="93" t="s">
        <v>159</v>
      </c>
      <c r="I157" s="94">
        <v>20</v>
      </c>
      <c r="J157" s="95">
        <v>1196000</v>
      </c>
      <c r="K157" s="94">
        <v>133.64104</v>
      </c>
      <c r="L157" s="96">
        <v>1.9879759264067215E-6</v>
      </c>
      <c r="M157" s="96">
        <f t="shared" si="3"/>
        <v>9.2352087664547805E-4</v>
      </c>
      <c r="N157" s="96">
        <f>K157/'סכום נכסי הקרן'!$C$42</f>
        <v>2.6935554001438091E-4</v>
      </c>
    </row>
    <row r="158" spans="2:14" s="119" customFormat="1">
      <c r="B158" s="82" t="s">
        <v>662</v>
      </c>
      <c r="C158" s="92" t="s">
        <v>663</v>
      </c>
      <c r="D158" s="93" t="s">
        <v>584</v>
      </c>
      <c r="E158" s="93" t="s">
        <v>579</v>
      </c>
      <c r="F158" s="92"/>
      <c r="G158" s="93" t="s">
        <v>612</v>
      </c>
      <c r="H158" s="93" t="s">
        <v>151</v>
      </c>
      <c r="I158" s="94">
        <v>917</v>
      </c>
      <c r="J158" s="95">
        <v>15412</v>
      </c>
      <c r="K158" s="94">
        <v>498.74665999999996</v>
      </c>
      <c r="L158" s="96">
        <v>1.7753330540297542E-7</v>
      </c>
      <c r="M158" s="96">
        <f t="shared" si="3"/>
        <v>3.4465681550158852E-3</v>
      </c>
      <c r="N158" s="96">
        <f>K158/'סכום נכסי הקרן'!$C$42</f>
        <v>1.0052314463780648E-3</v>
      </c>
    </row>
    <row r="159" spans="2:14" s="119" customFormat="1">
      <c r="B159" s="82" t="s">
        <v>664</v>
      </c>
      <c r="C159" s="92" t="s">
        <v>665</v>
      </c>
      <c r="D159" s="93" t="s">
        <v>25</v>
      </c>
      <c r="E159" s="93" t="s">
        <v>579</v>
      </c>
      <c r="F159" s="92"/>
      <c r="G159" s="93" t="s">
        <v>140</v>
      </c>
      <c r="H159" s="93" t="s">
        <v>153</v>
      </c>
      <c r="I159" s="94">
        <v>189</v>
      </c>
      <c r="J159" s="95">
        <v>14405</v>
      </c>
      <c r="K159" s="94">
        <v>113.17346999999999</v>
      </c>
      <c r="L159" s="96">
        <v>4.380427887566301E-7</v>
      </c>
      <c r="M159" s="96">
        <f t="shared" si="3"/>
        <v>7.820805811404244E-4</v>
      </c>
      <c r="N159" s="96">
        <f>K159/'סכום נכסי הקרן'!$C$42</f>
        <v>2.2810284271322144E-4</v>
      </c>
    </row>
    <row r="160" spans="2:14" s="119" customFormat="1">
      <c r="B160" s="82" t="s">
        <v>666</v>
      </c>
      <c r="C160" s="92" t="s">
        <v>667</v>
      </c>
      <c r="D160" s="93" t="s">
        <v>112</v>
      </c>
      <c r="E160" s="93" t="s">
        <v>579</v>
      </c>
      <c r="F160" s="92"/>
      <c r="G160" s="93" t="s">
        <v>652</v>
      </c>
      <c r="H160" s="93" t="s">
        <v>154</v>
      </c>
      <c r="I160" s="94">
        <v>613</v>
      </c>
      <c r="J160" s="95">
        <v>5955</v>
      </c>
      <c r="K160" s="94">
        <v>172.87270000000001</v>
      </c>
      <c r="L160" s="96">
        <v>7.3474880232948689E-6</v>
      </c>
      <c r="M160" s="96">
        <f t="shared" si="3"/>
        <v>1.1946296396082427E-3</v>
      </c>
      <c r="N160" s="96">
        <f>K160/'סכום נכסי הקרן'!$C$42</f>
        <v>3.484275448787593E-4</v>
      </c>
    </row>
    <row r="161" spans="2:14" s="119" customFormat="1">
      <c r="B161" s="82" t="s">
        <v>668</v>
      </c>
      <c r="C161" s="92" t="s">
        <v>669</v>
      </c>
      <c r="D161" s="93" t="s">
        <v>25</v>
      </c>
      <c r="E161" s="93" t="s">
        <v>579</v>
      </c>
      <c r="F161" s="92"/>
      <c r="G161" s="93" t="s">
        <v>670</v>
      </c>
      <c r="H161" s="93" t="s">
        <v>153</v>
      </c>
      <c r="I161" s="94">
        <v>580</v>
      </c>
      <c r="J161" s="95">
        <v>5437</v>
      </c>
      <c r="K161" s="94">
        <v>131.08617999999998</v>
      </c>
      <c r="L161" s="96">
        <v>5.3755811501391381E-6</v>
      </c>
      <c r="M161" s="96">
        <f t="shared" si="3"/>
        <v>9.0586562233956655E-4</v>
      </c>
      <c r="N161" s="96">
        <f>K161/'סכום נכסי הקרן'!$C$42</f>
        <v>2.64206180992922E-4</v>
      </c>
    </row>
    <row r="162" spans="2:14" s="119" customFormat="1">
      <c r="B162" s="82" t="s">
        <v>671</v>
      </c>
      <c r="C162" s="92" t="s">
        <v>672</v>
      </c>
      <c r="D162" s="93" t="s">
        <v>112</v>
      </c>
      <c r="E162" s="93" t="s">
        <v>579</v>
      </c>
      <c r="F162" s="92"/>
      <c r="G162" s="93" t="s">
        <v>640</v>
      </c>
      <c r="H162" s="93" t="s">
        <v>154</v>
      </c>
      <c r="I162" s="94">
        <v>4072</v>
      </c>
      <c r="J162" s="95">
        <v>631.5</v>
      </c>
      <c r="K162" s="94">
        <v>121.77700999999999</v>
      </c>
      <c r="L162" s="96">
        <v>1.2783358227447995E-6</v>
      </c>
      <c r="M162" s="96">
        <f t="shared" si="3"/>
        <v>8.4153498828253004E-4</v>
      </c>
      <c r="N162" s="96">
        <f>K162/'סכום נכסי הקרן'!$C$42</f>
        <v>2.4544340787745038E-4</v>
      </c>
    </row>
    <row r="163" spans="2:14" s="119" customFormat="1">
      <c r="B163" s="82" t="s">
        <v>673</v>
      </c>
      <c r="C163" s="92" t="s">
        <v>674</v>
      </c>
      <c r="D163" s="93" t="s">
        <v>578</v>
      </c>
      <c r="E163" s="93" t="s">
        <v>579</v>
      </c>
      <c r="F163" s="92"/>
      <c r="G163" s="93" t="s">
        <v>675</v>
      </c>
      <c r="H163" s="93" t="s">
        <v>151</v>
      </c>
      <c r="I163" s="94">
        <v>2309</v>
      </c>
      <c r="J163" s="95">
        <v>1107</v>
      </c>
      <c r="K163" s="94">
        <v>90.25233999999999</v>
      </c>
      <c r="L163" s="96">
        <v>7.5593862148079978E-7</v>
      </c>
      <c r="M163" s="96">
        <f t="shared" si="3"/>
        <v>6.2368506078750753E-4</v>
      </c>
      <c r="N163" s="96">
        <f>K163/'סכום נכסי הקרן'!$C$42</f>
        <v>1.8190495807471647E-4</v>
      </c>
    </row>
    <row r="164" spans="2:14" s="119" customFormat="1">
      <c r="B164" s="82" t="s">
        <v>676</v>
      </c>
      <c r="C164" s="92" t="s">
        <v>677</v>
      </c>
      <c r="D164" s="93" t="s">
        <v>578</v>
      </c>
      <c r="E164" s="93" t="s">
        <v>579</v>
      </c>
      <c r="F164" s="92"/>
      <c r="G164" s="93" t="s">
        <v>675</v>
      </c>
      <c r="H164" s="93" t="s">
        <v>151</v>
      </c>
      <c r="I164" s="94">
        <v>16030</v>
      </c>
      <c r="J164" s="95">
        <v>2534</v>
      </c>
      <c r="K164" s="94">
        <v>1433.4804999999999</v>
      </c>
      <c r="L164" s="96">
        <v>1.5193477019599292E-6</v>
      </c>
      <c r="M164" s="96">
        <f t="shared" si="3"/>
        <v>9.9060076755927515E-3</v>
      </c>
      <c r="N164" s="96">
        <f>K164/'סכום נכסי הקרן'!$C$42</f>
        <v>2.8892016567484413E-3</v>
      </c>
    </row>
    <row r="165" spans="2:14" s="119" customFormat="1">
      <c r="B165" s="82" t="s">
        <v>678</v>
      </c>
      <c r="C165" s="92" t="s">
        <v>679</v>
      </c>
      <c r="D165" s="93" t="s">
        <v>112</v>
      </c>
      <c r="E165" s="93" t="s">
        <v>579</v>
      </c>
      <c r="F165" s="92"/>
      <c r="G165" s="93" t="s">
        <v>486</v>
      </c>
      <c r="H165" s="93" t="s">
        <v>154</v>
      </c>
      <c r="I165" s="94">
        <v>5405</v>
      </c>
      <c r="J165" s="95">
        <v>1314.5</v>
      </c>
      <c r="K165" s="94">
        <v>336.46546999999998</v>
      </c>
      <c r="L165" s="96">
        <v>2.5590986112481564E-6</v>
      </c>
      <c r="M165" s="96">
        <f t="shared" si="3"/>
        <v>2.3251307069694516E-3</v>
      </c>
      <c r="N165" s="96">
        <f>K165/'סכום נכסי הקרן'!$C$42</f>
        <v>6.7815125030486494E-4</v>
      </c>
    </row>
    <row r="166" spans="2:14" s="119" customFormat="1">
      <c r="B166" s="82" t="s">
        <v>680</v>
      </c>
      <c r="C166" s="92" t="s">
        <v>681</v>
      </c>
      <c r="D166" s="93" t="s">
        <v>578</v>
      </c>
      <c r="E166" s="93" t="s">
        <v>579</v>
      </c>
      <c r="F166" s="92"/>
      <c r="G166" s="93" t="s">
        <v>655</v>
      </c>
      <c r="H166" s="93" t="s">
        <v>151</v>
      </c>
      <c r="I166" s="94">
        <v>170</v>
      </c>
      <c r="J166" s="95">
        <v>44709</v>
      </c>
      <c r="K166" s="94">
        <v>268.22270000000003</v>
      </c>
      <c r="L166" s="96">
        <v>1.0560436527198212E-6</v>
      </c>
      <c r="M166" s="96">
        <f t="shared" si="3"/>
        <v>1.8535418688766347E-3</v>
      </c>
      <c r="N166" s="96">
        <f>K166/'סכום נכסי הקרן'!$C$42</f>
        <v>5.4060691388375373E-4</v>
      </c>
    </row>
    <row r="167" spans="2:14" s="119" customFormat="1">
      <c r="B167" s="82" t="s">
        <v>682</v>
      </c>
      <c r="C167" s="92" t="s">
        <v>683</v>
      </c>
      <c r="D167" s="93" t="s">
        <v>25</v>
      </c>
      <c r="E167" s="93" t="s">
        <v>579</v>
      </c>
      <c r="F167" s="92"/>
      <c r="G167" s="93" t="s">
        <v>675</v>
      </c>
      <c r="H167" s="93" t="s">
        <v>153</v>
      </c>
      <c r="I167" s="94">
        <v>463</v>
      </c>
      <c r="J167" s="95">
        <v>6825</v>
      </c>
      <c r="K167" s="94">
        <v>131.357</v>
      </c>
      <c r="L167" s="96">
        <v>3.7082688760649028E-7</v>
      </c>
      <c r="M167" s="96">
        <f t="shared" si="3"/>
        <v>9.0773711274261303E-4</v>
      </c>
      <c r="N167" s="96">
        <f>K167/'סכום נכסי הקרן'!$C$42</f>
        <v>2.6475202280428997E-4</v>
      </c>
    </row>
    <row r="168" spans="2:14" s="119" customFormat="1">
      <c r="B168" s="82" t="s">
        <v>684</v>
      </c>
      <c r="C168" s="92" t="s">
        <v>685</v>
      </c>
      <c r="D168" s="93" t="s">
        <v>578</v>
      </c>
      <c r="E168" s="93" t="s">
        <v>579</v>
      </c>
      <c r="F168" s="92"/>
      <c r="G168" s="93" t="s">
        <v>647</v>
      </c>
      <c r="H168" s="93" t="s">
        <v>151</v>
      </c>
      <c r="I168" s="94">
        <v>348</v>
      </c>
      <c r="J168" s="95">
        <v>12288</v>
      </c>
      <c r="K168" s="94">
        <v>151.82901999999999</v>
      </c>
      <c r="L168" s="96">
        <v>2.2550878085831699E-6</v>
      </c>
      <c r="M168" s="96">
        <f t="shared" si="3"/>
        <v>1.0492081597885186E-3</v>
      </c>
      <c r="N168" s="96">
        <f>K168/'סכום נכסי הקרן'!$C$42</f>
        <v>3.0601368914784133E-4</v>
      </c>
    </row>
    <row r="169" spans="2:14" s="119" customFormat="1">
      <c r="B169" s="82" t="s">
        <v>686</v>
      </c>
      <c r="C169" s="92" t="s">
        <v>687</v>
      </c>
      <c r="D169" s="93" t="s">
        <v>578</v>
      </c>
      <c r="E169" s="93" t="s">
        <v>579</v>
      </c>
      <c r="F169" s="92"/>
      <c r="G169" s="93" t="s">
        <v>486</v>
      </c>
      <c r="H169" s="93" t="s">
        <v>151</v>
      </c>
      <c r="I169" s="94">
        <v>1371</v>
      </c>
      <c r="J169" s="95">
        <v>11750</v>
      </c>
      <c r="K169" s="94">
        <v>568.49543000000006</v>
      </c>
      <c r="L169" s="96">
        <v>7.2348182298542379E-7</v>
      </c>
      <c r="M169" s="96">
        <f t="shared" si="3"/>
        <v>3.9285641437880759E-3</v>
      </c>
      <c r="N169" s="96">
        <f>K169/'סכום נכסי הקרן'!$C$42</f>
        <v>1.1458111486064286E-3</v>
      </c>
    </row>
    <row r="170" spans="2:14" s="119" customFormat="1">
      <c r="B170" s="82" t="s">
        <v>688</v>
      </c>
      <c r="C170" s="92" t="s">
        <v>689</v>
      </c>
      <c r="D170" s="93" t="s">
        <v>690</v>
      </c>
      <c r="E170" s="93" t="s">
        <v>579</v>
      </c>
      <c r="F170" s="92"/>
      <c r="G170" s="93" t="s">
        <v>691</v>
      </c>
      <c r="H170" s="93" t="s">
        <v>156</v>
      </c>
      <c r="I170" s="94">
        <v>44051</v>
      </c>
      <c r="J170" s="95">
        <v>648</v>
      </c>
      <c r="K170" s="94">
        <v>128.96082000000001</v>
      </c>
      <c r="L170" s="132" t="e">
        <f>I170/#REF!</f>
        <v>#REF!</v>
      </c>
      <c r="M170" s="96">
        <f t="shared" si="3"/>
        <v>8.9117841001027601E-4</v>
      </c>
      <c r="N170" s="96">
        <f>K170/'סכום נכסי הקרן'!$C$42</f>
        <v>2.5992248572592204E-4</v>
      </c>
    </row>
    <row r="171" spans="2:14" s="119" customFormat="1">
      <c r="B171" s="82" t="s">
        <v>692</v>
      </c>
      <c r="C171" s="92" t="s">
        <v>693</v>
      </c>
      <c r="D171" s="93" t="s">
        <v>584</v>
      </c>
      <c r="E171" s="93" t="s">
        <v>579</v>
      </c>
      <c r="F171" s="92"/>
      <c r="G171" s="93" t="s">
        <v>612</v>
      </c>
      <c r="H171" s="93" t="s">
        <v>151</v>
      </c>
      <c r="I171" s="94">
        <v>1554</v>
      </c>
      <c r="J171" s="95">
        <v>3363</v>
      </c>
      <c r="K171" s="94">
        <v>184.42913000000001</v>
      </c>
      <c r="L171" s="96">
        <v>3.1381539875525843E-7</v>
      </c>
      <c r="M171" s="96">
        <f t="shared" si="3"/>
        <v>1.2744898709001579E-3</v>
      </c>
      <c r="N171" s="96">
        <f>K171/'סכום נכסי הקרן'!$C$42</f>
        <v>3.7171970455731604E-4</v>
      </c>
    </row>
    <row r="172" spans="2:14" s="119" customFormat="1">
      <c r="B172" s="82" t="s">
        <v>694</v>
      </c>
      <c r="C172" s="92" t="s">
        <v>695</v>
      </c>
      <c r="D172" s="93" t="s">
        <v>578</v>
      </c>
      <c r="E172" s="93" t="s">
        <v>579</v>
      </c>
      <c r="F172" s="92"/>
      <c r="G172" s="93" t="s">
        <v>675</v>
      </c>
      <c r="H172" s="93" t="s">
        <v>151</v>
      </c>
      <c r="I172" s="94">
        <v>1482</v>
      </c>
      <c r="J172" s="95">
        <v>7274</v>
      </c>
      <c r="K172" s="94">
        <v>380.42859000000004</v>
      </c>
      <c r="L172" s="96">
        <v>5.4394181963062129E-7</v>
      </c>
      <c r="M172" s="96">
        <f t="shared" si="3"/>
        <v>2.6289360284670275E-3</v>
      </c>
      <c r="N172" s="96">
        <f>K172/'סכום נכסי הקרן'!$C$42</f>
        <v>7.667595844536941E-4</v>
      </c>
    </row>
    <row r="173" spans="2:14" s="119" customFormat="1">
      <c r="B173" s="82" t="s">
        <v>696</v>
      </c>
      <c r="C173" s="92" t="s">
        <v>697</v>
      </c>
      <c r="D173" s="93" t="s">
        <v>584</v>
      </c>
      <c r="E173" s="93" t="s">
        <v>579</v>
      </c>
      <c r="F173" s="92"/>
      <c r="G173" s="93" t="s">
        <v>581</v>
      </c>
      <c r="H173" s="93" t="s">
        <v>151</v>
      </c>
      <c r="I173" s="94">
        <v>410</v>
      </c>
      <c r="J173" s="95">
        <v>7254</v>
      </c>
      <c r="K173" s="94">
        <v>104.95739999999999</v>
      </c>
      <c r="L173" s="96">
        <v>6.9418260802986995E-7</v>
      </c>
      <c r="M173" s="96">
        <f t="shared" si="3"/>
        <v>7.2530376939920619E-4</v>
      </c>
      <c r="N173" s="96">
        <f>K173/'סכום נכסי הקרן'!$C$42</f>
        <v>2.115432292019381E-4</v>
      </c>
    </row>
    <row r="174" spans="2:14" s="119" customFormat="1">
      <c r="B174" s="82" t="s">
        <v>698</v>
      </c>
      <c r="C174" s="92" t="s">
        <v>699</v>
      </c>
      <c r="D174" s="93" t="s">
        <v>25</v>
      </c>
      <c r="E174" s="93" t="s">
        <v>579</v>
      </c>
      <c r="F174" s="92"/>
      <c r="G174" s="93" t="s">
        <v>640</v>
      </c>
      <c r="H174" s="93" t="s">
        <v>153</v>
      </c>
      <c r="I174" s="94">
        <v>830</v>
      </c>
      <c r="J174" s="95">
        <v>5042</v>
      </c>
      <c r="K174" s="94">
        <v>173.96045000000001</v>
      </c>
      <c r="L174" s="96">
        <v>1.4811989895367569E-6</v>
      </c>
      <c r="M174" s="96">
        <f t="shared" si="3"/>
        <v>1.2021464909704523E-3</v>
      </c>
      <c r="N174" s="96">
        <f>K174/'סכום נכסי הקרן'!$C$42</f>
        <v>3.5061992147692584E-4</v>
      </c>
    </row>
    <row r="175" spans="2:14" s="119" customFormat="1">
      <c r="B175" s="82" t="s">
        <v>700</v>
      </c>
      <c r="C175" s="92" t="s">
        <v>701</v>
      </c>
      <c r="D175" s="93" t="s">
        <v>25</v>
      </c>
      <c r="E175" s="93" t="s">
        <v>579</v>
      </c>
      <c r="F175" s="92"/>
      <c r="G175" s="93" t="s">
        <v>658</v>
      </c>
      <c r="H175" s="93" t="s">
        <v>153</v>
      </c>
      <c r="I175" s="94">
        <v>625</v>
      </c>
      <c r="J175" s="95">
        <v>6637</v>
      </c>
      <c r="K175" s="94">
        <v>172.43341000000001</v>
      </c>
      <c r="L175" s="96">
        <v>9.3184778408087897E-7</v>
      </c>
      <c r="M175" s="96">
        <f t="shared" si="3"/>
        <v>1.1915939442417474E-3</v>
      </c>
      <c r="N175" s="96">
        <f>K175/'סכום נכסי הקרן'!$C$42</f>
        <v>3.4754214923103823E-4</v>
      </c>
    </row>
    <row r="176" spans="2:14" s="119" customFormat="1">
      <c r="B176" s="82" t="s">
        <v>702</v>
      </c>
      <c r="C176" s="92" t="s">
        <v>703</v>
      </c>
      <c r="D176" s="93" t="s">
        <v>578</v>
      </c>
      <c r="E176" s="93" t="s">
        <v>579</v>
      </c>
      <c r="F176" s="92"/>
      <c r="G176" s="93" t="s">
        <v>704</v>
      </c>
      <c r="H176" s="93" t="s">
        <v>151</v>
      </c>
      <c r="I176" s="94">
        <v>545</v>
      </c>
      <c r="J176" s="95">
        <v>9840</v>
      </c>
      <c r="K176" s="94">
        <v>189.25321</v>
      </c>
      <c r="L176" s="96">
        <v>2.0423905542112589E-6</v>
      </c>
      <c r="M176" s="96">
        <f t="shared" si="3"/>
        <v>1.3078264761122087E-3</v>
      </c>
      <c r="N176" s="96">
        <f>K176/'סכום נכסי הקרן'!$C$42</f>
        <v>3.8144271085442785E-4</v>
      </c>
    </row>
    <row r="177" spans="2:14" s="119" customFormat="1">
      <c r="B177" s="82" t="s">
        <v>705</v>
      </c>
      <c r="C177" s="92" t="s">
        <v>706</v>
      </c>
      <c r="D177" s="93" t="s">
        <v>578</v>
      </c>
      <c r="E177" s="93" t="s">
        <v>579</v>
      </c>
      <c r="F177" s="92"/>
      <c r="G177" s="93" t="s">
        <v>661</v>
      </c>
      <c r="H177" s="93" t="s">
        <v>151</v>
      </c>
      <c r="I177" s="94">
        <v>827</v>
      </c>
      <c r="J177" s="95">
        <v>4822</v>
      </c>
      <c r="K177" s="94">
        <v>140.72925000000001</v>
      </c>
      <c r="L177" s="96">
        <v>1.1422175199875428E-6</v>
      </c>
      <c r="M177" s="96">
        <f t="shared" si="3"/>
        <v>9.7250365852930086E-4</v>
      </c>
      <c r="N177" s="96">
        <f>K177/'סכום נכסי הקרן'!$C$42</f>
        <v>2.8364193461506145E-4</v>
      </c>
    </row>
    <row r="178" spans="2:14" s="119" customFormat="1">
      <c r="B178" s="82" t="s">
        <v>707</v>
      </c>
      <c r="C178" s="92" t="s">
        <v>708</v>
      </c>
      <c r="D178" s="93" t="s">
        <v>112</v>
      </c>
      <c r="E178" s="93" t="s">
        <v>579</v>
      </c>
      <c r="F178" s="92"/>
      <c r="G178" s="93" t="s">
        <v>661</v>
      </c>
      <c r="H178" s="93" t="s">
        <v>154</v>
      </c>
      <c r="I178" s="94">
        <v>2010</v>
      </c>
      <c r="J178" s="95">
        <v>1217</v>
      </c>
      <c r="K178" s="94">
        <v>115.84327999999999</v>
      </c>
      <c r="L178" s="96">
        <v>5.0603193464822634E-6</v>
      </c>
      <c r="M178" s="96">
        <f t="shared" si="3"/>
        <v>8.0053019266452554E-4</v>
      </c>
      <c r="N178" s="96">
        <f>K178/'סכום נכסי הקרן'!$C$42</f>
        <v>2.334838852005127E-4</v>
      </c>
    </row>
    <row r="179" spans="2:14" s="119" customFormat="1">
      <c r="B179" s="82" t="s">
        <v>709</v>
      </c>
      <c r="C179" s="92" t="s">
        <v>710</v>
      </c>
      <c r="D179" s="93" t="s">
        <v>25</v>
      </c>
      <c r="E179" s="93" t="s">
        <v>579</v>
      </c>
      <c r="F179" s="92"/>
      <c r="G179" s="93" t="s">
        <v>640</v>
      </c>
      <c r="H179" s="93" t="s">
        <v>153</v>
      </c>
      <c r="I179" s="94">
        <v>370</v>
      </c>
      <c r="J179" s="95">
        <v>8760</v>
      </c>
      <c r="K179" s="94">
        <v>134.73344</v>
      </c>
      <c r="L179" s="96">
        <v>3.7753651221933655E-6</v>
      </c>
      <c r="M179" s="96">
        <f t="shared" si="3"/>
        <v>9.3106986164026345E-4</v>
      </c>
      <c r="N179" s="96">
        <f>K179/'סכום נכסי הקרן'!$C$42</f>
        <v>2.7155728875796824E-4</v>
      </c>
    </row>
    <row r="180" spans="2:14" s="119" customFormat="1">
      <c r="B180" s="82" t="s">
        <v>711</v>
      </c>
      <c r="C180" s="92" t="s">
        <v>712</v>
      </c>
      <c r="D180" s="93" t="s">
        <v>25</v>
      </c>
      <c r="E180" s="93" t="s">
        <v>579</v>
      </c>
      <c r="F180" s="92"/>
      <c r="G180" s="93" t="s">
        <v>486</v>
      </c>
      <c r="H180" s="93" t="s">
        <v>153</v>
      </c>
      <c r="I180" s="94">
        <v>3187</v>
      </c>
      <c r="J180" s="95">
        <v>1400</v>
      </c>
      <c r="K180" s="94">
        <v>185.47255999999999</v>
      </c>
      <c r="L180" s="96">
        <v>8.7695032327919279E-7</v>
      </c>
      <c r="M180" s="96">
        <f t="shared" si="3"/>
        <v>1.2817004507363981E-3</v>
      </c>
      <c r="N180" s="96">
        <f>K180/'סכום נכסי הקרן'!$C$42</f>
        <v>3.7382275352428908E-4</v>
      </c>
    </row>
    <row r="181" spans="2:14" s="119" customFormat="1">
      <c r="B181" s="82" t="s">
        <v>713</v>
      </c>
      <c r="C181" s="92" t="s">
        <v>714</v>
      </c>
      <c r="D181" s="93" t="s">
        <v>584</v>
      </c>
      <c r="E181" s="93" t="s">
        <v>579</v>
      </c>
      <c r="F181" s="92"/>
      <c r="G181" s="93" t="s">
        <v>652</v>
      </c>
      <c r="H181" s="93" t="s">
        <v>151</v>
      </c>
      <c r="I181" s="94">
        <v>210</v>
      </c>
      <c r="J181" s="95">
        <v>14394</v>
      </c>
      <c r="K181" s="94">
        <v>106.6725</v>
      </c>
      <c r="L181" s="96">
        <v>1.5125695828825756E-6</v>
      </c>
      <c r="M181" s="96">
        <f t="shared" si="3"/>
        <v>7.3715589697569508E-4</v>
      </c>
      <c r="N181" s="96">
        <f>K181/'סכום נכסי הקרן'!$C$42</f>
        <v>2.150000392258549E-4</v>
      </c>
    </row>
    <row r="182" spans="2:14" s="119" customFormat="1">
      <c r="B182" s="82" t="s">
        <v>715</v>
      </c>
      <c r="C182" s="92" t="s">
        <v>716</v>
      </c>
      <c r="D182" s="93" t="s">
        <v>578</v>
      </c>
      <c r="E182" s="93" t="s">
        <v>579</v>
      </c>
      <c r="F182" s="92"/>
      <c r="G182" s="93" t="s">
        <v>486</v>
      </c>
      <c r="H182" s="93" t="s">
        <v>151</v>
      </c>
      <c r="I182" s="94">
        <v>1862</v>
      </c>
      <c r="J182" s="95">
        <v>8198</v>
      </c>
      <c r="K182" s="94">
        <v>538.69042000000002</v>
      </c>
      <c r="L182" s="96">
        <v>4.3945090719598615E-7</v>
      </c>
      <c r="M182" s="96">
        <f t="shared" si="3"/>
        <v>3.7225978555608425E-3</v>
      </c>
      <c r="N182" s="96">
        <f>K182/'סכום נכסי הקרן'!$C$42</f>
        <v>1.0857386995766693E-3</v>
      </c>
    </row>
    <row r="183" spans="2:14" s="119" customFormat="1">
      <c r="B183" s="82" t="s">
        <v>717</v>
      </c>
      <c r="C183" s="92" t="s">
        <v>718</v>
      </c>
      <c r="D183" s="93" t="s">
        <v>584</v>
      </c>
      <c r="E183" s="93" t="s">
        <v>579</v>
      </c>
      <c r="F183" s="92"/>
      <c r="G183" s="93" t="s">
        <v>612</v>
      </c>
      <c r="H183" s="93" t="s">
        <v>151</v>
      </c>
      <c r="I183" s="94">
        <v>3299</v>
      </c>
      <c r="J183" s="95">
        <v>17087</v>
      </c>
      <c r="K183" s="94">
        <v>1989.2977599999999</v>
      </c>
      <c r="L183" s="96">
        <v>1.3917875098582452E-6</v>
      </c>
      <c r="M183" s="96">
        <f t="shared" si="3"/>
        <v>1.3746959850238263E-2</v>
      </c>
      <c r="N183" s="96">
        <f>K183/'סכום נכסי הקרן'!$C$42</f>
        <v>4.0094597617183932E-3</v>
      </c>
    </row>
    <row r="184" spans="2:14" s="119" customFormat="1">
      <c r="B184" s="82" t="s">
        <v>719</v>
      </c>
      <c r="C184" s="92" t="s">
        <v>720</v>
      </c>
      <c r="D184" s="93" t="s">
        <v>578</v>
      </c>
      <c r="E184" s="93" t="s">
        <v>579</v>
      </c>
      <c r="F184" s="92"/>
      <c r="G184" s="93" t="s">
        <v>655</v>
      </c>
      <c r="H184" s="93" t="s">
        <v>151</v>
      </c>
      <c r="I184" s="94">
        <v>1427</v>
      </c>
      <c r="J184" s="95">
        <v>23719</v>
      </c>
      <c r="K184" s="94">
        <v>1194.46109</v>
      </c>
      <c r="L184" s="96">
        <v>3.6885286474734107E-6</v>
      </c>
      <c r="M184" s="96">
        <f t="shared" si="3"/>
        <v>8.2542739337834632E-3</v>
      </c>
      <c r="N184" s="96">
        <f>K184/'סכום נכסי הקרן'!$C$42</f>
        <v>2.4074544161218443E-3</v>
      </c>
    </row>
    <row r="185" spans="2:14" s="119" customFormat="1">
      <c r="B185" s="82" t="s">
        <v>721</v>
      </c>
      <c r="C185" s="92" t="s">
        <v>722</v>
      </c>
      <c r="D185" s="93" t="s">
        <v>690</v>
      </c>
      <c r="E185" s="93" t="s">
        <v>579</v>
      </c>
      <c r="F185" s="92"/>
      <c r="G185" s="93" t="s">
        <v>675</v>
      </c>
      <c r="H185" s="93" t="s">
        <v>156</v>
      </c>
      <c r="I185" s="94">
        <v>49687</v>
      </c>
      <c r="J185" s="95">
        <v>580</v>
      </c>
      <c r="K185" s="94">
        <v>130.19603999999998</v>
      </c>
      <c r="L185" s="96">
        <v>5.7247015342598183E-7</v>
      </c>
      <c r="M185" s="96">
        <f t="shared" si="3"/>
        <v>8.9971434670494711E-4</v>
      </c>
      <c r="N185" s="96">
        <f>K185/'סכום נכסי הקרן'!$C$42</f>
        <v>2.6241209034241227E-4</v>
      </c>
    </row>
    <row r="186" spans="2:14" s="119" customFormat="1">
      <c r="B186" s="82" t="s">
        <v>723</v>
      </c>
      <c r="C186" s="92" t="s">
        <v>724</v>
      </c>
      <c r="D186" s="93" t="s">
        <v>725</v>
      </c>
      <c r="E186" s="93" t="s">
        <v>579</v>
      </c>
      <c r="F186" s="92"/>
      <c r="G186" s="93" t="s">
        <v>175</v>
      </c>
      <c r="H186" s="93" t="s">
        <v>153</v>
      </c>
      <c r="I186" s="94">
        <v>1180</v>
      </c>
      <c r="J186" s="95">
        <v>3188.5</v>
      </c>
      <c r="K186" s="94">
        <v>156.40045999999998</v>
      </c>
      <c r="L186" s="96">
        <v>3.7861140736918973E-7</v>
      </c>
      <c r="M186" s="96">
        <f t="shared" si="3"/>
        <v>1.0807989067352065E-3</v>
      </c>
      <c r="N186" s="96">
        <f>K186/'סכום נכסי הקרן'!$C$42</f>
        <v>3.1522749569890787E-4</v>
      </c>
    </row>
    <row r="187" spans="2:14" s="119" customFormat="1">
      <c r="B187" s="82" t="s">
        <v>726</v>
      </c>
      <c r="C187" s="92" t="s">
        <v>727</v>
      </c>
      <c r="D187" s="93" t="s">
        <v>25</v>
      </c>
      <c r="E187" s="93" t="s">
        <v>579</v>
      </c>
      <c r="F187" s="92"/>
      <c r="G187" s="93" t="s">
        <v>612</v>
      </c>
      <c r="H187" s="93" t="s">
        <v>153</v>
      </c>
      <c r="I187" s="94">
        <v>312</v>
      </c>
      <c r="J187" s="95">
        <v>8020</v>
      </c>
      <c r="K187" s="94">
        <v>104.01561</v>
      </c>
      <c r="L187" s="96">
        <v>5.0029573571326153E-6</v>
      </c>
      <c r="M187" s="96">
        <f t="shared" si="3"/>
        <v>7.1879556857694425E-4</v>
      </c>
      <c r="N187" s="96">
        <f>K187/'סכום נכסי הקרן'!$C$42</f>
        <v>2.0964503719422744E-4</v>
      </c>
    </row>
    <row r="188" spans="2:14" s="119" customFormat="1">
      <c r="B188" s="82" t="s">
        <v>728</v>
      </c>
      <c r="C188" s="92" t="s">
        <v>729</v>
      </c>
      <c r="D188" s="93" t="s">
        <v>25</v>
      </c>
      <c r="E188" s="93" t="s">
        <v>579</v>
      </c>
      <c r="F188" s="92"/>
      <c r="G188" s="93" t="s">
        <v>675</v>
      </c>
      <c r="H188" s="93" t="s">
        <v>153</v>
      </c>
      <c r="I188" s="94">
        <v>16588</v>
      </c>
      <c r="J188" s="95">
        <v>299.2</v>
      </c>
      <c r="K188" s="94">
        <v>206.31235000000001</v>
      </c>
      <c r="L188" s="96">
        <v>1.0459157133733903E-6</v>
      </c>
      <c r="M188" s="96">
        <f t="shared" si="3"/>
        <v>1.425712957148408E-3</v>
      </c>
      <c r="N188" s="96">
        <f>K188/'סכום נכסי הקרן'!$C$42</f>
        <v>4.1582566587244424E-4</v>
      </c>
    </row>
    <row r="189" spans="2:14" s="119" customFormat="1">
      <c r="B189" s="82" t="s">
        <v>730</v>
      </c>
      <c r="C189" s="92" t="s">
        <v>731</v>
      </c>
      <c r="D189" s="93" t="s">
        <v>578</v>
      </c>
      <c r="E189" s="93" t="s">
        <v>579</v>
      </c>
      <c r="F189" s="92"/>
      <c r="G189" s="93" t="s">
        <v>266</v>
      </c>
      <c r="H189" s="93" t="s">
        <v>151</v>
      </c>
      <c r="I189" s="94">
        <v>1924</v>
      </c>
      <c r="J189" s="95">
        <v>1370</v>
      </c>
      <c r="K189" s="94">
        <v>93.057109999999994</v>
      </c>
      <c r="L189" s="96">
        <v>5.9556176612152876E-7</v>
      </c>
      <c r="M189" s="96">
        <f t="shared" si="3"/>
        <v>6.430673078067536E-4</v>
      </c>
      <c r="N189" s="96">
        <f>K189/'סכום נכסי הקרן'!$C$42</f>
        <v>1.8755801448587682E-4</v>
      </c>
    </row>
    <row r="190" spans="2:14" s="119" customFormat="1">
      <c r="B190" s="82" t="s">
        <v>732</v>
      </c>
      <c r="C190" s="92" t="s">
        <v>733</v>
      </c>
      <c r="D190" s="93" t="s">
        <v>578</v>
      </c>
      <c r="E190" s="93" t="s">
        <v>579</v>
      </c>
      <c r="F190" s="92"/>
      <c r="G190" s="93" t="s">
        <v>266</v>
      </c>
      <c r="H190" s="93" t="s">
        <v>151</v>
      </c>
      <c r="I190" s="94">
        <v>539</v>
      </c>
      <c r="J190" s="95">
        <v>9551</v>
      </c>
      <c r="K190" s="94">
        <v>181.67252999999999</v>
      </c>
      <c r="L190" s="96">
        <v>1.5317006289358863E-7</v>
      </c>
      <c r="M190" s="96">
        <f t="shared" si="3"/>
        <v>1.255440500672562E-3</v>
      </c>
      <c r="N190" s="96">
        <f>K190/'סכום נכסי הקרן'!$C$42</f>
        <v>3.6616373551065458E-4</v>
      </c>
    </row>
    <row r="191" spans="2:14" s="119" customFormat="1">
      <c r="B191" s="82" t="s">
        <v>734</v>
      </c>
      <c r="C191" s="92" t="s">
        <v>735</v>
      </c>
      <c r="D191" s="93" t="s">
        <v>25</v>
      </c>
      <c r="E191" s="93" t="s">
        <v>579</v>
      </c>
      <c r="F191" s="92"/>
      <c r="G191" s="93" t="s">
        <v>320</v>
      </c>
      <c r="H191" s="93" t="s">
        <v>153</v>
      </c>
      <c r="I191" s="94">
        <v>1848</v>
      </c>
      <c r="J191" s="95">
        <v>3493</v>
      </c>
      <c r="K191" s="94">
        <v>268.33055999999999</v>
      </c>
      <c r="L191" s="96">
        <v>1.9640581044186325E-6</v>
      </c>
      <c r="M191" s="96">
        <f t="shared" si="3"/>
        <v>1.8542872309432194E-3</v>
      </c>
      <c r="N191" s="96">
        <f>K191/'סכום נכסי הקרן'!$C$42</f>
        <v>5.408243073472133E-4</v>
      </c>
    </row>
    <row r="192" spans="2:14" s="119" customFormat="1">
      <c r="B192" s="82" t="s">
        <v>736</v>
      </c>
      <c r="C192" s="92" t="s">
        <v>737</v>
      </c>
      <c r="D192" s="93" t="s">
        <v>690</v>
      </c>
      <c r="E192" s="93" t="s">
        <v>579</v>
      </c>
      <c r="F192" s="92"/>
      <c r="G192" s="93" t="s">
        <v>612</v>
      </c>
      <c r="H192" s="93" t="s">
        <v>156</v>
      </c>
      <c r="I192" s="94">
        <v>60591</v>
      </c>
      <c r="J192" s="95">
        <v>431</v>
      </c>
      <c r="K192" s="94">
        <v>117.98108999999999</v>
      </c>
      <c r="L192" s="96">
        <v>5.4543958296853444E-6</v>
      </c>
      <c r="M192" s="96">
        <f t="shared" si="3"/>
        <v>8.1530344020361582E-4</v>
      </c>
      <c r="N192" s="96">
        <f>K192/'סכום נכסי הקרן'!$C$42</f>
        <v>2.3779267363105877E-4</v>
      </c>
    </row>
    <row r="193" spans="2:14" s="119" customFormat="1">
      <c r="B193" s="82" t="s">
        <v>738</v>
      </c>
      <c r="C193" s="92" t="s">
        <v>739</v>
      </c>
      <c r="D193" s="93" t="s">
        <v>578</v>
      </c>
      <c r="E193" s="93" t="s">
        <v>579</v>
      </c>
      <c r="F193" s="92"/>
      <c r="G193" s="93" t="s">
        <v>581</v>
      </c>
      <c r="H193" s="93" t="s">
        <v>151</v>
      </c>
      <c r="I193" s="94">
        <v>942</v>
      </c>
      <c r="J193" s="95">
        <v>14120</v>
      </c>
      <c r="K193" s="94">
        <v>469.39370000000002</v>
      </c>
      <c r="L193" s="96">
        <v>8.9784454659854516E-7</v>
      </c>
      <c r="M193" s="96">
        <f t="shared" si="3"/>
        <v>3.2437257396071189E-3</v>
      </c>
      <c r="N193" s="96">
        <f>K193/'סכום נכסי הקרן'!$C$42</f>
        <v>9.4607011096926744E-4</v>
      </c>
    </row>
    <row r="194" spans="2:14" s="119" customFormat="1">
      <c r="B194" s="82" t="s">
        <v>740</v>
      </c>
      <c r="C194" s="92" t="s">
        <v>741</v>
      </c>
      <c r="D194" s="93" t="s">
        <v>578</v>
      </c>
      <c r="E194" s="93" t="s">
        <v>579</v>
      </c>
      <c r="F194" s="92"/>
      <c r="G194" s="93" t="s">
        <v>603</v>
      </c>
      <c r="H194" s="93" t="s">
        <v>151</v>
      </c>
      <c r="I194" s="94">
        <v>530</v>
      </c>
      <c r="J194" s="95">
        <v>6403</v>
      </c>
      <c r="K194" s="94">
        <v>120.63885999999999</v>
      </c>
      <c r="L194" s="96">
        <v>1.9432751814712861E-7</v>
      </c>
      <c r="M194" s="96">
        <f t="shared" si="3"/>
        <v>8.3366984980595097E-4</v>
      </c>
      <c r="N194" s="96">
        <f>K194/'סכום נכסי הקרן'!$C$42</f>
        <v>2.431494493160132E-4</v>
      </c>
    </row>
    <row r="195" spans="2:14" s="119" customFormat="1">
      <c r="B195" s="82" t="s">
        <v>742</v>
      </c>
      <c r="C195" s="92" t="s">
        <v>743</v>
      </c>
      <c r="D195" s="93" t="s">
        <v>584</v>
      </c>
      <c r="E195" s="93" t="s">
        <v>579</v>
      </c>
      <c r="F195" s="92"/>
      <c r="G195" s="93" t="s">
        <v>744</v>
      </c>
      <c r="H195" s="93" t="s">
        <v>151</v>
      </c>
      <c r="I195" s="94">
        <v>2036</v>
      </c>
      <c r="J195" s="95">
        <v>7449</v>
      </c>
      <c r="K195" s="94">
        <v>535.21393</v>
      </c>
      <c r="L195" s="96">
        <v>2.6433854933070276E-7</v>
      </c>
      <c r="M195" s="96">
        <f t="shared" si="3"/>
        <v>3.6985737152784169E-3</v>
      </c>
      <c r="N195" s="96">
        <f>K195/'סכום נכסי הקרן'!$C$42</f>
        <v>1.078731781332808E-3</v>
      </c>
    </row>
    <row r="196" spans="2:14" s="119" customFormat="1">
      <c r="B196" s="82" t="s">
        <v>607</v>
      </c>
      <c r="C196" s="92" t="s">
        <v>608</v>
      </c>
      <c r="D196" s="93" t="s">
        <v>584</v>
      </c>
      <c r="E196" s="93" t="s">
        <v>579</v>
      </c>
      <c r="F196" s="92"/>
      <c r="G196" s="93" t="s">
        <v>304</v>
      </c>
      <c r="H196" s="93" t="s">
        <v>151</v>
      </c>
      <c r="I196" s="94">
        <v>4842</v>
      </c>
      <c r="J196" s="95">
        <v>3137</v>
      </c>
      <c r="K196" s="94">
        <v>536.03230000000008</v>
      </c>
      <c r="L196" s="96">
        <v>9.0288530929857868E-6</v>
      </c>
      <c r="M196" s="96">
        <f t="shared" si="3"/>
        <v>3.704229027297991E-3</v>
      </c>
      <c r="N196" s="96">
        <f>K196/'סכום נכסי הקרן'!$C$42</f>
        <v>1.0803812184614146E-3</v>
      </c>
    </row>
    <row r="197" spans="2:14" s="119" customFormat="1">
      <c r="B197" s="82" t="s">
        <v>745</v>
      </c>
      <c r="C197" s="92" t="s">
        <v>746</v>
      </c>
      <c r="D197" s="93" t="s">
        <v>578</v>
      </c>
      <c r="E197" s="93" t="s">
        <v>579</v>
      </c>
      <c r="F197" s="92"/>
      <c r="G197" s="93" t="s">
        <v>655</v>
      </c>
      <c r="H197" s="93" t="s">
        <v>151</v>
      </c>
      <c r="I197" s="94">
        <v>364</v>
      </c>
      <c r="J197" s="95">
        <v>13921</v>
      </c>
      <c r="K197" s="94">
        <v>178.82302999999999</v>
      </c>
      <c r="L197" s="96">
        <v>1.9057591623036648E-6</v>
      </c>
      <c r="M197" s="96">
        <f t="shared" si="3"/>
        <v>1.2357491488393132E-3</v>
      </c>
      <c r="N197" s="96">
        <f>K197/'סכום נכסי הקרן'!$C$42</f>
        <v>3.6042052510709157E-4</v>
      </c>
    </row>
    <row r="198" spans="2:14" s="119" customFormat="1">
      <c r="B198" s="82" t="s">
        <v>747</v>
      </c>
      <c r="C198" s="92" t="s">
        <v>748</v>
      </c>
      <c r="D198" s="93" t="s">
        <v>584</v>
      </c>
      <c r="E198" s="93" t="s">
        <v>579</v>
      </c>
      <c r="F198" s="92"/>
      <c r="G198" s="93" t="s">
        <v>612</v>
      </c>
      <c r="H198" s="93" t="s">
        <v>151</v>
      </c>
      <c r="I198" s="94">
        <v>127</v>
      </c>
      <c r="J198" s="95">
        <v>26381</v>
      </c>
      <c r="K198" s="94">
        <v>118.23516000000001</v>
      </c>
      <c r="L198" s="96">
        <v>9.6755128585585083E-7</v>
      </c>
      <c r="M198" s="96">
        <f t="shared" si="3"/>
        <v>8.1705918042480332E-4</v>
      </c>
      <c r="N198" s="96">
        <f>K198/'סכום נכסי הקרן'!$C$42</f>
        <v>2.3830475556376043E-4</v>
      </c>
    </row>
    <row r="199" spans="2:14" s="119" customFormat="1">
      <c r="B199" s="82" t="s">
        <v>749</v>
      </c>
      <c r="C199" s="92" t="s">
        <v>750</v>
      </c>
      <c r="D199" s="93" t="s">
        <v>578</v>
      </c>
      <c r="E199" s="93" t="s">
        <v>579</v>
      </c>
      <c r="F199" s="92"/>
      <c r="G199" s="93" t="s">
        <v>644</v>
      </c>
      <c r="H199" s="93" t="s">
        <v>151</v>
      </c>
      <c r="I199" s="94">
        <v>885</v>
      </c>
      <c r="J199" s="95">
        <v>5185</v>
      </c>
      <c r="K199" s="94">
        <v>162.49827999999999</v>
      </c>
      <c r="L199" s="96">
        <v>6.7446657050531299E-7</v>
      </c>
      <c r="M199" s="96">
        <f t="shared" si="3"/>
        <v>1.1229376395079111E-3</v>
      </c>
      <c r="N199" s="96">
        <f>K199/'סכום נכסי הקרן'!$C$42</f>
        <v>3.2751774425586683E-4</v>
      </c>
    </row>
    <row r="200" spans="2:14" s="119" customFormat="1">
      <c r="B200" s="82" t="s">
        <v>751</v>
      </c>
      <c r="C200" s="92" t="s">
        <v>752</v>
      </c>
      <c r="D200" s="93" t="s">
        <v>584</v>
      </c>
      <c r="E200" s="93" t="s">
        <v>579</v>
      </c>
      <c r="F200" s="92"/>
      <c r="G200" s="93" t="s">
        <v>581</v>
      </c>
      <c r="H200" s="93" t="s">
        <v>151</v>
      </c>
      <c r="I200" s="94">
        <v>1744</v>
      </c>
      <c r="J200" s="95">
        <v>4835</v>
      </c>
      <c r="K200" s="94">
        <v>297.57375000000002</v>
      </c>
      <c r="L200" s="96">
        <v>4.1791944650595139E-7</v>
      </c>
      <c r="M200" s="96">
        <f t="shared" si="3"/>
        <v>2.0563710853094405E-3</v>
      </c>
      <c r="N200" s="96">
        <f>K200/'סכום נכסי הקרן'!$C$42</f>
        <v>5.9976439965862566E-4</v>
      </c>
    </row>
    <row r="201" spans="2:14" s="119" customFormat="1">
      <c r="B201" s="82" t="s">
        <v>753</v>
      </c>
      <c r="C201" s="92" t="s">
        <v>754</v>
      </c>
      <c r="D201" s="93" t="s">
        <v>25</v>
      </c>
      <c r="E201" s="93" t="s">
        <v>579</v>
      </c>
      <c r="F201" s="92"/>
      <c r="G201" s="93" t="s">
        <v>744</v>
      </c>
      <c r="H201" s="93" t="s">
        <v>153</v>
      </c>
      <c r="I201" s="94">
        <v>1720</v>
      </c>
      <c r="J201" s="95">
        <v>1386</v>
      </c>
      <c r="K201" s="94">
        <v>99.097169999999991</v>
      </c>
      <c r="L201" s="96">
        <v>6.4660278305604575E-7</v>
      </c>
      <c r="M201" s="96">
        <f t="shared" si="3"/>
        <v>6.8480689248965698E-4</v>
      </c>
      <c r="N201" s="96">
        <f>K201/'סכום נכסי הקרן'!$C$42</f>
        <v>1.997318468881034E-4</v>
      </c>
    </row>
    <row r="202" spans="2:14" s="119" customFormat="1">
      <c r="B202" s="82" t="s">
        <v>755</v>
      </c>
      <c r="C202" s="92" t="s">
        <v>756</v>
      </c>
      <c r="D202" s="93" t="s">
        <v>578</v>
      </c>
      <c r="E202" s="93" t="s">
        <v>579</v>
      </c>
      <c r="F202" s="92"/>
      <c r="G202" s="93" t="s">
        <v>603</v>
      </c>
      <c r="H202" s="93" t="s">
        <v>151</v>
      </c>
      <c r="I202" s="94">
        <v>2230</v>
      </c>
      <c r="J202" s="95">
        <v>3570</v>
      </c>
      <c r="K202" s="94">
        <v>280.94721999999996</v>
      </c>
      <c r="L202" s="96">
        <v>3.7495697322493155E-7</v>
      </c>
      <c r="M202" s="96">
        <f t="shared" si="3"/>
        <v>1.9414741377761647E-3</v>
      </c>
      <c r="N202" s="96">
        <f>K202/'סכום נכסי הקרן'!$C$42</f>
        <v>5.6625337664716665E-4</v>
      </c>
    </row>
    <row r="203" spans="2:14" s="119" customFormat="1">
      <c r="B203" s="82" t="s">
        <v>757</v>
      </c>
      <c r="C203" s="92" t="s">
        <v>758</v>
      </c>
      <c r="D203" s="93" t="s">
        <v>584</v>
      </c>
      <c r="E203" s="93" t="s">
        <v>579</v>
      </c>
      <c r="F203" s="92"/>
      <c r="G203" s="93" t="s">
        <v>652</v>
      </c>
      <c r="H203" s="93" t="s">
        <v>151</v>
      </c>
      <c r="I203" s="94">
        <v>19</v>
      </c>
      <c r="J203" s="95">
        <v>183082</v>
      </c>
      <c r="K203" s="94">
        <v>122.75830999999999</v>
      </c>
      <c r="L203" s="96">
        <v>3.8728862474808151E-7</v>
      </c>
      <c r="M203" s="96">
        <f t="shared" si="3"/>
        <v>8.4831622132480668E-4</v>
      </c>
      <c r="N203" s="96">
        <f>K203/'סכום נכסי הקרן'!$C$42</f>
        <v>2.4742123288851067E-4</v>
      </c>
    </row>
    <row r="204" spans="2:14" s="119" customFormat="1">
      <c r="B204" s="82" t="s">
        <v>759</v>
      </c>
      <c r="C204" s="92" t="s">
        <v>760</v>
      </c>
      <c r="D204" s="93" t="s">
        <v>578</v>
      </c>
      <c r="E204" s="93" t="s">
        <v>579</v>
      </c>
      <c r="F204" s="92"/>
      <c r="G204" s="93" t="s">
        <v>691</v>
      </c>
      <c r="H204" s="93" t="s">
        <v>151</v>
      </c>
      <c r="I204" s="94">
        <v>2361</v>
      </c>
      <c r="J204" s="95">
        <v>6346</v>
      </c>
      <c r="K204" s="94">
        <v>528.74675000000002</v>
      </c>
      <c r="L204" s="96">
        <v>4.458420069132477E-6</v>
      </c>
      <c r="M204" s="96">
        <f t="shared" si="3"/>
        <v>3.6538825355104045E-3</v>
      </c>
      <c r="N204" s="96">
        <f>K204/'סכום נכסי הקרן'!$C$42</f>
        <v>1.065697082102166E-3</v>
      </c>
    </row>
    <row r="205" spans="2:14" s="119" customFormat="1">
      <c r="B205" s="82" t="s">
        <v>761</v>
      </c>
      <c r="C205" s="92" t="s">
        <v>762</v>
      </c>
      <c r="D205" s="93" t="s">
        <v>584</v>
      </c>
      <c r="E205" s="93" t="s">
        <v>579</v>
      </c>
      <c r="F205" s="92"/>
      <c r="G205" s="93" t="s">
        <v>612</v>
      </c>
      <c r="H205" s="93" t="s">
        <v>151</v>
      </c>
      <c r="I205" s="94">
        <v>482</v>
      </c>
      <c r="J205" s="95">
        <v>5184</v>
      </c>
      <c r="K205" s="94">
        <v>88.178699999999992</v>
      </c>
      <c r="L205" s="96">
        <v>3.265434879411785E-7</v>
      </c>
      <c r="M205" s="96">
        <f t="shared" si="3"/>
        <v>6.093552573779627E-4</v>
      </c>
      <c r="N205" s="96">
        <f>K205/'סכום נכסי הקרן'!$C$42</f>
        <v>1.7772550525097745E-4</v>
      </c>
    </row>
    <row r="206" spans="2:14" s="119" customFormat="1">
      <c r="B206" s="82" t="s">
        <v>763</v>
      </c>
      <c r="C206" s="92" t="s">
        <v>764</v>
      </c>
      <c r="D206" s="93" t="s">
        <v>112</v>
      </c>
      <c r="E206" s="93" t="s">
        <v>579</v>
      </c>
      <c r="F206" s="92"/>
      <c r="G206" s="93" t="s">
        <v>670</v>
      </c>
      <c r="H206" s="93" t="s">
        <v>154</v>
      </c>
      <c r="I206" s="94">
        <v>1690</v>
      </c>
      <c r="J206" s="95">
        <v>1637</v>
      </c>
      <c r="K206" s="94">
        <v>131.01457000000002</v>
      </c>
      <c r="L206" s="96">
        <v>1.5854286178922173E-6</v>
      </c>
      <c r="M206" s="96">
        <f t="shared" si="3"/>
        <v>9.0537076439790019E-4</v>
      </c>
      <c r="N206" s="96">
        <f>K206/'סכום נכסי הקרן'!$C$42</f>
        <v>2.6406184995344178E-4</v>
      </c>
    </row>
    <row r="207" spans="2:14" s="119" customFormat="1">
      <c r="B207" s="82" t="s">
        <v>765</v>
      </c>
      <c r="C207" s="92" t="s">
        <v>766</v>
      </c>
      <c r="D207" s="93" t="s">
        <v>112</v>
      </c>
      <c r="E207" s="93" t="s">
        <v>579</v>
      </c>
      <c r="F207" s="92"/>
      <c r="G207" s="93" t="s">
        <v>586</v>
      </c>
      <c r="H207" s="93" t="s">
        <v>154</v>
      </c>
      <c r="I207" s="94">
        <v>892</v>
      </c>
      <c r="J207" s="95">
        <v>3473</v>
      </c>
      <c r="K207" s="94">
        <v>146.70801</v>
      </c>
      <c r="L207" s="96">
        <v>6.5742303881802459E-7</v>
      </c>
      <c r="M207" s="96">
        <f t="shared" si="3"/>
        <v>1.0138196320988938E-3</v>
      </c>
      <c r="N207" s="96">
        <f>K207/'סכום נכסי הקרן'!$C$42</f>
        <v>2.9569221593894502E-4</v>
      </c>
    </row>
    <row r="208" spans="2:14" s="119" customFormat="1">
      <c r="B208" s="82" t="s">
        <v>767</v>
      </c>
      <c r="C208" s="92" t="s">
        <v>768</v>
      </c>
      <c r="D208" s="93" t="s">
        <v>25</v>
      </c>
      <c r="E208" s="93" t="s">
        <v>579</v>
      </c>
      <c r="F208" s="92"/>
      <c r="G208" s="93" t="s">
        <v>603</v>
      </c>
      <c r="H208" s="93" t="s">
        <v>641</v>
      </c>
      <c r="I208" s="94">
        <v>150</v>
      </c>
      <c r="J208" s="95">
        <v>24720</v>
      </c>
      <c r="K208" s="94">
        <v>134.50029000000001</v>
      </c>
      <c r="L208" s="96">
        <v>2.1350407586397626E-7</v>
      </c>
      <c r="M208" s="96">
        <f t="shared" si="3"/>
        <v>9.2945868821337385E-4</v>
      </c>
      <c r="N208" s="96">
        <f>K208/'סכום נכסי הקרן'!$C$42</f>
        <v>2.7108737140208453E-4</v>
      </c>
    </row>
    <row r="209" spans="2:14" s="119" customFormat="1">
      <c r="B209" s="82" t="s">
        <v>769</v>
      </c>
      <c r="C209" s="92" t="s">
        <v>770</v>
      </c>
      <c r="D209" s="93" t="s">
        <v>112</v>
      </c>
      <c r="E209" s="93" t="s">
        <v>579</v>
      </c>
      <c r="F209" s="92"/>
      <c r="G209" s="93" t="s">
        <v>486</v>
      </c>
      <c r="H209" s="93" t="s">
        <v>154</v>
      </c>
      <c r="I209" s="94">
        <v>1607</v>
      </c>
      <c r="J209" s="95">
        <v>2248.5</v>
      </c>
      <c r="K209" s="94">
        <v>171.11695</v>
      </c>
      <c r="L209" s="96">
        <v>3.5362090289658972E-7</v>
      </c>
      <c r="M209" s="96">
        <f t="shared" si="3"/>
        <v>1.182496601888914E-3</v>
      </c>
      <c r="N209" s="96">
        <f>K209/'סכום נכסי הקרן'!$C$42</f>
        <v>3.4488880416422838E-4</v>
      </c>
    </row>
    <row r="210" spans="2:14" s="119" customFormat="1">
      <c r="B210" s="82" t="s">
        <v>771</v>
      </c>
      <c r="C210" s="92" t="s">
        <v>772</v>
      </c>
      <c r="D210" s="93" t="s">
        <v>578</v>
      </c>
      <c r="E210" s="93" t="s">
        <v>579</v>
      </c>
      <c r="F210" s="92"/>
      <c r="G210" s="93" t="s">
        <v>655</v>
      </c>
      <c r="H210" s="93" t="s">
        <v>151</v>
      </c>
      <c r="I210" s="94">
        <v>316</v>
      </c>
      <c r="J210" s="95">
        <v>15631</v>
      </c>
      <c r="K210" s="94">
        <v>174.31129000000001</v>
      </c>
      <c r="L210" s="96">
        <v>1.2295719844357977E-6</v>
      </c>
      <c r="M210" s="96">
        <f t="shared" si="3"/>
        <v>1.2045709562721464E-3</v>
      </c>
      <c r="N210" s="96">
        <f>K210/'סכום נכסי הקרן'!$C$42</f>
        <v>3.5132704481013734E-4</v>
      </c>
    </row>
    <row r="211" spans="2:14" s="119" customFormat="1">
      <c r="B211" s="82" t="s">
        <v>773</v>
      </c>
      <c r="C211" s="92" t="s">
        <v>774</v>
      </c>
      <c r="D211" s="93" t="s">
        <v>25</v>
      </c>
      <c r="E211" s="93" t="s">
        <v>579</v>
      </c>
      <c r="F211" s="92"/>
      <c r="G211" s="93" t="s">
        <v>581</v>
      </c>
      <c r="H211" s="93" t="s">
        <v>153</v>
      </c>
      <c r="I211" s="94">
        <v>225</v>
      </c>
      <c r="J211" s="95">
        <v>9243.4</v>
      </c>
      <c r="K211" s="94">
        <v>86.453749999999999</v>
      </c>
      <c r="L211" s="96">
        <v>1.8314955222718354E-7</v>
      </c>
      <c r="M211" s="96">
        <f t="shared" si="3"/>
        <v>5.9743506178408219E-4</v>
      </c>
      <c r="N211" s="96">
        <f>K211/'סכום נכסי הקרן'!$C$42</f>
        <v>1.7424884240288972E-4</v>
      </c>
    </row>
    <row r="212" spans="2:14" s="119" customFormat="1">
      <c r="B212" s="82" t="s">
        <v>775</v>
      </c>
      <c r="C212" s="92" t="s">
        <v>776</v>
      </c>
      <c r="D212" s="93" t="s">
        <v>25</v>
      </c>
      <c r="E212" s="93" t="s">
        <v>579</v>
      </c>
      <c r="F212" s="92"/>
      <c r="G212" s="93" t="s">
        <v>640</v>
      </c>
      <c r="H212" s="93" t="s">
        <v>153</v>
      </c>
      <c r="I212" s="94">
        <v>485</v>
      </c>
      <c r="J212" s="95">
        <v>11950</v>
      </c>
      <c r="K212" s="94">
        <v>240.92353</v>
      </c>
      <c r="L212" s="96">
        <v>5.7058823529411766E-7</v>
      </c>
      <c r="M212" s="96">
        <f t="shared" si="3"/>
        <v>1.6648920842738362E-3</v>
      </c>
      <c r="N212" s="96">
        <f>K212/'סכום נכסי הקרן'!$C$42</f>
        <v>4.8558502332308171E-4</v>
      </c>
    </row>
    <row r="213" spans="2:14" s="119" customFormat="1">
      <c r="B213" s="82" t="s">
        <v>777</v>
      </c>
      <c r="C213" s="92" t="s">
        <v>778</v>
      </c>
      <c r="D213" s="93" t="s">
        <v>578</v>
      </c>
      <c r="E213" s="93" t="s">
        <v>579</v>
      </c>
      <c r="F213" s="92"/>
      <c r="G213" s="93" t="s">
        <v>647</v>
      </c>
      <c r="H213" s="93" t="s">
        <v>151</v>
      </c>
      <c r="I213" s="94">
        <v>612</v>
      </c>
      <c r="J213" s="95">
        <v>10132</v>
      </c>
      <c r="K213" s="94">
        <v>220.49947</v>
      </c>
      <c r="L213" s="96">
        <v>6.1837875620004273E-6</v>
      </c>
      <c r="M213" s="96">
        <f t="shared" ref="M213:M225" si="4">K213/$K$11</f>
        <v>1.523752462823271E-3</v>
      </c>
      <c r="N213" s="96">
        <f>K213/'סכום נכסי הקרן'!$C$42</f>
        <v>4.4442002108584889E-4</v>
      </c>
    </row>
    <row r="214" spans="2:14" s="119" customFormat="1">
      <c r="B214" s="82" t="s">
        <v>779</v>
      </c>
      <c r="C214" s="92" t="s">
        <v>780</v>
      </c>
      <c r="D214" s="93" t="s">
        <v>578</v>
      </c>
      <c r="E214" s="93" t="s">
        <v>579</v>
      </c>
      <c r="F214" s="92"/>
      <c r="G214" s="93" t="s">
        <v>661</v>
      </c>
      <c r="H214" s="93" t="s">
        <v>151</v>
      </c>
      <c r="I214" s="94">
        <v>1116</v>
      </c>
      <c r="J214" s="95">
        <v>5598</v>
      </c>
      <c r="K214" s="94">
        <v>220.46961999999999</v>
      </c>
      <c r="L214" s="96">
        <v>1.8644579219989293E-6</v>
      </c>
      <c r="M214" s="96">
        <f t="shared" si="4"/>
        <v>1.5235461856335105E-3</v>
      </c>
      <c r="N214" s="96">
        <f>K214/'סכום נכסי הקרן'!$C$42</f>
        <v>4.4435985795879279E-4</v>
      </c>
    </row>
    <row r="215" spans="2:14" s="119" customFormat="1">
      <c r="B215" s="82" t="s">
        <v>781</v>
      </c>
      <c r="C215" s="92" t="s">
        <v>782</v>
      </c>
      <c r="D215" s="93" t="s">
        <v>584</v>
      </c>
      <c r="E215" s="93" t="s">
        <v>579</v>
      </c>
      <c r="F215" s="92"/>
      <c r="G215" s="93" t="s">
        <v>783</v>
      </c>
      <c r="H215" s="93" t="s">
        <v>151</v>
      </c>
      <c r="I215" s="94">
        <v>853</v>
      </c>
      <c r="J215" s="95">
        <v>5371</v>
      </c>
      <c r="K215" s="94">
        <v>161.67982999999998</v>
      </c>
      <c r="L215" s="96">
        <v>5.9076113304245441E-7</v>
      </c>
      <c r="M215" s="96">
        <f t="shared" si="4"/>
        <v>1.1172817746516476E-3</v>
      </c>
      <c r="N215" s="96">
        <f>K215/'סכום נכסי הקרן'!$C$42</f>
        <v>3.2586814588604889E-4</v>
      </c>
    </row>
    <row r="216" spans="2:14" s="119" customFormat="1">
      <c r="B216" s="82" t="s">
        <v>784</v>
      </c>
      <c r="C216" s="92" t="s">
        <v>785</v>
      </c>
      <c r="D216" s="93" t="s">
        <v>584</v>
      </c>
      <c r="E216" s="93" t="s">
        <v>579</v>
      </c>
      <c r="F216" s="92"/>
      <c r="G216" s="93" t="s">
        <v>786</v>
      </c>
      <c r="H216" s="93" t="s">
        <v>151</v>
      </c>
      <c r="I216" s="94">
        <v>302</v>
      </c>
      <c r="J216" s="95">
        <v>7162</v>
      </c>
      <c r="K216" s="94">
        <v>76.329589999999996</v>
      </c>
      <c r="L216" s="96">
        <v>3.5388405621670877E-6</v>
      </c>
      <c r="M216" s="96">
        <f t="shared" si="4"/>
        <v>5.2747247305760196E-4</v>
      </c>
      <c r="N216" s="96">
        <f>K216/'סכום נכסי הקרן'!$C$42</f>
        <v>1.5384344459999926E-4</v>
      </c>
    </row>
    <row r="217" spans="2:14" s="119" customFormat="1">
      <c r="B217" s="82" t="s">
        <v>787</v>
      </c>
      <c r="C217" s="92" t="s">
        <v>788</v>
      </c>
      <c r="D217" s="93" t="s">
        <v>578</v>
      </c>
      <c r="E217" s="93" t="s">
        <v>579</v>
      </c>
      <c r="F217" s="92"/>
      <c r="G217" s="93" t="s">
        <v>655</v>
      </c>
      <c r="H217" s="93" t="s">
        <v>151</v>
      </c>
      <c r="I217" s="94">
        <v>1765</v>
      </c>
      <c r="J217" s="95">
        <v>3105</v>
      </c>
      <c r="K217" s="94">
        <v>193.40067000000002</v>
      </c>
      <c r="L217" s="96">
        <v>2.2191900081700394E-6</v>
      </c>
      <c r="M217" s="96">
        <f t="shared" si="4"/>
        <v>1.3364873268138502E-3</v>
      </c>
      <c r="N217" s="96">
        <f>K217/'סכום נכסי הקרן'!$C$42</f>
        <v>3.8980197929463194E-4</v>
      </c>
    </row>
    <row r="218" spans="2:14" s="119" customFormat="1">
      <c r="B218" s="82" t="s">
        <v>789</v>
      </c>
      <c r="C218" s="92" t="s">
        <v>790</v>
      </c>
      <c r="D218" s="93" t="s">
        <v>25</v>
      </c>
      <c r="E218" s="93" t="s">
        <v>579</v>
      </c>
      <c r="F218" s="92"/>
      <c r="G218" s="93" t="s">
        <v>640</v>
      </c>
      <c r="H218" s="93" t="s">
        <v>153</v>
      </c>
      <c r="I218" s="94">
        <v>313</v>
      </c>
      <c r="J218" s="95">
        <v>9578</v>
      </c>
      <c r="K218" s="94">
        <v>124.62029</v>
      </c>
      <c r="L218" s="96">
        <v>1.4722488592387898E-6</v>
      </c>
      <c r="M218" s="96">
        <f t="shared" si="4"/>
        <v>8.6118335706317228E-4</v>
      </c>
      <c r="N218" s="96">
        <f>K218/'סכום נכסי הקרן'!$C$42</f>
        <v>2.5117408177681606E-4</v>
      </c>
    </row>
    <row r="219" spans="2:14" s="119" customFormat="1">
      <c r="B219" s="82" t="s">
        <v>791</v>
      </c>
      <c r="C219" s="92" t="s">
        <v>792</v>
      </c>
      <c r="D219" s="93" t="s">
        <v>578</v>
      </c>
      <c r="E219" s="93" t="s">
        <v>579</v>
      </c>
      <c r="F219" s="92"/>
      <c r="G219" s="93" t="s">
        <v>661</v>
      </c>
      <c r="H219" s="93" t="s">
        <v>151</v>
      </c>
      <c r="I219" s="94">
        <v>838</v>
      </c>
      <c r="J219" s="95">
        <v>6088</v>
      </c>
      <c r="K219" s="94">
        <v>180.04055</v>
      </c>
      <c r="L219" s="96">
        <v>2.7545366849409356E-6</v>
      </c>
      <c r="M219" s="96">
        <f t="shared" si="4"/>
        <v>1.2441627704164379E-3</v>
      </c>
      <c r="N219" s="96">
        <f>K219/'סכום נכסי הקרן'!$C$42</f>
        <v>3.6287445510552852E-4</v>
      </c>
    </row>
    <row r="220" spans="2:14" s="119" customFormat="1">
      <c r="B220" s="82" t="s">
        <v>793</v>
      </c>
      <c r="C220" s="92" t="s">
        <v>794</v>
      </c>
      <c r="D220" s="93" t="s">
        <v>578</v>
      </c>
      <c r="E220" s="93" t="s">
        <v>579</v>
      </c>
      <c r="F220" s="92"/>
      <c r="G220" s="93" t="s">
        <v>675</v>
      </c>
      <c r="H220" s="93" t="s">
        <v>151</v>
      </c>
      <c r="I220" s="94">
        <v>4292</v>
      </c>
      <c r="J220" s="95">
        <v>5359</v>
      </c>
      <c r="K220" s="94">
        <v>816.24315999999999</v>
      </c>
      <c r="L220" s="96">
        <v>2.5658038431280707E-6</v>
      </c>
      <c r="M220" s="96">
        <f t="shared" si="4"/>
        <v>5.6406145797658798E-3</v>
      </c>
      <c r="N220" s="96">
        <f>K220/'סכום נכסי הקרן'!$C$42</f>
        <v>1.6451504503769553E-3</v>
      </c>
    </row>
    <row r="221" spans="2:14" s="119" customFormat="1">
      <c r="B221" s="82" t="s">
        <v>795</v>
      </c>
      <c r="C221" s="92" t="s">
        <v>796</v>
      </c>
      <c r="D221" s="93" t="s">
        <v>25</v>
      </c>
      <c r="E221" s="93" t="s">
        <v>579</v>
      </c>
      <c r="F221" s="92"/>
      <c r="G221" s="93" t="s">
        <v>640</v>
      </c>
      <c r="H221" s="93" t="s">
        <v>153</v>
      </c>
      <c r="I221" s="94">
        <v>1004</v>
      </c>
      <c r="J221" s="95">
        <v>8040</v>
      </c>
      <c r="K221" s="94">
        <v>335.55162000000001</v>
      </c>
      <c r="L221" s="96">
        <v>1.6828737860382937E-6</v>
      </c>
      <c r="M221" s="96">
        <f t="shared" si="4"/>
        <v>2.318815584360989E-3</v>
      </c>
      <c r="N221" s="96">
        <f>K221/'סכום נכסי הקרן'!$C$42</f>
        <v>6.7630937179028491E-4</v>
      </c>
    </row>
    <row r="222" spans="2:14" s="119" customFormat="1">
      <c r="B222" s="82" t="s">
        <v>797</v>
      </c>
      <c r="C222" s="92" t="s">
        <v>798</v>
      </c>
      <c r="D222" s="93" t="s">
        <v>578</v>
      </c>
      <c r="E222" s="93" t="s">
        <v>579</v>
      </c>
      <c r="F222" s="92"/>
      <c r="G222" s="93" t="s">
        <v>581</v>
      </c>
      <c r="H222" s="93" t="s">
        <v>151</v>
      </c>
      <c r="I222" s="94">
        <v>1208</v>
      </c>
      <c r="J222" s="95">
        <v>10524</v>
      </c>
      <c r="K222" s="94">
        <v>448.64148999999998</v>
      </c>
      <c r="L222" s="96">
        <v>6.6033660598360024E-7</v>
      </c>
      <c r="M222" s="96">
        <f t="shared" si="4"/>
        <v>3.1003184511609115E-3</v>
      </c>
      <c r="N222" s="96">
        <f>K222/'סכום נכסי הקרן'!$C$42</f>
        <v>9.0424371743744625E-4</v>
      </c>
    </row>
    <row r="223" spans="2:14" s="119" customFormat="1">
      <c r="B223" s="82" t="s">
        <v>799</v>
      </c>
      <c r="C223" s="92" t="s">
        <v>800</v>
      </c>
      <c r="D223" s="93" t="s">
        <v>112</v>
      </c>
      <c r="E223" s="93" t="s">
        <v>579</v>
      </c>
      <c r="F223" s="92"/>
      <c r="G223" s="93" t="s">
        <v>744</v>
      </c>
      <c r="H223" s="93" t="s">
        <v>154</v>
      </c>
      <c r="I223" s="94">
        <v>12052</v>
      </c>
      <c r="J223" s="95">
        <v>208.8</v>
      </c>
      <c r="K223" s="94">
        <v>119.17191</v>
      </c>
      <c r="L223" s="96">
        <v>4.4384598851870731E-7</v>
      </c>
      <c r="M223" s="96">
        <f t="shared" si="4"/>
        <v>8.2353255253562834E-4</v>
      </c>
      <c r="N223" s="96">
        <f>K223/'סכום נכסי הקרן'!$C$42</f>
        <v>2.4019278937514402E-4</v>
      </c>
    </row>
    <row r="224" spans="2:14" s="119" customFormat="1">
      <c r="B224" s="82" t="s">
        <v>801</v>
      </c>
      <c r="C224" s="92" t="s">
        <v>802</v>
      </c>
      <c r="D224" s="93" t="s">
        <v>578</v>
      </c>
      <c r="E224" s="93" t="s">
        <v>579</v>
      </c>
      <c r="F224" s="92"/>
      <c r="G224" s="93" t="s">
        <v>675</v>
      </c>
      <c r="H224" s="93" t="s">
        <v>151</v>
      </c>
      <c r="I224" s="94">
        <v>4916</v>
      </c>
      <c r="J224" s="95">
        <v>5515</v>
      </c>
      <c r="K224" s="94">
        <v>956.77330000000006</v>
      </c>
      <c r="L224" s="96">
        <v>9.9034142310854991E-7</v>
      </c>
      <c r="M224" s="96">
        <f t="shared" si="4"/>
        <v>6.6117422968796635E-3</v>
      </c>
      <c r="N224" s="96">
        <f>K224/'סכום נכסי הקרן'!$C$42</f>
        <v>1.9283910757716437E-3</v>
      </c>
    </row>
    <row r="225" spans="2:14" s="119" customFormat="1">
      <c r="B225" s="82" t="s">
        <v>803</v>
      </c>
      <c r="C225" s="92" t="s">
        <v>804</v>
      </c>
      <c r="D225" s="93" t="s">
        <v>25</v>
      </c>
      <c r="E225" s="93" t="s">
        <v>579</v>
      </c>
      <c r="F225" s="92"/>
      <c r="G225" s="93" t="s">
        <v>652</v>
      </c>
      <c r="H225" s="93" t="s">
        <v>153</v>
      </c>
      <c r="I225" s="94">
        <v>520</v>
      </c>
      <c r="J225" s="95">
        <v>4231.3999999999996</v>
      </c>
      <c r="K225" s="94">
        <v>91.465440000000001</v>
      </c>
      <c r="L225" s="96">
        <v>2.1019876484133644E-6</v>
      </c>
      <c r="M225" s="96">
        <f t="shared" si="4"/>
        <v>6.3206813813753901E-4</v>
      </c>
      <c r="N225" s="96">
        <f>K225/'סכום נכסי הקרן'!$C$42</f>
        <v>1.8434997949621579E-4</v>
      </c>
    </row>
    <row r="226" spans="2:14" s="119" customFormat="1">
      <c r="B226" s="129"/>
      <c r="C226" s="129"/>
      <c r="D226" s="129"/>
    </row>
    <row r="227" spans="2:14" s="119" customFormat="1">
      <c r="B227" s="129"/>
      <c r="C227" s="129"/>
      <c r="D227" s="129"/>
    </row>
    <row r="228" spans="2:14" s="119" customFormat="1">
      <c r="B228" s="129"/>
      <c r="C228" s="129"/>
      <c r="D228" s="129"/>
    </row>
    <row r="229" spans="2:14" s="119" customFormat="1">
      <c r="B229" s="133" t="s">
        <v>235</v>
      </c>
      <c r="C229" s="129"/>
      <c r="D229" s="129"/>
    </row>
    <row r="230" spans="2:14" s="119" customFormat="1">
      <c r="B230" s="133" t="s">
        <v>101</v>
      </c>
      <c r="C230" s="129"/>
      <c r="D230" s="129"/>
    </row>
    <row r="231" spans="2:14" s="119" customFormat="1">
      <c r="B231" s="133" t="s">
        <v>220</v>
      </c>
      <c r="C231" s="129"/>
      <c r="D231" s="129"/>
    </row>
    <row r="232" spans="2:14" s="119" customFormat="1">
      <c r="B232" s="133" t="s">
        <v>230</v>
      </c>
      <c r="C232" s="129"/>
      <c r="D232" s="129"/>
    </row>
    <row r="233" spans="2:14" s="119" customFormat="1">
      <c r="B233" s="129"/>
      <c r="C233" s="129"/>
      <c r="D233" s="129"/>
    </row>
    <row r="234" spans="2:14" s="119" customFormat="1">
      <c r="B234" s="129"/>
      <c r="C234" s="129"/>
      <c r="D234" s="129"/>
    </row>
    <row r="235" spans="2:14" s="119" customFormat="1">
      <c r="B235" s="129"/>
      <c r="C235" s="129"/>
      <c r="D235" s="129"/>
    </row>
    <row r="236" spans="2:14" s="119" customFormat="1">
      <c r="B236" s="129"/>
      <c r="C236" s="129"/>
      <c r="D236" s="129"/>
    </row>
    <row r="237" spans="2:14" s="119" customFormat="1">
      <c r="B237" s="129"/>
      <c r="C237" s="129"/>
      <c r="D237" s="129"/>
    </row>
    <row r="238" spans="2:14" s="119" customFormat="1">
      <c r="B238" s="129"/>
      <c r="C238" s="129"/>
      <c r="D238" s="129"/>
    </row>
    <row r="239" spans="2:14" s="119" customFormat="1">
      <c r="B239" s="129"/>
      <c r="C239" s="129"/>
      <c r="D239" s="129"/>
    </row>
    <row r="240" spans="2:14" s="119" customFormat="1">
      <c r="B240" s="129"/>
      <c r="C240" s="129"/>
      <c r="D240" s="129"/>
    </row>
    <row r="241" spans="2:4" s="119" customFormat="1">
      <c r="B241" s="129"/>
      <c r="C241" s="129"/>
      <c r="D241" s="129"/>
    </row>
    <row r="242" spans="2:4" s="119" customFormat="1">
      <c r="B242" s="129"/>
      <c r="C242" s="129"/>
      <c r="D242" s="129"/>
    </row>
    <row r="243" spans="2:4" s="119" customFormat="1">
      <c r="B243" s="129"/>
      <c r="C243" s="129"/>
      <c r="D243" s="129"/>
    </row>
    <row r="244" spans="2:4" s="119" customFormat="1">
      <c r="B244" s="129"/>
      <c r="C244" s="129"/>
      <c r="D244" s="129"/>
    </row>
    <row r="245" spans="2:4" s="119" customFormat="1">
      <c r="B245" s="129"/>
      <c r="C245" s="129"/>
      <c r="D245" s="129"/>
    </row>
    <row r="246" spans="2:4" s="119" customFormat="1">
      <c r="B246" s="129"/>
      <c r="C246" s="129"/>
      <c r="D246" s="129"/>
    </row>
    <row r="247" spans="2:4" s="119" customFormat="1">
      <c r="B247" s="129"/>
      <c r="C247" s="129"/>
      <c r="D247" s="129"/>
    </row>
    <row r="248" spans="2:4" s="119" customFormat="1">
      <c r="B248" s="129"/>
      <c r="C248" s="129"/>
      <c r="D248" s="129"/>
    </row>
    <row r="249" spans="2:4" s="119" customFormat="1">
      <c r="B249" s="129"/>
      <c r="C249" s="129"/>
      <c r="D249" s="129"/>
    </row>
    <row r="250" spans="2:4" s="119" customFormat="1">
      <c r="B250" s="129"/>
      <c r="C250" s="129"/>
      <c r="D250" s="129"/>
    </row>
    <row r="251" spans="2:4" s="119" customFormat="1">
      <c r="B251" s="129"/>
      <c r="C251" s="129"/>
      <c r="D251" s="129"/>
    </row>
    <row r="252" spans="2:4" s="119" customFormat="1">
      <c r="B252" s="129"/>
      <c r="C252" s="129"/>
      <c r="D252" s="129"/>
    </row>
    <row r="253" spans="2:4" s="119" customFormat="1">
      <c r="B253" s="129"/>
      <c r="C253" s="129"/>
      <c r="D253" s="129"/>
    </row>
    <row r="254" spans="2:4" s="119" customFormat="1">
      <c r="B254" s="129"/>
      <c r="C254" s="129"/>
      <c r="D254" s="129"/>
    </row>
    <row r="255" spans="2:4" s="119" customFormat="1">
      <c r="B255" s="129"/>
      <c r="C255" s="129"/>
      <c r="D255" s="129"/>
    </row>
    <row r="256" spans="2:4" s="119" customFormat="1">
      <c r="B256" s="129"/>
      <c r="C256" s="129"/>
      <c r="D256" s="129"/>
    </row>
    <row r="257" spans="2:7" s="119" customFormat="1">
      <c r="B257" s="129"/>
      <c r="C257" s="129"/>
      <c r="D257" s="129"/>
    </row>
    <row r="258" spans="2:7" s="119" customFormat="1">
      <c r="B258" s="129"/>
      <c r="C258" s="129"/>
      <c r="D258" s="129"/>
    </row>
    <row r="259" spans="2:7" s="119" customFormat="1">
      <c r="B259" s="129"/>
      <c r="C259" s="129"/>
      <c r="D259" s="129"/>
    </row>
    <row r="260" spans="2:7" s="119" customFormat="1">
      <c r="B260" s="129"/>
      <c r="C260" s="129"/>
      <c r="D260" s="129"/>
    </row>
    <row r="261" spans="2:7" s="119" customFormat="1">
      <c r="B261" s="129"/>
      <c r="C261" s="129"/>
      <c r="D261" s="129"/>
    </row>
    <row r="262" spans="2:7" s="119" customFormat="1">
      <c r="B262" s="129"/>
      <c r="C262" s="129"/>
      <c r="D262" s="129"/>
    </row>
    <row r="263" spans="2:7" s="119" customFormat="1">
      <c r="B263" s="129"/>
      <c r="C263" s="129"/>
      <c r="D263" s="129"/>
    </row>
    <row r="264" spans="2:7" s="119" customFormat="1">
      <c r="B264" s="129"/>
      <c r="C264" s="129"/>
      <c r="D264" s="129"/>
    </row>
    <row r="265" spans="2:7" s="119" customFormat="1">
      <c r="B265" s="129"/>
      <c r="C265" s="129"/>
      <c r="D265" s="129"/>
    </row>
    <row r="266" spans="2:7" s="119" customFormat="1">
      <c r="B266" s="129"/>
      <c r="C266" s="129"/>
      <c r="D266" s="129"/>
    </row>
    <row r="267" spans="2:7" s="119" customFormat="1">
      <c r="B267" s="129"/>
      <c r="C267" s="129"/>
      <c r="D267" s="129"/>
    </row>
    <row r="268" spans="2:7" s="119" customFormat="1">
      <c r="B268" s="129"/>
      <c r="C268" s="129"/>
      <c r="D268" s="129"/>
    </row>
    <row r="269" spans="2:7" s="119" customFormat="1">
      <c r="B269" s="129"/>
      <c r="C269" s="129"/>
      <c r="D269" s="129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231"/>
    <dataValidation type="list" allowBlank="1" showInputMessage="1" showErrorMessage="1" sqref="E12:E357">
      <formula1>$BB$6:$BB$23</formula1>
    </dataValidation>
    <dataValidation type="list" allowBlank="1" showInputMessage="1" showErrorMessage="1" sqref="H12:H357">
      <formula1>$BF$6:$BF$19</formula1>
    </dataValidation>
    <dataValidation type="list" allowBlank="1" showInputMessage="1" showErrorMessage="1" sqref="G12:G363">
      <formula1>$BD$6:$BD$29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167</v>
      </c>
      <c r="C1" s="76" t="s" vm="1">
        <v>236</v>
      </c>
    </row>
    <row r="2" spans="2:63">
      <c r="B2" s="56" t="s">
        <v>166</v>
      </c>
      <c r="C2" s="76" t="s">
        <v>237</v>
      </c>
    </row>
    <row r="3" spans="2:63">
      <c r="B3" s="56" t="s">
        <v>168</v>
      </c>
      <c r="C3" s="76" t="s">
        <v>238</v>
      </c>
    </row>
    <row r="4" spans="2:63">
      <c r="B4" s="56" t="s">
        <v>169</v>
      </c>
      <c r="C4" s="76">
        <v>2142</v>
      </c>
    </row>
    <row r="6" spans="2:63" ht="26.25" customHeight="1">
      <c r="B6" s="184" t="s">
        <v>197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6"/>
      <c r="BK6" s="3"/>
    </row>
    <row r="7" spans="2:63" ht="26.25" customHeight="1">
      <c r="B7" s="184" t="s">
        <v>79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6"/>
      <c r="BH7" s="3"/>
      <c r="BK7" s="3"/>
    </row>
    <row r="8" spans="2:63" s="3" customFormat="1" ht="63">
      <c r="B8" s="22" t="s">
        <v>104</v>
      </c>
      <c r="C8" s="30" t="s">
        <v>36</v>
      </c>
      <c r="D8" s="30" t="s">
        <v>108</v>
      </c>
      <c r="E8" s="30" t="s">
        <v>106</v>
      </c>
      <c r="F8" s="30" t="s">
        <v>51</v>
      </c>
      <c r="G8" s="30" t="s">
        <v>90</v>
      </c>
      <c r="H8" s="30" t="s">
        <v>222</v>
      </c>
      <c r="I8" s="30" t="s">
        <v>221</v>
      </c>
      <c r="J8" s="30" t="s">
        <v>229</v>
      </c>
      <c r="K8" s="30" t="s">
        <v>48</v>
      </c>
      <c r="L8" s="30" t="s">
        <v>47</v>
      </c>
      <c r="M8" s="30" t="s">
        <v>170</v>
      </c>
      <c r="N8" s="30" t="s">
        <v>172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231</v>
      </c>
      <c r="I9" s="32"/>
      <c r="J9" s="16" t="s">
        <v>225</v>
      </c>
      <c r="K9" s="32" t="s">
        <v>225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27" customFormat="1" ht="18" customHeight="1">
      <c r="B11" s="97" t="s">
        <v>28</v>
      </c>
      <c r="C11" s="84"/>
      <c r="D11" s="84"/>
      <c r="E11" s="84"/>
      <c r="F11" s="84"/>
      <c r="G11" s="84"/>
      <c r="H11" s="85"/>
      <c r="I11" s="86"/>
      <c r="J11" s="85">
        <f>J20</f>
        <v>201.93654642999999</v>
      </c>
      <c r="K11" s="85">
        <v>162390.8514800001</v>
      </c>
      <c r="L11" s="84"/>
      <c r="M11" s="87">
        <f>K11/$K$11</f>
        <v>1</v>
      </c>
      <c r="N11" s="87">
        <f>K11/'סכום נכסי הקרן'!$C$42</f>
        <v>0.32730122044688181</v>
      </c>
      <c r="O11" s="134"/>
      <c r="BH11" s="119"/>
      <c r="BI11" s="130"/>
      <c r="BK11" s="119"/>
    </row>
    <row r="12" spans="2:63" s="119" customFormat="1" ht="20.25">
      <c r="B12" s="98" t="s">
        <v>218</v>
      </c>
      <c r="C12" s="88"/>
      <c r="D12" s="88"/>
      <c r="E12" s="88"/>
      <c r="F12" s="88"/>
      <c r="G12" s="88"/>
      <c r="H12" s="89"/>
      <c r="I12" s="90"/>
      <c r="J12" s="88"/>
      <c r="K12" s="89">
        <v>16167.41079</v>
      </c>
      <c r="L12" s="88"/>
      <c r="M12" s="91">
        <f t="shared" ref="M12:M18" si="0">K12/$K$11</f>
        <v>9.9558630567259276E-2</v>
      </c>
      <c r="N12" s="91">
        <f>K12/'סכום נכסי הקרן'!$C$42</f>
        <v>3.2585661290684194E-2</v>
      </c>
      <c r="BI12" s="127"/>
    </row>
    <row r="13" spans="2:63" s="119" customFormat="1">
      <c r="B13" s="99" t="s">
        <v>53</v>
      </c>
      <c r="C13" s="88"/>
      <c r="D13" s="88"/>
      <c r="E13" s="88"/>
      <c r="F13" s="88"/>
      <c r="G13" s="88"/>
      <c r="H13" s="89"/>
      <c r="I13" s="90"/>
      <c r="J13" s="88"/>
      <c r="K13" s="89">
        <v>16167.41079</v>
      </c>
      <c r="L13" s="88"/>
      <c r="M13" s="91">
        <f t="shared" si="0"/>
        <v>9.9558630567259276E-2</v>
      </c>
      <c r="N13" s="91">
        <f>K13/'סכום נכסי הקרן'!$C$42</f>
        <v>3.2585661290684194E-2</v>
      </c>
    </row>
    <row r="14" spans="2:63" s="119" customFormat="1">
      <c r="B14" s="100" t="s">
        <v>805</v>
      </c>
      <c r="C14" s="92" t="s">
        <v>806</v>
      </c>
      <c r="D14" s="93" t="s">
        <v>109</v>
      </c>
      <c r="E14" s="92" t="s">
        <v>807</v>
      </c>
      <c r="F14" s="93" t="s">
        <v>808</v>
      </c>
      <c r="G14" s="93" t="s">
        <v>152</v>
      </c>
      <c r="H14" s="94">
        <v>207827</v>
      </c>
      <c r="I14" s="95">
        <v>1287</v>
      </c>
      <c r="J14" s="92"/>
      <c r="K14" s="94">
        <v>2674.7334900000001</v>
      </c>
      <c r="L14" s="96">
        <v>1.0065641493347789E-3</v>
      </c>
      <c r="M14" s="96">
        <f t="shared" si="0"/>
        <v>1.6470961668240393E-2</v>
      </c>
      <c r="N14" s="96">
        <f>K14/'סכום נכסי הקרן'!$C$42</f>
        <v>5.3909658559488883E-3</v>
      </c>
    </row>
    <row r="15" spans="2:63" s="119" customFormat="1">
      <c r="B15" s="100" t="s">
        <v>809</v>
      </c>
      <c r="C15" s="92" t="s">
        <v>810</v>
      </c>
      <c r="D15" s="93" t="s">
        <v>109</v>
      </c>
      <c r="E15" s="92" t="s">
        <v>811</v>
      </c>
      <c r="F15" s="93" t="s">
        <v>808</v>
      </c>
      <c r="G15" s="93" t="s">
        <v>152</v>
      </c>
      <c r="H15" s="94">
        <v>445435</v>
      </c>
      <c r="I15" s="95">
        <v>1282</v>
      </c>
      <c r="J15" s="92"/>
      <c r="K15" s="94">
        <v>5710.4767000000002</v>
      </c>
      <c r="L15" s="96">
        <v>1.7468039215686275E-3</v>
      </c>
      <c r="M15" s="96">
        <f t="shared" si="0"/>
        <v>3.5165014826609844E-2</v>
      </c>
      <c r="N15" s="96">
        <f>K15/'סכום נכסי הקרן'!$C$42</f>
        <v>1.1509552269782095E-2</v>
      </c>
    </row>
    <row r="16" spans="2:63" s="119" customFormat="1" ht="20.25">
      <c r="B16" s="100" t="s">
        <v>812</v>
      </c>
      <c r="C16" s="92" t="s">
        <v>813</v>
      </c>
      <c r="D16" s="93" t="s">
        <v>109</v>
      </c>
      <c r="E16" s="92" t="s">
        <v>811</v>
      </c>
      <c r="F16" s="93" t="s">
        <v>808</v>
      </c>
      <c r="G16" s="93" t="s">
        <v>152</v>
      </c>
      <c r="H16" s="94">
        <v>72700</v>
      </c>
      <c r="I16" s="95">
        <v>1419</v>
      </c>
      <c r="J16" s="92"/>
      <c r="K16" s="94">
        <v>1031.6130000000001</v>
      </c>
      <c r="L16" s="96">
        <v>2.2636762475907571E-4</v>
      </c>
      <c r="M16" s="96">
        <f t="shared" si="0"/>
        <v>6.3526546637207113E-3</v>
      </c>
      <c r="N16" s="96">
        <f>K16/'סכום נכסי הקרן'!$C$42</f>
        <v>2.0792316245133646E-3</v>
      </c>
      <c r="BH16" s="127"/>
    </row>
    <row r="17" spans="2:14" s="119" customFormat="1">
      <c r="B17" s="100" t="s">
        <v>814</v>
      </c>
      <c r="C17" s="92" t="s">
        <v>815</v>
      </c>
      <c r="D17" s="93" t="s">
        <v>109</v>
      </c>
      <c r="E17" s="92" t="s">
        <v>816</v>
      </c>
      <c r="F17" s="93" t="s">
        <v>808</v>
      </c>
      <c r="G17" s="93" t="s">
        <v>152</v>
      </c>
      <c r="H17" s="94">
        <v>29241</v>
      </c>
      <c r="I17" s="95">
        <v>12860</v>
      </c>
      <c r="J17" s="92"/>
      <c r="K17" s="94">
        <v>3760.3926000000001</v>
      </c>
      <c r="L17" s="96">
        <v>2.8484048377663899E-4</v>
      </c>
      <c r="M17" s="96">
        <f t="shared" si="0"/>
        <v>2.3156431324354049E-2</v>
      </c>
      <c r="N17" s="96">
        <f>K17/'סכום נכסי הקרן'!$C$42</f>
        <v>7.5791282336554831E-3</v>
      </c>
    </row>
    <row r="18" spans="2:14" s="119" customFormat="1">
      <c r="B18" s="100" t="s">
        <v>817</v>
      </c>
      <c r="C18" s="92" t="s">
        <v>818</v>
      </c>
      <c r="D18" s="93" t="s">
        <v>109</v>
      </c>
      <c r="E18" s="92" t="s">
        <v>819</v>
      </c>
      <c r="F18" s="93" t="s">
        <v>808</v>
      </c>
      <c r="G18" s="93" t="s">
        <v>152</v>
      </c>
      <c r="H18" s="94">
        <v>23270</v>
      </c>
      <c r="I18" s="95">
        <v>12850</v>
      </c>
      <c r="J18" s="92"/>
      <c r="K18" s="94">
        <v>2990.1950000000002</v>
      </c>
      <c r="L18" s="96">
        <v>5.62803909878817E-4</v>
      </c>
      <c r="M18" s="96">
        <f t="shared" si="0"/>
        <v>1.8413568084334295E-2</v>
      </c>
      <c r="N18" s="96">
        <f>K18/'סכום נכסי הקרן'!$C$42</f>
        <v>6.0267833067843661E-3</v>
      </c>
    </row>
    <row r="19" spans="2:14" s="119" customFormat="1">
      <c r="B19" s="101"/>
      <c r="C19" s="92"/>
      <c r="D19" s="92"/>
      <c r="E19" s="92"/>
      <c r="F19" s="92"/>
      <c r="G19" s="92"/>
      <c r="H19" s="94"/>
      <c r="I19" s="95"/>
      <c r="J19" s="92"/>
      <c r="K19" s="92"/>
      <c r="L19" s="92"/>
      <c r="M19" s="96"/>
      <c r="N19" s="92"/>
    </row>
    <row r="20" spans="2:14" s="119" customFormat="1">
      <c r="B20" s="98" t="s">
        <v>217</v>
      </c>
      <c r="C20" s="88"/>
      <c r="D20" s="88"/>
      <c r="E20" s="88"/>
      <c r="F20" s="88"/>
      <c r="G20" s="88"/>
      <c r="H20" s="89"/>
      <c r="I20" s="90"/>
      <c r="J20" s="89">
        <f>J21</f>
        <v>201.93654642999999</v>
      </c>
      <c r="K20" s="89">
        <v>146223.44068999999</v>
      </c>
      <c r="L20" s="88"/>
      <c r="M20" s="91">
        <f t="shared" ref="M20:M69" si="1">K20/$K$11</f>
        <v>0.90044136943274</v>
      </c>
      <c r="N20" s="91">
        <f>K20/'סכום נכסי הקרן'!$C$42</f>
        <v>0.2947155591561974</v>
      </c>
    </row>
    <row r="21" spans="2:14" s="119" customFormat="1">
      <c r="B21" s="99" t="s">
        <v>54</v>
      </c>
      <c r="C21" s="88"/>
      <c r="D21" s="88"/>
      <c r="E21" s="88"/>
      <c r="F21" s="88"/>
      <c r="G21" s="88"/>
      <c r="H21" s="89"/>
      <c r="I21" s="90"/>
      <c r="J21" s="89">
        <f>SUM(J22:J69)</f>
        <v>201.93654642999999</v>
      </c>
      <c r="K21" s="89">
        <v>146223.44068999999</v>
      </c>
      <c r="L21" s="88"/>
      <c r="M21" s="91">
        <f t="shared" si="1"/>
        <v>0.90044136943274</v>
      </c>
      <c r="N21" s="91">
        <f>K21/'סכום נכסי הקרן'!$C$42</f>
        <v>0.2947155591561974</v>
      </c>
    </row>
    <row r="22" spans="2:14" s="119" customFormat="1">
      <c r="B22" s="100" t="s">
        <v>820</v>
      </c>
      <c r="C22" s="92" t="s">
        <v>821</v>
      </c>
      <c r="D22" s="93" t="s">
        <v>25</v>
      </c>
      <c r="E22" s="92"/>
      <c r="F22" s="93" t="s">
        <v>808</v>
      </c>
      <c r="G22" s="93" t="s">
        <v>151</v>
      </c>
      <c r="H22" s="94">
        <v>19752</v>
      </c>
      <c r="I22" s="95">
        <v>3252</v>
      </c>
      <c r="J22" s="92"/>
      <c r="K22" s="94">
        <v>2266.8003600000002</v>
      </c>
      <c r="L22" s="96">
        <v>2.2295547392260761E-3</v>
      </c>
      <c r="M22" s="96">
        <f t="shared" si="1"/>
        <v>1.3958916646724875E-2</v>
      </c>
      <c r="N22" s="96">
        <f>K22/'סכום נכסי הקרן'!$C$42</f>
        <v>4.5687704545893468E-3</v>
      </c>
    </row>
    <row r="23" spans="2:14" s="119" customFormat="1">
      <c r="B23" s="100" t="s">
        <v>822</v>
      </c>
      <c r="C23" s="92" t="s">
        <v>823</v>
      </c>
      <c r="D23" s="93" t="s">
        <v>578</v>
      </c>
      <c r="E23" s="92"/>
      <c r="F23" s="93" t="s">
        <v>808</v>
      </c>
      <c r="G23" s="93" t="s">
        <v>151</v>
      </c>
      <c r="H23" s="94">
        <v>3137</v>
      </c>
      <c r="I23" s="95">
        <v>9008</v>
      </c>
      <c r="J23" s="92"/>
      <c r="K23" s="94">
        <v>997.22820999999999</v>
      </c>
      <c r="L23" s="96">
        <v>2.4478504845120903E-5</v>
      </c>
      <c r="M23" s="96">
        <f t="shared" si="1"/>
        <v>6.1409137332026223E-3</v>
      </c>
      <c r="N23" s="96">
        <f>K23/'סכום נכסי הקרן'!$C$42</f>
        <v>2.0099285595362353E-3</v>
      </c>
    </row>
    <row r="24" spans="2:14" s="119" customFormat="1">
      <c r="B24" s="100" t="s">
        <v>824</v>
      </c>
      <c r="C24" s="92" t="s">
        <v>825</v>
      </c>
      <c r="D24" s="93" t="s">
        <v>113</v>
      </c>
      <c r="E24" s="92"/>
      <c r="F24" s="93" t="s">
        <v>808</v>
      </c>
      <c r="G24" s="93" t="s">
        <v>161</v>
      </c>
      <c r="H24" s="94">
        <v>297598</v>
      </c>
      <c r="I24" s="95">
        <v>1747</v>
      </c>
      <c r="J24" s="92"/>
      <c r="K24" s="94">
        <v>16288.06321</v>
      </c>
      <c r="L24" s="96">
        <v>1.8237117945154617E-4</v>
      </c>
      <c r="M24" s="96">
        <f t="shared" si="1"/>
        <v>0.10030160604217303</v>
      </c>
      <c r="N24" s="96">
        <f>K24/'סכום נכסי הקרן'!$C$42</f>
        <v>3.2828838070385565E-2</v>
      </c>
    </row>
    <row r="25" spans="2:14" s="119" customFormat="1">
      <c r="B25" s="100" t="s">
        <v>826</v>
      </c>
      <c r="C25" s="92" t="s">
        <v>827</v>
      </c>
      <c r="D25" s="93" t="s">
        <v>25</v>
      </c>
      <c r="E25" s="92"/>
      <c r="F25" s="93" t="s">
        <v>808</v>
      </c>
      <c r="G25" s="93" t="s">
        <v>153</v>
      </c>
      <c r="H25" s="94">
        <v>9025</v>
      </c>
      <c r="I25" s="95">
        <v>970</v>
      </c>
      <c r="J25" s="92"/>
      <c r="K25" s="94">
        <v>363.90541999999999</v>
      </c>
      <c r="L25" s="96">
        <v>3.2060390763765544E-4</v>
      </c>
      <c r="M25" s="96">
        <f t="shared" si="1"/>
        <v>2.2409231596696088E-3</v>
      </c>
      <c r="N25" s="96">
        <f>K25/'סכום נכסי הקרן'!$C$42</f>
        <v>7.3345688508754552E-4</v>
      </c>
    </row>
    <row r="26" spans="2:14" s="119" customFormat="1">
      <c r="B26" s="100" t="s">
        <v>828</v>
      </c>
      <c r="C26" s="92" t="s">
        <v>829</v>
      </c>
      <c r="D26" s="93" t="s">
        <v>112</v>
      </c>
      <c r="E26" s="92"/>
      <c r="F26" s="93" t="s">
        <v>808</v>
      </c>
      <c r="G26" s="93" t="s">
        <v>151</v>
      </c>
      <c r="H26" s="94">
        <v>10580</v>
      </c>
      <c r="I26" s="95">
        <v>4418</v>
      </c>
      <c r="J26" s="92"/>
      <c r="K26" s="94">
        <v>1649.5406999999998</v>
      </c>
      <c r="L26" s="96">
        <v>1.3463225035388684E-3</v>
      </c>
      <c r="M26" s="96">
        <f t="shared" si="1"/>
        <v>1.0157842544493065E-2</v>
      </c>
      <c r="N26" s="96">
        <f>K26/'סכום נכסי הקרן'!$C$42</f>
        <v>3.3246742619198397E-3</v>
      </c>
    </row>
    <row r="27" spans="2:14" s="119" customFormat="1">
      <c r="B27" s="100" t="s">
        <v>830</v>
      </c>
      <c r="C27" s="92" t="s">
        <v>831</v>
      </c>
      <c r="D27" s="93" t="s">
        <v>25</v>
      </c>
      <c r="E27" s="92"/>
      <c r="F27" s="93" t="s">
        <v>808</v>
      </c>
      <c r="G27" s="93" t="s">
        <v>153</v>
      </c>
      <c r="H27" s="94">
        <v>2143</v>
      </c>
      <c r="I27" s="95">
        <v>6342</v>
      </c>
      <c r="J27" s="92"/>
      <c r="K27" s="94">
        <v>564.96037000000001</v>
      </c>
      <c r="L27" s="96">
        <v>1.5173647276071874E-3</v>
      </c>
      <c r="M27" s="96">
        <f t="shared" si="1"/>
        <v>3.4790159965974437E-3</v>
      </c>
      <c r="N27" s="96">
        <f>K27/'סכום נכסי הקרן'!$C$42</f>
        <v>1.1386861816405681E-3</v>
      </c>
    </row>
    <row r="28" spans="2:14" s="119" customFormat="1">
      <c r="B28" s="100" t="s">
        <v>832</v>
      </c>
      <c r="C28" s="92" t="s">
        <v>833</v>
      </c>
      <c r="D28" s="93" t="s">
        <v>578</v>
      </c>
      <c r="E28" s="92"/>
      <c r="F28" s="93" t="s">
        <v>808</v>
      </c>
      <c r="G28" s="93" t="s">
        <v>151</v>
      </c>
      <c r="H28" s="94">
        <v>5951</v>
      </c>
      <c r="I28" s="95">
        <v>6848</v>
      </c>
      <c r="J28" s="92"/>
      <c r="K28" s="94">
        <v>1438.1538899999998</v>
      </c>
      <c r="L28" s="96">
        <v>2.4618966574302449E-5</v>
      </c>
      <c r="M28" s="96">
        <f t="shared" si="1"/>
        <v>8.8561262958653884E-3</v>
      </c>
      <c r="N28" s="96">
        <f>K28/'סכום נכסי הקרן'!$C$42</f>
        <v>2.8986209450684646E-3</v>
      </c>
    </row>
    <row r="29" spans="2:14" s="119" customFormat="1">
      <c r="B29" s="100" t="s">
        <v>834</v>
      </c>
      <c r="C29" s="92" t="s">
        <v>835</v>
      </c>
      <c r="D29" s="93" t="s">
        <v>578</v>
      </c>
      <c r="E29" s="92"/>
      <c r="F29" s="93" t="s">
        <v>808</v>
      </c>
      <c r="G29" s="93" t="s">
        <v>151</v>
      </c>
      <c r="H29" s="94">
        <v>8169</v>
      </c>
      <c r="I29" s="95">
        <v>8173</v>
      </c>
      <c r="J29" s="92"/>
      <c r="K29" s="94">
        <v>2356.1452100000001</v>
      </c>
      <c r="L29" s="96">
        <v>3.7401221903276349E-5</v>
      </c>
      <c r="M29" s="96">
        <f t="shared" si="1"/>
        <v>1.4509100657620363E-2</v>
      </c>
      <c r="N29" s="96">
        <f>K29/'סכום נכסי הקרן'!$C$42</f>
        <v>4.7488463528258E-3</v>
      </c>
    </row>
    <row r="30" spans="2:14" s="119" customFormat="1">
      <c r="B30" s="100" t="s">
        <v>836</v>
      </c>
      <c r="C30" s="92" t="s">
        <v>837</v>
      </c>
      <c r="D30" s="93" t="s">
        <v>25</v>
      </c>
      <c r="E30" s="92"/>
      <c r="F30" s="93" t="s">
        <v>808</v>
      </c>
      <c r="G30" s="93" t="s">
        <v>160</v>
      </c>
      <c r="H30" s="94">
        <v>25974</v>
      </c>
      <c r="I30" s="95">
        <v>3187</v>
      </c>
      <c r="J30" s="92"/>
      <c r="K30" s="94">
        <v>2341.5734700000003</v>
      </c>
      <c r="L30" s="96">
        <v>5.0908481391415388E-4</v>
      </c>
      <c r="M30" s="96">
        <f t="shared" si="1"/>
        <v>1.4419368139641698E-2</v>
      </c>
      <c r="N30" s="96">
        <f>K30/'סכום נכסי הקרן'!$C$42</f>
        <v>4.7194767901776111E-3</v>
      </c>
    </row>
    <row r="31" spans="2:14" s="119" customFormat="1">
      <c r="B31" s="100" t="s">
        <v>838</v>
      </c>
      <c r="C31" s="92" t="s">
        <v>839</v>
      </c>
      <c r="D31" s="93" t="s">
        <v>578</v>
      </c>
      <c r="E31" s="92"/>
      <c r="F31" s="93" t="s">
        <v>808</v>
      </c>
      <c r="G31" s="93" t="s">
        <v>151</v>
      </c>
      <c r="H31" s="94">
        <v>1363</v>
      </c>
      <c r="I31" s="95">
        <v>7100</v>
      </c>
      <c r="J31" s="92"/>
      <c r="K31" s="94">
        <v>341.51191</v>
      </c>
      <c r="L31" s="96">
        <v>8.8205221127836091E-6</v>
      </c>
      <c r="M31" s="96">
        <f t="shared" si="1"/>
        <v>2.103024319951055E-3</v>
      </c>
      <c r="N31" s="96">
        <f>K31/'סכום נכסי הקרן'!$C$42</f>
        <v>6.8832242654945396E-4</v>
      </c>
    </row>
    <row r="32" spans="2:14" s="119" customFormat="1">
      <c r="B32" s="100" t="s">
        <v>840</v>
      </c>
      <c r="C32" s="92" t="s">
        <v>841</v>
      </c>
      <c r="D32" s="93" t="s">
        <v>25</v>
      </c>
      <c r="E32" s="92"/>
      <c r="F32" s="93" t="s">
        <v>808</v>
      </c>
      <c r="G32" s="93" t="s">
        <v>153</v>
      </c>
      <c r="H32" s="94">
        <v>1877.0000000000002</v>
      </c>
      <c r="I32" s="95">
        <v>5607</v>
      </c>
      <c r="J32" s="92"/>
      <c r="K32" s="94">
        <v>437.48624999999998</v>
      </c>
      <c r="L32" s="96">
        <v>6.1743421052631582E-4</v>
      </c>
      <c r="M32" s="96">
        <f t="shared" si="1"/>
        <v>2.6940326133697277E-3</v>
      </c>
      <c r="N32" s="96">
        <f>K32/'סכום נכסי הקרן'!$C$42</f>
        <v>8.8176016227961432E-4</v>
      </c>
    </row>
    <row r="33" spans="2:14" s="119" customFormat="1">
      <c r="B33" s="100" t="s">
        <v>842</v>
      </c>
      <c r="C33" s="92" t="s">
        <v>843</v>
      </c>
      <c r="D33" s="93" t="s">
        <v>128</v>
      </c>
      <c r="E33" s="92"/>
      <c r="F33" s="93" t="s">
        <v>808</v>
      </c>
      <c r="G33" s="93" t="s">
        <v>153</v>
      </c>
      <c r="H33" s="94">
        <v>5417</v>
      </c>
      <c r="I33" s="95">
        <v>10817</v>
      </c>
      <c r="J33" s="92"/>
      <c r="K33" s="94">
        <v>2435.7641899999999</v>
      </c>
      <c r="L33" s="96">
        <v>1.3970472502424717E-4</v>
      </c>
      <c r="M33" s="96">
        <f t="shared" si="1"/>
        <v>1.4999392932550676E-2</v>
      </c>
      <c r="N33" s="96">
        <f>K33/'סכום נכסי הקרן'!$C$42</f>
        <v>4.9093196127861696E-3</v>
      </c>
    </row>
    <row r="34" spans="2:14" s="119" customFormat="1">
      <c r="B34" s="100" t="s">
        <v>844</v>
      </c>
      <c r="C34" s="92" t="s">
        <v>845</v>
      </c>
      <c r="D34" s="93" t="s">
        <v>578</v>
      </c>
      <c r="E34" s="92"/>
      <c r="F34" s="93" t="s">
        <v>808</v>
      </c>
      <c r="G34" s="93" t="s">
        <v>151</v>
      </c>
      <c r="H34" s="94">
        <v>6696.0000000000027</v>
      </c>
      <c r="I34" s="95">
        <v>5402</v>
      </c>
      <c r="J34" s="92"/>
      <c r="K34" s="94">
        <v>1276.5025399999995</v>
      </c>
      <c r="L34" s="96">
        <v>9.6206896551724181E-6</v>
      </c>
      <c r="M34" s="96">
        <f t="shared" si="1"/>
        <v>7.860680132939708E-3</v>
      </c>
      <c r="N34" s="96">
        <f>K34/'סכום נכסי הקרן'!$C$42</f>
        <v>2.5728102010537236E-3</v>
      </c>
    </row>
    <row r="35" spans="2:14" s="119" customFormat="1">
      <c r="B35" s="100" t="s">
        <v>846</v>
      </c>
      <c r="C35" s="92" t="s">
        <v>847</v>
      </c>
      <c r="D35" s="93" t="s">
        <v>112</v>
      </c>
      <c r="E35" s="92"/>
      <c r="F35" s="93" t="s">
        <v>808</v>
      </c>
      <c r="G35" s="93" t="s">
        <v>151</v>
      </c>
      <c r="H35" s="94">
        <v>9525</v>
      </c>
      <c r="I35" s="95">
        <v>24102</v>
      </c>
      <c r="J35" s="92"/>
      <c r="K35" s="94">
        <v>8101.58</v>
      </c>
      <c r="L35" s="96">
        <v>9.8222397348545935E-5</v>
      </c>
      <c r="M35" s="96">
        <f t="shared" si="1"/>
        <v>4.9889386786039373E-2</v>
      </c>
      <c r="N35" s="96">
        <f>K35/'סכום נכסי הקרן'!$C$42</f>
        <v>1.6328857182417226E-2</v>
      </c>
    </row>
    <row r="36" spans="2:14" s="119" customFormat="1">
      <c r="B36" s="100" t="s">
        <v>848</v>
      </c>
      <c r="C36" s="92" t="s">
        <v>849</v>
      </c>
      <c r="D36" s="93" t="s">
        <v>578</v>
      </c>
      <c r="E36" s="92"/>
      <c r="F36" s="93" t="s">
        <v>808</v>
      </c>
      <c r="G36" s="93" t="s">
        <v>151</v>
      </c>
      <c r="H36" s="94">
        <v>65597</v>
      </c>
      <c r="I36" s="95">
        <v>2579</v>
      </c>
      <c r="J36" s="92"/>
      <c r="K36" s="94">
        <v>5970.1738600000008</v>
      </c>
      <c r="L36" s="96">
        <v>4.164888888888889E-3</v>
      </c>
      <c r="M36" s="96">
        <f t="shared" si="1"/>
        <v>3.6764225358688271E-2</v>
      </c>
      <c r="N36" s="96">
        <f>K36/'סכום נכסי הקרן'!$C$42</f>
        <v>1.2032975828682874E-2</v>
      </c>
    </row>
    <row r="37" spans="2:14" s="119" customFormat="1">
      <c r="B37" s="100" t="s">
        <v>850</v>
      </c>
      <c r="C37" s="92" t="s">
        <v>851</v>
      </c>
      <c r="D37" s="93" t="s">
        <v>578</v>
      </c>
      <c r="E37" s="92"/>
      <c r="F37" s="93" t="s">
        <v>808</v>
      </c>
      <c r="G37" s="93" t="s">
        <v>151</v>
      </c>
      <c r="H37" s="94">
        <v>2252</v>
      </c>
      <c r="I37" s="95">
        <v>3654</v>
      </c>
      <c r="J37" s="92"/>
      <c r="K37" s="94">
        <v>290.39463000000001</v>
      </c>
      <c r="L37" s="96">
        <v>4.6432989690721647E-5</v>
      </c>
      <c r="M37" s="96">
        <f t="shared" si="1"/>
        <v>1.788245011054485E-3</v>
      </c>
      <c r="N37" s="96">
        <f>K37/'סכום נכסי הקרן'!$C$42</f>
        <v>5.8529477457618063E-4</v>
      </c>
    </row>
    <row r="38" spans="2:14" s="119" customFormat="1">
      <c r="B38" s="100" t="s">
        <v>852</v>
      </c>
      <c r="C38" s="92" t="s">
        <v>853</v>
      </c>
      <c r="D38" s="93" t="s">
        <v>25</v>
      </c>
      <c r="E38" s="92"/>
      <c r="F38" s="93" t="s">
        <v>808</v>
      </c>
      <c r="G38" s="93" t="s">
        <v>153</v>
      </c>
      <c r="H38" s="94">
        <v>74283</v>
      </c>
      <c r="I38" s="95">
        <v>3581</v>
      </c>
      <c r="J38" s="92"/>
      <c r="K38" s="94">
        <v>11057.662560000001</v>
      </c>
      <c r="L38" s="96">
        <v>2.8647512533744698E-4</v>
      </c>
      <c r="M38" s="96">
        <f t="shared" si="1"/>
        <v>6.8092891066353273E-2</v>
      </c>
      <c r="N38" s="96">
        <f>K38/'סכום נכסי הקרן'!$C$42</f>
        <v>2.2286886349774004E-2</v>
      </c>
    </row>
    <row r="39" spans="2:14" s="119" customFormat="1">
      <c r="B39" s="100" t="s">
        <v>854</v>
      </c>
      <c r="C39" s="92" t="s">
        <v>855</v>
      </c>
      <c r="D39" s="93" t="s">
        <v>578</v>
      </c>
      <c r="E39" s="92"/>
      <c r="F39" s="93" t="s">
        <v>808</v>
      </c>
      <c r="G39" s="93" t="s">
        <v>151</v>
      </c>
      <c r="H39" s="94">
        <v>548</v>
      </c>
      <c r="I39" s="95">
        <v>17842</v>
      </c>
      <c r="J39" s="92"/>
      <c r="K39" s="94">
        <v>345.04500999999999</v>
      </c>
      <c r="L39" s="96">
        <v>1.0538461538461538E-4</v>
      </c>
      <c r="M39" s="96">
        <f t="shared" si="1"/>
        <v>2.124781087452426E-3</v>
      </c>
      <c r="N39" s="96">
        <f>K39/'סכום נכסי הקרן'!$C$42</f>
        <v>6.9544344310563174E-4</v>
      </c>
    </row>
    <row r="40" spans="2:14" s="119" customFormat="1">
      <c r="B40" s="100" t="s">
        <v>856</v>
      </c>
      <c r="C40" s="92" t="s">
        <v>857</v>
      </c>
      <c r="D40" s="93" t="s">
        <v>112</v>
      </c>
      <c r="E40" s="92"/>
      <c r="F40" s="93" t="s">
        <v>808</v>
      </c>
      <c r="G40" s="93" t="s">
        <v>154</v>
      </c>
      <c r="H40" s="94">
        <v>225881</v>
      </c>
      <c r="I40" s="95">
        <v>727.6</v>
      </c>
      <c r="J40" s="92"/>
      <c r="K40" s="94">
        <v>7783.1710700000003</v>
      </c>
      <c r="L40" s="96">
        <v>3.3090313344850443E-4</v>
      </c>
      <c r="M40" s="96">
        <f t="shared" si="1"/>
        <v>4.7928630209556899E-2</v>
      </c>
      <c r="N40" s="96">
        <f>K40/'סכום נכסי הקרן'!$C$42</f>
        <v>1.5687099161935263E-2</v>
      </c>
    </row>
    <row r="41" spans="2:14" s="119" customFormat="1">
      <c r="B41" s="100" t="s">
        <v>858</v>
      </c>
      <c r="C41" s="92" t="s">
        <v>859</v>
      </c>
      <c r="D41" s="93" t="s">
        <v>578</v>
      </c>
      <c r="E41" s="92"/>
      <c r="F41" s="93" t="s">
        <v>808</v>
      </c>
      <c r="G41" s="93" t="s">
        <v>151</v>
      </c>
      <c r="H41" s="94">
        <v>7501</v>
      </c>
      <c r="I41" s="95">
        <v>4404</v>
      </c>
      <c r="J41" s="92"/>
      <c r="K41" s="94">
        <v>1165.78412</v>
      </c>
      <c r="L41" s="96">
        <v>9.5432569974554713E-5</v>
      </c>
      <c r="M41" s="96">
        <f t="shared" si="1"/>
        <v>7.1788780548612176E-3</v>
      </c>
      <c r="N41" s="96">
        <f>K41/'סכום נכסי הקרן'!$C$42</f>
        <v>2.3496555487954136E-3</v>
      </c>
    </row>
    <row r="42" spans="2:14" s="119" customFormat="1">
      <c r="B42" s="100" t="s">
        <v>860</v>
      </c>
      <c r="C42" s="92" t="s">
        <v>861</v>
      </c>
      <c r="D42" s="93" t="s">
        <v>578</v>
      </c>
      <c r="E42" s="92"/>
      <c r="F42" s="93" t="s">
        <v>808</v>
      </c>
      <c r="G42" s="93" t="s">
        <v>151</v>
      </c>
      <c r="H42" s="94">
        <v>3502</v>
      </c>
      <c r="I42" s="95">
        <v>4169</v>
      </c>
      <c r="J42" s="92"/>
      <c r="K42" s="94">
        <v>515.22828000000004</v>
      </c>
      <c r="L42" s="96">
        <v>2.077105575326216E-5</v>
      </c>
      <c r="M42" s="96">
        <f t="shared" si="1"/>
        <v>3.1727666632960236E-3</v>
      </c>
      <c r="N42" s="96">
        <f>K42/'סכום נכסי הקרן'!$C$42</f>
        <v>1.0384504010899694E-3</v>
      </c>
    </row>
    <row r="43" spans="2:14" s="119" customFormat="1">
      <c r="B43" s="100" t="s">
        <v>862</v>
      </c>
      <c r="C43" s="92" t="s">
        <v>863</v>
      </c>
      <c r="D43" s="93" t="s">
        <v>112</v>
      </c>
      <c r="E43" s="92"/>
      <c r="F43" s="93" t="s">
        <v>808</v>
      </c>
      <c r="G43" s="93" t="s">
        <v>153</v>
      </c>
      <c r="H43" s="94">
        <v>2242</v>
      </c>
      <c r="I43" s="95">
        <v>19984</v>
      </c>
      <c r="J43" s="92"/>
      <c r="K43" s="94">
        <v>1862.4628</v>
      </c>
      <c r="L43" s="96">
        <v>4.3320590922230073E-4</v>
      </c>
      <c r="M43" s="96">
        <f t="shared" si="1"/>
        <v>1.1469013081869203E-2</v>
      </c>
      <c r="N43" s="96">
        <f>K43/'סכום נכסי הקרן'!$C$42</f>
        <v>3.7538219790170433E-3</v>
      </c>
    </row>
    <row r="44" spans="2:14" s="119" customFormat="1">
      <c r="B44" s="100" t="s">
        <v>864</v>
      </c>
      <c r="C44" s="92" t="s">
        <v>865</v>
      </c>
      <c r="D44" s="93" t="s">
        <v>584</v>
      </c>
      <c r="E44" s="92"/>
      <c r="F44" s="93" t="s">
        <v>808</v>
      </c>
      <c r="G44" s="93" t="s">
        <v>151</v>
      </c>
      <c r="H44" s="94">
        <v>508</v>
      </c>
      <c r="I44" s="95">
        <v>33359</v>
      </c>
      <c r="J44" s="92"/>
      <c r="K44" s="94">
        <v>598.03746999999998</v>
      </c>
      <c r="L44" s="96">
        <v>1.6282051282051282E-5</v>
      </c>
      <c r="M44" s="96">
        <f t="shared" si="1"/>
        <v>3.6827041951538364E-3</v>
      </c>
      <c r="N44" s="96">
        <f>K44/'סכום נכסי הקרן'!$C$42</f>
        <v>1.2053535776187024E-3</v>
      </c>
    </row>
    <row r="45" spans="2:14" s="119" customFormat="1">
      <c r="B45" s="100" t="s">
        <v>866</v>
      </c>
      <c r="C45" s="92" t="s">
        <v>867</v>
      </c>
      <c r="D45" s="93" t="s">
        <v>578</v>
      </c>
      <c r="E45" s="92"/>
      <c r="F45" s="93" t="s">
        <v>808</v>
      </c>
      <c r="G45" s="93" t="s">
        <v>151</v>
      </c>
      <c r="H45" s="94">
        <v>1562</v>
      </c>
      <c r="I45" s="95">
        <v>6359</v>
      </c>
      <c r="J45" s="92"/>
      <c r="K45" s="94">
        <v>350.52703000000002</v>
      </c>
      <c r="L45" s="96">
        <v>2.6474576271186441E-4</v>
      </c>
      <c r="M45" s="96">
        <f t="shared" si="1"/>
        <v>2.1585392699487792E-3</v>
      </c>
      <c r="N45" s="96">
        <f>K45/'סכום נכסי הקרן'!$C$42</f>
        <v>7.0649253743675664E-4</v>
      </c>
    </row>
    <row r="46" spans="2:14" s="119" customFormat="1">
      <c r="B46" s="100" t="s">
        <v>868</v>
      </c>
      <c r="C46" s="92" t="s">
        <v>869</v>
      </c>
      <c r="D46" s="93" t="s">
        <v>578</v>
      </c>
      <c r="E46" s="92"/>
      <c r="F46" s="93" t="s">
        <v>808</v>
      </c>
      <c r="G46" s="93" t="s">
        <v>151</v>
      </c>
      <c r="H46" s="94">
        <v>5801</v>
      </c>
      <c r="I46" s="95">
        <v>14818</v>
      </c>
      <c r="J46" s="92"/>
      <c r="K46" s="94">
        <v>3033.50081</v>
      </c>
      <c r="L46" s="96">
        <v>2.0788389177566745E-5</v>
      </c>
      <c r="M46" s="96">
        <f t="shared" si="1"/>
        <v>1.8680244498709357E-2</v>
      </c>
      <c r="N46" s="96">
        <f>K46/'סכום נכסי הקרן'!$C$42</f>
        <v>6.1140668226737221E-3</v>
      </c>
    </row>
    <row r="47" spans="2:14" s="119" customFormat="1">
      <c r="B47" s="100" t="s">
        <v>870</v>
      </c>
      <c r="C47" s="92" t="s">
        <v>871</v>
      </c>
      <c r="D47" s="93" t="s">
        <v>578</v>
      </c>
      <c r="E47" s="92"/>
      <c r="F47" s="93" t="s">
        <v>808</v>
      </c>
      <c r="G47" s="93" t="s">
        <v>151</v>
      </c>
      <c r="H47" s="94">
        <v>8765</v>
      </c>
      <c r="I47" s="95">
        <v>3509</v>
      </c>
      <c r="J47" s="92"/>
      <c r="K47" s="94">
        <v>1085.39283</v>
      </c>
      <c r="L47" s="96">
        <v>2.2474358974358975E-4</v>
      </c>
      <c r="M47" s="96">
        <f t="shared" si="1"/>
        <v>6.6838299085689315E-3</v>
      </c>
      <c r="N47" s="96">
        <f>K47/'סכום נכסי הקרן'!$C$42</f>
        <v>2.1876256863339817E-3</v>
      </c>
    </row>
    <row r="48" spans="2:14" s="119" customFormat="1">
      <c r="B48" s="100" t="s">
        <v>872</v>
      </c>
      <c r="C48" s="92" t="s">
        <v>873</v>
      </c>
      <c r="D48" s="93" t="s">
        <v>25</v>
      </c>
      <c r="E48" s="92"/>
      <c r="F48" s="93" t="s">
        <v>808</v>
      </c>
      <c r="G48" s="93" t="s">
        <v>153</v>
      </c>
      <c r="H48" s="94">
        <v>3885</v>
      </c>
      <c r="I48" s="95">
        <v>2964</v>
      </c>
      <c r="J48" s="92"/>
      <c r="K48" s="94">
        <v>478.67286000000001</v>
      </c>
      <c r="L48" s="96">
        <v>3.1844262295081967E-4</v>
      </c>
      <c r="M48" s="96">
        <f t="shared" si="1"/>
        <v>2.9476590315123318E-3</v>
      </c>
      <c r="N48" s="96">
        <f>K48/'סכום נכסי הקרן'!$C$42</f>
        <v>9.6477239847525987E-4</v>
      </c>
    </row>
    <row r="49" spans="2:14" s="119" customFormat="1">
      <c r="B49" s="100" t="s">
        <v>874</v>
      </c>
      <c r="C49" s="92" t="s">
        <v>875</v>
      </c>
      <c r="D49" s="93" t="s">
        <v>584</v>
      </c>
      <c r="E49" s="92"/>
      <c r="F49" s="93" t="s">
        <v>808</v>
      </c>
      <c r="G49" s="93" t="s">
        <v>151</v>
      </c>
      <c r="H49" s="94">
        <v>1918</v>
      </c>
      <c r="I49" s="95">
        <v>5692</v>
      </c>
      <c r="J49" s="92"/>
      <c r="K49" s="94">
        <v>385.26996999999994</v>
      </c>
      <c r="L49" s="96">
        <v>1.0015665796344647E-4</v>
      </c>
      <c r="M49" s="96">
        <f t="shared" si="1"/>
        <v>2.3724856818516616E-3</v>
      </c>
      <c r="N49" s="96">
        <f>K49/'סכום נכסי הקרן'!$C$42</f>
        <v>7.7651745916280143E-4</v>
      </c>
    </row>
    <row r="50" spans="2:14" s="119" customFormat="1">
      <c r="B50" s="100" t="s">
        <v>876</v>
      </c>
      <c r="C50" s="92" t="s">
        <v>877</v>
      </c>
      <c r="D50" s="93" t="s">
        <v>25</v>
      </c>
      <c r="E50" s="92"/>
      <c r="F50" s="93" t="s">
        <v>808</v>
      </c>
      <c r="G50" s="93" t="s">
        <v>153</v>
      </c>
      <c r="H50" s="94">
        <v>3472.9999999999995</v>
      </c>
      <c r="I50" s="95">
        <v>3946</v>
      </c>
      <c r="J50" s="92"/>
      <c r="K50" s="94">
        <v>569.68061999999998</v>
      </c>
      <c r="L50" s="96">
        <v>4.9664894241517816E-4</v>
      </c>
      <c r="M50" s="96">
        <f t="shared" si="1"/>
        <v>3.5080832128659739E-3</v>
      </c>
      <c r="N50" s="96">
        <f>K50/'סכום נכסי הקרן'!$C$42</f>
        <v>1.1481999170002517E-3</v>
      </c>
    </row>
    <row r="51" spans="2:14" s="119" customFormat="1">
      <c r="B51" s="100" t="s">
        <v>878</v>
      </c>
      <c r="C51" s="92" t="s">
        <v>879</v>
      </c>
      <c r="D51" s="93" t="s">
        <v>25</v>
      </c>
      <c r="E51" s="92"/>
      <c r="F51" s="93" t="s">
        <v>808</v>
      </c>
      <c r="G51" s="93" t="s">
        <v>153</v>
      </c>
      <c r="H51" s="94">
        <v>2690</v>
      </c>
      <c r="I51" s="95">
        <v>5066</v>
      </c>
      <c r="J51" s="92"/>
      <c r="K51" s="94">
        <v>566.4832100000001</v>
      </c>
      <c r="L51" s="96">
        <v>5.105100545809263E-4</v>
      </c>
      <c r="M51" s="96">
        <f t="shared" si="1"/>
        <v>3.4883936184654319E-3</v>
      </c>
      <c r="N51" s="96">
        <f>K51/'סכום נכסי הקרן'!$C$42</f>
        <v>1.1417554887228501E-3</v>
      </c>
    </row>
    <row r="52" spans="2:14" s="119" customFormat="1">
      <c r="B52" s="100" t="s">
        <v>880</v>
      </c>
      <c r="C52" s="92" t="s">
        <v>881</v>
      </c>
      <c r="D52" s="93" t="s">
        <v>25</v>
      </c>
      <c r="E52" s="92"/>
      <c r="F52" s="93" t="s">
        <v>808</v>
      </c>
      <c r="G52" s="93" t="s">
        <v>153</v>
      </c>
      <c r="H52" s="94">
        <v>1713</v>
      </c>
      <c r="I52" s="95">
        <v>11765</v>
      </c>
      <c r="J52" s="92"/>
      <c r="K52" s="94">
        <v>837.75855000000001</v>
      </c>
      <c r="L52" s="96">
        <v>1.8640763006801865E-4</v>
      </c>
      <c r="M52" s="96">
        <f t="shared" si="1"/>
        <v>5.1589023788275266E-3</v>
      </c>
      <c r="N52" s="96">
        <f>K52/'סכום נכסי הקרן'!$C$42</f>
        <v>1.6885150447565711E-3</v>
      </c>
    </row>
    <row r="53" spans="2:14" s="119" customFormat="1">
      <c r="B53" s="100" t="s">
        <v>882</v>
      </c>
      <c r="C53" s="92" t="s">
        <v>883</v>
      </c>
      <c r="D53" s="93" t="s">
        <v>578</v>
      </c>
      <c r="E53" s="92"/>
      <c r="F53" s="93" t="s">
        <v>808</v>
      </c>
      <c r="G53" s="93" t="s">
        <v>151</v>
      </c>
      <c r="H53" s="94">
        <v>5338</v>
      </c>
      <c r="I53" s="95">
        <v>2607</v>
      </c>
      <c r="J53" s="92"/>
      <c r="K53" s="94">
        <v>491.10149000000001</v>
      </c>
      <c r="L53" s="96">
        <v>1.0781472340726518E-4</v>
      </c>
      <c r="M53" s="96">
        <f t="shared" si="1"/>
        <v>3.0241943159001394E-3</v>
      </c>
      <c r="N53" s="96">
        <f>K53/'סכום נכסי הקרן'!$C$42</f>
        <v>9.898224904626384E-4</v>
      </c>
    </row>
    <row r="54" spans="2:14" s="119" customFormat="1">
      <c r="B54" s="100" t="s">
        <v>884</v>
      </c>
      <c r="C54" s="92" t="s">
        <v>885</v>
      </c>
      <c r="D54" s="93" t="s">
        <v>578</v>
      </c>
      <c r="E54" s="92"/>
      <c r="F54" s="93" t="s">
        <v>808</v>
      </c>
      <c r="G54" s="93" t="s">
        <v>151</v>
      </c>
      <c r="H54" s="94">
        <v>863</v>
      </c>
      <c r="I54" s="95">
        <v>9332</v>
      </c>
      <c r="J54" s="92"/>
      <c r="K54" s="94">
        <v>284.20858000000004</v>
      </c>
      <c r="L54" s="96">
        <v>8.3616439088815295E-5</v>
      </c>
      <c r="M54" s="96">
        <f t="shared" si="1"/>
        <v>1.750151424232189E-3</v>
      </c>
      <c r="N54" s="96">
        <f>K54/'סכום נכסי הקרן'!$C$42</f>
        <v>5.7282669711804387E-4</v>
      </c>
    </row>
    <row r="55" spans="2:14" s="119" customFormat="1">
      <c r="B55" s="100" t="s">
        <v>886</v>
      </c>
      <c r="C55" s="92" t="s">
        <v>887</v>
      </c>
      <c r="D55" s="93" t="s">
        <v>112</v>
      </c>
      <c r="E55" s="92"/>
      <c r="F55" s="93" t="s">
        <v>808</v>
      </c>
      <c r="G55" s="93" t="s">
        <v>151</v>
      </c>
      <c r="H55" s="94">
        <v>653</v>
      </c>
      <c r="I55" s="95">
        <v>8090.5</v>
      </c>
      <c r="J55" s="92"/>
      <c r="K55" s="94">
        <v>186.44048999999998</v>
      </c>
      <c r="L55" s="96">
        <v>5.0641235925342565E-4</v>
      </c>
      <c r="M55" s="96">
        <f t="shared" si="1"/>
        <v>1.148097249942444E-3</v>
      </c>
      <c r="N55" s="96">
        <f>K55/'סכום נכסי הקרן'!$C$42</f>
        <v>3.7577363109787067E-4</v>
      </c>
    </row>
    <row r="56" spans="2:14" s="119" customFormat="1">
      <c r="B56" s="100" t="s">
        <v>888</v>
      </c>
      <c r="C56" s="92" t="s">
        <v>889</v>
      </c>
      <c r="D56" s="93" t="s">
        <v>112</v>
      </c>
      <c r="E56" s="92"/>
      <c r="F56" s="93" t="s">
        <v>808</v>
      </c>
      <c r="G56" s="93" t="s">
        <v>151</v>
      </c>
      <c r="H56" s="94">
        <v>5886</v>
      </c>
      <c r="I56" s="95">
        <v>44085.5</v>
      </c>
      <c r="J56" s="92"/>
      <c r="K56" s="94">
        <v>9157.3051500000001</v>
      </c>
      <c r="L56" s="96">
        <v>1.0169343937370939E-3</v>
      </c>
      <c r="M56" s="96">
        <f t="shared" si="1"/>
        <v>5.6390523644294116E-2</v>
      </c>
      <c r="N56" s="96">
        <f>K56/'סכום נכסי הקרן'!$C$42</f>
        <v>1.8456687210416212E-2</v>
      </c>
    </row>
    <row r="57" spans="2:14" s="119" customFormat="1">
      <c r="B57" s="100" t="s">
        <v>890</v>
      </c>
      <c r="C57" s="92" t="s">
        <v>891</v>
      </c>
      <c r="D57" s="93" t="s">
        <v>25</v>
      </c>
      <c r="E57" s="92"/>
      <c r="F57" s="93" t="s">
        <v>808</v>
      </c>
      <c r="G57" s="93" t="s">
        <v>153</v>
      </c>
      <c r="H57" s="94">
        <v>3161</v>
      </c>
      <c r="I57" s="95">
        <v>2822</v>
      </c>
      <c r="J57" s="92"/>
      <c r="K57" s="94">
        <v>370.80968999999999</v>
      </c>
      <c r="L57" s="96">
        <v>9.6846202348206374E-4</v>
      </c>
      <c r="M57" s="96">
        <f t="shared" si="1"/>
        <v>2.283439532587638E-3</v>
      </c>
      <c r="N57" s="96">
        <f>K57/'סכום נכסי הקרן'!$C$42</f>
        <v>7.4737254583259131E-4</v>
      </c>
    </row>
    <row r="58" spans="2:14" s="119" customFormat="1">
      <c r="B58" s="100" t="s">
        <v>892</v>
      </c>
      <c r="C58" s="92" t="s">
        <v>893</v>
      </c>
      <c r="D58" s="93" t="s">
        <v>25</v>
      </c>
      <c r="E58" s="92"/>
      <c r="F58" s="93" t="s">
        <v>808</v>
      </c>
      <c r="G58" s="93" t="s">
        <v>153</v>
      </c>
      <c r="H58" s="94">
        <v>276</v>
      </c>
      <c r="I58" s="95">
        <v>17403</v>
      </c>
      <c r="J58" s="92"/>
      <c r="K58" s="94">
        <v>199.66538000000003</v>
      </c>
      <c r="L58" s="96">
        <v>2.5674418604651163E-4</v>
      </c>
      <c r="M58" s="96">
        <f t="shared" si="1"/>
        <v>1.229535889369917E-3</v>
      </c>
      <c r="N58" s="96">
        <f>K58/'סכום נכסי הקרן'!$C$42</f>
        <v>4.0242859717401611E-4</v>
      </c>
    </row>
    <row r="59" spans="2:14" s="119" customFormat="1">
      <c r="B59" s="100" t="s">
        <v>894</v>
      </c>
      <c r="C59" s="92" t="s">
        <v>895</v>
      </c>
      <c r="D59" s="93" t="s">
        <v>578</v>
      </c>
      <c r="E59" s="92"/>
      <c r="F59" s="93" t="s">
        <v>808</v>
      </c>
      <c r="G59" s="93" t="s">
        <v>151</v>
      </c>
      <c r="H59" s="94">
        <v>3576</v>
      </c>
      <c r="I59" s="95">
        <v>3982</v>
      </c>
      <c r="J59" s="92"/>
      <c r="K59" s="94">
        <v>502.51661000000001</v>
      </c>
      <c r="L59" s="96">
        <v>1.4625757300117923E-4</v>
      </c>
      <c r="M59" s="96">
        <f t="shared" si="1"/>
        <v>3.0944884235790185E-3</v>
      </c>
      <c r="N59" s="96">
        <f>K59/'סכום נכסי הקרן'!$C$42</f>
        <v>1.0128298376961601E-3</v>
      </c>
    </row>
    <row r="60" spans="2:14" s="119" customFormat="1">
      <c r="B60" s="100" t="s">
        <v>896</v>
      </c>
      <c r="C60" s="92" t="s">
        <v>897</v>
      </c>
      <c r="D60" s="93" t="s">
        <v>578</v>
      </c>
      <c r="E60" s="92"/>
      <c r="F60" s="93" t="s">
        <v>808</v>
      </c>
      <c r="G60" s="93" t="s">
        <v>151</v>
      </c>
      <c r="H60" s="94">
        <v>14603</v>
      </c>
      <c r="I60" s="95">
        <v>25123</v>
      </c>
      <c r="J60" s="94">
        <v>63.622505919999995</v>
      </c>
      <c r="K60" s="94">
        <v>13010.506069999999</v>
      </c>
      <c r="L60" s="96">
        <v>1.520065769601565E-5</v>
      </c>
      <c r="M60" s="96">
        <f t="shared" si="1"/>
        <v>8.011846696673279E-2</v>
      </c>
      <c r="N60" s="96">
        <f>K60/'סכום נכסי הקרן'!$C$42</f>
        <v>2.622287201854483E-2</v>
      </c>
    </row>
    <row r="61" spans="2:14" s="119" customFormat="1">
      <c r="B61" s="100" t="s">
        <v>898</v>
      </c>
      <c r="C61" s="92" t="s">
        <v>899</v>
      </c>
      <c r="D61" s="93" t="s">
        <v>124</v>
      </c>
      <c r="E61" s="92"/>
      <c r="F61" s="93" t="s">
        <v>808</v>
      </c>
      <c r="G61" s="93" t="s">
        <v>155</v>
      </c>
      <c r="H61" s="94">
        <v>6762</v>
      </c>
      <c r="I61" s="95">
        <v>7333</v>
      </c>
      <c r="J61" s="92"/>
      <c r="K61" s="94">
        <v>1369.1616200000001</v>
      </c>
      <c r="L61" s="96">
        <v>2.3385623361220971E-4</v>
      </c>
      <c r="M61" s="96">
        <f t="shared" si="1"/>
        <v>8.4312731137358727E-3</v>
      </c>
      <c r="N61" s="96">
        <f>K61/'סכום נכסי הקרן'!$C$42</f>
        <v>2.7595659800467324E-3</v>
      </c>
    </row>
    <row r="62" spans="2:14" s="119" customFormat="1">
      <c r="B62" s="100" t="s">
        <v>900</v>
      </c>
      <c r="C62" s="92" t="s">
        <v>901</v>
      </c>
      <c r="D62" s="93" t="s">
        <v>578</v>
      </c>
      <c r="E62" s="92"/>
      <c r="F62" s="93" t="s">
        <v>808</v>
      </c>
      <c r="G62" s="93" t="s">
        <v>151</v>
      </c>
      <c r="H62" s="94">
        <v>3970</v>
      </c>
      <c r="I62" s="95">
        <v>15199</v>
      </c>
      <c r="J62" s="94">
        <v>5.87</v>
      </c>
      <c r="K62" s="94">
        <v>2135.2698999999998</v>
      </c>
      <c r="L62" s="96">
        <v>4.0794618332846638E-5</v>
      </c>
      <c r="M62" s="96">
        <f t="shared" si="1"/>
        <v>1.3148954393301999E-2</v>
      </c>
      <c r="N62" s="96">
        <f>K62/'סכום נכסי הקרן'!$C$42</f>
        <v>4.3036688205281325E-3</v>
      </c>
    </row>
    <row r="63" spans="2:14" s="119" customFormat="1">
      <c r="B63" s="100" t="s">
        <v>902</v>
      </c>
      <c r="C63" s="92" t="s">
        <v>903</v>
      </c>
      <c r="D63" s="93" t="s">
        <v>578</v>
      </c>
      <c r="E63" s="92"/>
      <c r="F63" s="93" t="s">
        <v>808</v>
      </c>
      <c r="G63" s="93" t="s">
        <v>151</v>
      </c>
      <c r="H63" s="94">
        <v>2409</v>
      </c>
      <c r="I63" s="95">
        <v>8309</v>
      </c>
      <c r="J63" s="92"/>
      <c r="K63" s="94">
        <v>706.37807999999995</v>
      </c>
      <c r="L63" s="96">
        <v>5.8687019932594413E-6</v>
      </c>
      <c r="M63" s="96">
        <f t="shared" si="1"/>
        <v>4.349863761179901E-3</v>
      </c>
      <c r="N63" s="96">
        <f>K63/'סכום נכסי הקרן'!$C$42</f>
        <v>1.4237157178118452E-3</v>
      </c>
    </row>
    <row r="64" spans="2:14" s="119" customFormat="1">
      <c r="B64" s="100" t="s">
        <v>904</v>
      </c>
      <c r="C64" s="92" t="s">
        <v>905</v>
      </c>
      <c r="D64" s="93" t="s">
        <v>578</v>
      </c>
      <c r="E64" s="92"/>
      <c r="F64" s="93" t="s">
        <v>808</v>
      </c>
      <c r="G64" s="93" t="s">
        <v>151</v>
      </c>
      <c r="H64" s="94">
        <v>3557</v>
      </c>
      <c r="I64" s="95">
        <v>23076</v>
      </c>
      <c r="J64" s="92"/>
      <c r="K64" s="94">
        <v>2896.6502099999998</v>
      </c>
      <c r="L64" s="96">
        <v>1.1071208453403318E-5</v>
      </c>
      <c r="M64" s="96">
        <f t="shared" si="1"/>
        <v>1.7837520916975724E-2</v>
      </c>
      <c r="N64" s="96">
        <f>K64/'סכום נכסי הקרן'!$C$42</f>
        <v>5.8382423658729365E-3</v>
      </c>
    </row>
    <row r="65" spans="2:14" s="119" customFormat="1">
      <c r="B65" s="100" t="s">
        <v>906</v>
      </c>
      <c r="C65" s="92" t="s">
        <v>907</v>
      </c>
      <c r="D65" s="93" t="s">
        <v>112</v>
      </c>
      <c r="E65" s="92"/>
      <c r="F65" s="93" t="s">
        <v>808</v>
      </c>
      <c r="G65" s="93" t="s">
        <v>151</v>
      </c>
      <c r="H65" s="94">
        <v>201604</v>
      </c>
      <c r="I65" s="95">
        <v>4775</v>
      </c>
      <c r="J65" s="94">
        <v>129.63520353999999</v>
      </c>
      <c r="K65" s="94">
        <v>34101.874840000004</v>
      </c>
      <c r="L65" s="96">
        <v>5.004674896699515E-4</v>
      </c>
      <c r="M65" s="96">
        <f t="shared" si="1"/>
        <v>0.20999874395141008</v>
      </c>
      <c r="N65" s="96">
        <f>K65/'סכום נכסי הקרן'!$C$42</f>
        <v>6.8732845187608763E-2</v>
      </c>
    </row>
    <row r="66" spans="2:14" s="119" customFormat="1">
      <c r="B66" s="100" t="s">
        <v>908</v>
      </c>
      <c r="C66" s="92" t="s">
        <v>909</v>
      </c>
      <c r="D66" s="93" t="s">
        <v>578</v>
      </c>
      <c r="E66" s="92"/>
      <c r="F66" s="93" t="s">
        <v>808</v>
      </c>
      <c r="G66" s="93" t="s">
        <v>151</v>
      </c>
      <c r="H66" s="94">
        <v>1290</v>
      </c>
      <c r="I66" s="95">
        <v>12779</v>
      </c>
      <c r="J66" s="94">
        <v>2.8088369699999998</v>
      </c>
      <c r="K66" s="94">
        <v>584.56131000000005</v>
      </c>
      <c r="L66" s="96">
        <v>1.4017526711293617E-5</v>
      </c>
      <c r="M66" s="96">
        <f t="shared" si="1"/>
        <v>3.5997182394969709E-3</v>
      </c>
      <c r="N66" s="96">
        <f>K66/'סכום נכסי הקרן'!$C$42</f>
        <v>1.1781921730522594E-3</v>
      </c>
    </row>
    <row r="67" spans="2:14" s="119" customFormat="1">
      <c r="B67" s="100" t="s">
        <v>910</v>
      </c>
      <c r="C67" s="92" t="s">
        <v>911</v>
      </c>
      <c r="D67" s="93" t="s">
        <v>578</v>
      </c>
      <c r="E67" s="92"/>
      <c r="F67" s="93" t="s">
        <v>808</v>
      </c>
      <c r="G67" s="93" t="s">
        <v>151</v>
      </c>
      <c r="H67" s="94">
        <v>7244</v>
      </c>
      <c r="I67" s="95">
        <v>2517</v>
      </c>
      <c r="J67" s="92"/>
      <c r="K67" s="94">
        <v>643.44779000000005</v>
      </c>
      <c r="L67" s="96">
        <v>1.0876876876876876E-4</v>
      </c>
      <c r="M67" s="96">
        <f t="shared" si="1"/>
        <v>3.9623401450003875E-3</v>
      </c>
      <c r="N67" s="96">
        <f>K67/'סכום נכסי הקרן'!$C$42</f>
        <v>1.2968787652843016E-3</v>
      </c>
    </row>
    <row r="68" spans="2:14" s="119" customFormat="1">
      <c r="B68" s="100" t="s">
        <v>912</v>
      </c>
      <c r="C68" s="92" t="s">
        <v>913</v>
      </c>
      <c r="D68" s="93" t="s">
        <v>578</v>
      </c>
      <c r="E68" s="92"/>
      <c r="F68" s="93" t="s">
        <v>808</v>
      </c>
      <c r="G68" s="93" t="s">
        <v>151</v>
      </c>
      <c r="H68" s="94">
        <v>4181</v>
      </c>
      <c r="I68" s="95">
        <v>7502</v>
      </c>
      <c r="J68" s="92"/>
      <c r="K68" s="94">
        <v>1106.9012700000001</v>
      </c>
      <c r="L68" s="96">
        <v>5.1617283950617287E-4</v>
      </c>
      <c r="M68" s="96">
        <f t="shared" si="1"/>
        <v>6.816278502833794E-3</v>
      </c>
      <c r="N68" s="96">
        <f>K68/'סכום נכסי הקרן'!$C$42</f>
        <v>2.2309762728833452E-3</v>
      </c>
    </row>
    <row r="69" spans="2:14" s="119" customFormat="1">
      <c r="B69" s="100" t="s">
        <v>914</v>
      </c>
      <c r="C69" s="92" t="s">
        <v>915</v>
      </c>
      <c r="D69" s="93" t="s">
        <v>25</v>
      </c>
      <c r="E69" s="92"/>
      <c r="F69" s="93" t="s">
        <v>808</v>
      </c>
      <c r="G69" s="93" t="s">
        <v>158</v>
      </c>
      <c r="H69" s="94">
        <v>14749</v>
      </c>
      <c r="I69" s="95">
        <v>11290</v>
      </c>
      <c r="J69" s="92"/>
      <c r="K69" s="94">
        <v>722.18080000000009</v>
      </c>
      <c r="L69" s="96">
        <v>1.912970168612192E-4</v>
      </c>
      <c r="M69" s="96">
        <f t="shared" si="1"/>
        <v>4.4471766322928801E-3</v>
      </c>
      <c r="N69" s="96">
        <f>K69/'סכום נכסי הקרן'!$C$42</f>
        <v>1.4555663392923134E-3</v>
      </c>
    </row>
    <row r="70" spans="2:14" s="119" customFormat="1">
      <c r="B70" s="129"/>
      <c r="C70" s="129"/>
    </row>
    <row r="71" spans="2:14" s="119" customFormat="1">
      <c r="B71" s="129"/>
      <c r="C71" s="129"/>
    </row>
    <row r="72" spans="2:14" s="119" customFormat="1">
      <c r="B72" s="129"/>
      <c r="C72" s="129"/>
    </row>
    <row r="73" spans="2:14" s="119" customFormat="1">
      <c r="B73" s="133" t="s">
        <v>235</v>
      </c>
      <c r="C73" s="129"/>
    </row>
    <row r="74" spans="2:14" s="119" customFormat="1">
      <c r="B74" s="133" t="s">
        <v>101</v>
      </c>
      <c r="C74" s="129"/>
    </row>
    <row r="75" spans="2:14" s="119" customFormat="1">
      <c r="B75" s="133" t="s">
        <v>220</v>
      </c>
      <c r="C75" s="129"/>
    </row>
    <row r="76" spans="2:14" s="119" customFormat="1">
      <c r="B76" s="133" t="s">
        <v>230</v>
      </c>
      <c r="C76" s="129"/>
    </row>
    <row r="77" spans="2:14" s="119" customFormat="1">
      <c r="B77" s="133" t="s">
        <v>228</v>
      </c>
      <c r="C77" s="129"/>
    </row>
    <row r="78" spans="2:14" s="119" customFormat="1">
      <c r="B78" s="129"/>
      <c r="C78" s="129"/>
    </row>
    <row r="79" spans="2:14" s="119" customFormat="1">
      <c r="B79" s="129"/>
      <c r="C79" s="129"/>
    </row>
    <row r="80" spans="2:14" s="119" customFormat="1">
      <c r="B80" s="129"/>
      <c r="C80" s="129"/>
    </row>
    <row r="81" spans="2:3" s="119" customFormat="1">
      <c r="B81" s="129"/>
      <c r="C81" s="129"/>
    </row>
    <row r="82" spans="2:3" s="119" customFormat="1">
      <c r="B82" s="129"/>
      <c r="C82" s="129"/>
    </row>
    <row r="83" spans="2:3" s="119" customFormat="1">
      <c r="B83" s="129"/>
      <c r="C83" s="129"/>
    </row>
    <row r="84" spans="2:3" s="119" customFormat="1">
      <c r="B84" s="129"/>
      <c r="C84" s="129"/>
    </row>
    <row r="85" spans="2:3" s="119" customFormat="1">
      <c r="B85" s="129"/>
      <c r="C85" s="129"/>
    </row>
    <row r="86" spans="2:3" s="119" customFormat="1">
      <c r="B86" s="129"/>
      <c r="C86" s="129"/>
    </row>
    <row r="87" spans="2:3" s="119" customFormat="1">
      <c r="B87" s="129"/>
      <c r="C87" s="129"/>
    </row>
    <row r="88" spans="2:3" s="119" customFormat="1">
      <c r="B88" s="129"/>
      <c r="C88" s="129"/>
    </row>
    <row r="89" spans="2:3" s="119" customFormat="1">
      <c r="B89" s="129"/>
      <c r="C89" s="129"/>
    </row>
    <row r="90" spans="2:3" s="119" customFormat="1">
      <c r="B90" s="129"/>
      <c r="C90" s="129"/>
    </row>
    <row r="91" spans="2:3" s="119" customFormat="1">
      <c r="B91" s="129"/>
      <c r="C91" s="129"/>
    </row>
    <row r="92" spans="2:3" s="119" customFormat="1">
      <c r="B92" s="129"/>
      <c r="C92" s="129"/>
    </row>
    <row r="93" spans="2:3" s="119" customFormat="1">
      <c r="B93" s="129"/>
      <c r="C93" s="129"/>
    </row>
    <row r="94" spans="2:3" s="119" customFormat="1">
      <c r="B94" s="129"/>
      <c r="C94" s="129"/>
    </row>
    <row r="95" spans="2:3" s="119" customFormat="1">
      <c r="B95" s="129"/>
      <c r="C95" s="129"/>
    </row>
    <row r="96" spans="2:3" s="119" customFormat="1">
      <c r="B96" s="129"/>
      <c r="C96" s="129"/>
    </row>
    <row r="97" spans="2:3" s="119" customFormat="1">
      <c r="B97" s="129"/>
      <c r="C97" s="129"/>
    </row>
    <row r="98" spans="2:3" s="119" customFormat="1">
      <c r="B98" s="129"/>
      <c r="C98" s="129"/>
    </row>
    <row r="99" spans="2:3" s="119" customFormat="1">
      <c r="B99" s="129"/>
      <c r="C99" s="129"/>
    </row>
    <row r="100" spans="2:3" s="119" customFormat="1">
      <c r="B100" s="129"/>
      <c r="C100" s="129"/>
    </row>
    <row r="101" spans="2:3" s="119" customFormat="1">
      <c r="B101" s="129"/>
      <c r="C101" s="129"/>
    </row>
    <row r="102" spans="2:3" s="119" customFormat="1">
      <c r="B102" s="129"/>
      <c r="C102" s="129"/>
    </row>
    <row r="103" spans="2:3" s="119" customFormat="1">
      <c r="B103" s="129"/>
      <c r="C103" s="129"/>
    </row>
    <row r="104" spans="2:3" s="119" customFormat="1">
      <c r="B104" s="129"/>
      <c r="C104" s="129"/>
    </row>
    <row r="105" spans="2:3" s="119" customFormat="1">
      <c r="B105" s="129"/>
      <c r="C105" s="129"/>
    </row>
    <row r="106" spans="2:3" s="119" customFormat="1">
      <c r="B106" s="129"/>
      <c r="C106" s="129"/>
    </row>
    <row r="107" spans="2:3" s="119" customFormat="1">
      <c r="B107" s="129"/>
      <c r="C107" s="129"/>
    </row>
    <row r="108" spans="2:3" s="119" customFormat="1">
      <c r="B108" s="129"/>
      <c r="C108" s="129"/>
    </row>
    <row r="109" spans="2:3" s="119" customFormat="1">
      <c r="B109" s="129"/>
      <c r="C109" s="129"/>
    </row>
    <row r="110" spans="2:3" s="119" customFormat="1">
      <c r="B110" s="129"/>
      <c r="C110" s="129"/>
    </row>
    <row r="111" spans="2:3" s="119" customFormat="1">
      <c r="B111" s="129"/>
      <c r="C111" s="129"/>
    </row>
    <row r="112" spans="2:3" s="119" customFormat="1">
      <c r="B112" s="129"/>
      <c r="C112" s="129"/>
    </row>
    <row r="113" spans="2:3" s="119" customFormat="1">
      <c r="B113" s="129"/>
      <c r="C113" s="129"/>
    </row>
    <row r="114" spans="2:3" s="119" customFormat="1">
      <c r="B114" s="129"/>
      <c r="C114" s="129"/>
    </row>
    <row r="115" spans="2:3" s="119" customFormat="1">
      <c r="B115" s="129"/>
      <c r="C115" s="129"/>
    </row>
    <row r="116" spans="2:3" s="119" customFormat="1">
      <c r="B116" s="129"/>
      <c r="C116" s="129"/>
    </row>
    <row r="117" spans="2:3" s="119" customFormat="1">
      <c r="B117" s="129"/>
      <c r="C117" s="129"/>
    </row>
    <row r="118" spans="2:3" s="119" customFormat="1">
      <c r="B118" s="129"/>
      <c r="C118" s="129"/>
    </row>
    <row r="119" spans="2:3" s="119" customFormat="1">
      <c r="B119" s="129"/>
      <c r="C119" s="129"/>
    </row>
    <row r="120" spans="2:3" s="119" customFormat="1">
      <c r="B120" s="129"/>
      <c r="C120" s="129"/>
    </row>
    <row r="121" spans="2:3" s="119" customFormat="1">
      <c r="B121" s="129"/>
      <c r="C121" s="129"/>
    </row>
    <row r="122" spans="2:3" s="119" customFormat="1">
      <c r="B122" s="129"/>
      <c r="C122" s="129"/>
    </row>
    <row r="123" spans="2:3" s="119" customFormat="1">
      <c r="B123" s="129"/>
      <c r="C123" s="129"/>
    </row>
    <row r="124" spans="2:3" s="119" customFormat="1">
      <c r="B124" s="129"/>
      <c r="C124" s="129"/>
    </row>
    <row r="125" spans="2:3" s="119" customFormat="1">
      <c r="B125" s="129"/>
      <c r="C125" s="129"/>
    </row>
    <row r="126" spans="2:3" s="119" customFormat="1">
      <c r="B126" s="129"/>
      <c r="C126" s="129"/>
    </row>
    <row r="127" spans="2:3" s="119" customFormat="1">
      <c r="B127" s="129"/>
      <c r="C127" s="129"/>
    </row>
    <row r="128" spans="2:3" s="119" customFormat="1">
      <c r="B128" s="129"/>
      <c r="C128" s="129"/>
    </row>
    <row r="129" spans="2:3" s="119" customFormat="1">
      <c r="B129" s="129"/>
      <c r="C129" s="129"/>
    </row>
    <row r="130" spans="2:3" s="119" customFormat="1">
      <c r="B130" s="129"/>
      <c r="C130" s="129"/>
    </row>
    <row r="131" spans="2:3" s="119" customFormat="1">
      <c r="B131" s="129"/>
      <c r="C131" s="129"/>
    </row>
    <row r="132" spans="2:3" s="119" customFormat="1">
      <c r="B132" s="129"/>
      <c r="C132" s="129"/>
    </row>
    <row r="133" spans="2:3" s="119" customFormat="1">
      <c r="B133" s="129"/>
      <c r="C133" s="129"/>
    </row>
    <row r="134" spans="2:3" s="119" customFormat="1">
      <c r="B134" s="129"/>
      <c r="C134" s="129"/>
    </row>
    <row r="135" spans="2:3" s="119" customFormat="1">
      <c r="B135" s="129"/>
      <c r="C135" s="129"/>
    </row>
    <row r="136" spans="2:3" s="119" customFormat="1">
      <c r="B136" s="129"/>
      <c r="C136" s="129"/>
    </row>
    <row r="137" spans="2:3" s="119" customFormat="1">
      <c r="B137" s="129"/>
      <c r="C137" s="129"/>
    </row>
    <row r="138" spans="2:3" s="119" customFormat="1">
      <c r="B138" s="129"/>
      <c r="C138" s="129"/>
    </row>
    <row r="139" spans="2:3" s="119" customFormat="1">
      <c r="B139" s="129"/>
      <c r="C139" s="129"/>
    </row>
    <row r="140" spans="2:3" s="119" customFormat="1">
      <c r="B140" s="129"/>
      <c r="C140" s="129"/>
    </row>
    <row r="141" spans="2:3" s="119" customFormat="1">
      <c r="B141" s="129"/>
      <c r="C141" s="129"/>
    </row>
    <row r="142" spans="2:3" s="119" customFormat="1">
      <c r="B142" s="129"/>
      <c r="C142" s="129"/>
    </row>
    <row r="143" spans="2:3" s="119" customFormat="1">
      <c r="B143" s="129"/>
      <c r="C143" s="129"/>
    </row>
    <row r="144" spans="2:3" s="119" customFormat="1">
      <c r="B144" s="129"/>
      <c r="C144" s="129"/>
    </row>
    <row r="145" spans="2:3" s="119" customFormat="1">
      <c r="B145" s="129"/>
      <c r="C145" s="129"/>
    </row>
    <row r="146" spans="2:3" s="119" customFormat="1">
      <c r="B146" s="129"/>
      <c r="C146" s="129"/>
    </row>
    <row r="147" spans="2:3" s="119" customFormat="1">
      <c r="B147" s="129"/>
      <c r="C147" s="129"/>
    </row>
    <row r="148" spans="2:3" s="119" customFormat="1">
      <c r="B148" s="129"/>
      <c r="C148" s="129"/>
    </row>
    <row r="149" spans="2:3" s="119" customFormat="1">
      <c r="B149" s="129"/>
      <c r="C149" s="129"/>
    </row>
    <row r="150" spans="2:3" s="119" customFormat="1">
      <c r="B150" s="129"/>
      <c r="C150" s="129"/>
    </row>
    <row r="151" spans="2:3" s="119" customFormat="1">
      <c r="B151" s="129"/>
      <c r="C151" s="129"/>
    </row>
    <row r="152" spans="2:3" s="119" customFormat="1">
      <c r="B152" s="129"/>
      <c r="C152" s="129"/>
    </row>
    <row r="153" spans="2:3" s="119" customFormat="1">
      <c r="B153" s="129"/>
      <c r="C153" s="129"/>
    </row>
    <row r="154" spans="2:3" s="119" customFormat="1">
      <c r="B154" s="129"/>
      <c r="C154" s="129"/>
    </row>
    <row r="155" spans="2:3" s="119" customFormat="1">
      <c r="B155" s="129"/>
      <c r="C155" s="129"/>
    </row>
    <row r="156" spans="2:3" s="119" customFormat="1">
      <c r="B156" s="129"/>
      <c r="C156" s="129"/>
    </row>
    <row r="157" spans="2:3" s="119" customFormat="1">
      <c r="B157" s="129"/>
      <c r="C157" s="129"/>
    </row>
    <row r="158" spans="2:3" s="119" customFormat="1">
      <c r="B158" s="129"/>
      <c r="C158" s="129"/>
    </row>
    <row r="159" spans="2:3" s="119" customFormat="1">
      <c r="B159" s="129"/>
      <c r="C159" s="129"/>
    </row>
    <row r="160" spans="2:3" s="119" customFormat="1">
      <c r="B160" s="129"/>
      <c r="C160" s="129"/>
    </row>
    <row r="161" spans="2:3" s="119" customFormat="1">
      <c r="B161" s="129"/>
      <c r="C161" s="129"/>
    </row>
    <row r="162" spans="2:3" s="119" customFormat="1">
      <c r="B162" s="129"/>
      <c r="C162" s="129"/>
    </row>
    <row r="163" spans="2:3" s="119" customFormat="1">
      <c r="B163" s="129"/>
      <c r="C163" s="129"/>
    </row>
    <row r="164" spans="2:3" s="119" customFormat="1">
      <c r="B164" s="129"/>
      <c r="C164" s="129"/>
    </row>
    <row r="165" spans="2:3" s="119" customFormat="1">
      <c r="B165" s="129"/>
      <c r="C165" s="129"/>
    </row>
    <row r="166" spans="2:3" s="119" customFormat="1">
      <c r="B166" s="129"/>
      <c r="C166" s="129"/>
    </row>
    <row r="167" spans="2:3" s="119" customFormat="1">
      <c r="B167" s="129"/>
      <c r="C167" s="129"/>
    </row>
    <row r="168" spans="2:3" s="119" customFormat="1">
      <c r="B168" s="129"/>
      <c r="C168" s="129"/>
    </row>
    <row r="169" spans="2:3" s="119" customFormat="1">
      <c r="B169" s="129"/>
      <c r="C169" s="129"/>
    </row>
    <row r="170" spans="2:3" s="119" customFormat="1">
      <c r="B170" s="129"/>
      <c r="C170" s="129"/>
    </row>
    <row r="171" spans="2:3" s="119" customFormat="1">
      <c r="B171" s="129"/>
      <c r="C171" s="129"/>
    </row>
    <row r="172" spans="2:3" s="119" customFormat="1">
      <c r="B172" s="129"/>
      <c r="C172" s="129"/>
    </row>
    <row r="173" spans="2:3" s="119" customFormat="1">
      <c r="B173" s="129"/>
      <c r="C173" s="129"/>
    </row>
    <row r="174" spans="2:3" s="119" customFormat="1">
      <c r="B174" s="129"/>
      <c r="C174" s="129"/>
    </row>
    <row r="175" spans="2:3" s="119" customFormat="1">
      <c r="B175" s="129"/>
      <c r="C175" s="129"/>
    </row>
    <row r="176" spans="2:3" s="119" customFormat="1">
      <c r="B176" s="129"/>
      <c r="C176" s="129"/>
    </row>
    <row r="177" spans="2:3" s="119" customFormat="1">
      <c r="B177" s="129"/>
      <c r="C177" s="129"/>
    </row>
    <row r="178" spans="2:3" s="119" customFormat="1">
      <c r="B178" s="129"/>
      <c r="C178" s="129"/>
    </row>
    <row r="179" spans="2:3" s="119" customFormat="1">
      <c r="B179" s="129"/>
      <c r="C179" s="129"/>
    </row>
    <row r="180" spans="2:3" s="119" customFormat="1">
      <c r="B180" s="129"/>
      <c r="C180" s="129"/>
    </row>
    <row r="181" spans="2:3" s="119" customFormat="1">
      <c r="B181" s="129"/>
      <c r="C181" s="129"/>
    </row>
    <row r="182" spans="2:3" s="119" customFormat="1">
      <c r="B182" s="129"/>
      <c r="C182" s="129"/>
    </row>
    <row r="183" spans="2:3" s="119" customFormat="1">
      <c r="B183" s="129"/>
      <c r="C183" s="129"/>
    </row>
    <row r="184" spans="2:3" s="119" customFormat="1">
      <c r="B184" s="129"/>
      <c r="C184" s="129"/>
    </row>
    <row r="185" spans="2:3" s="119" customFormat="1">
      <c r="B185" s="129"/>
      <c r="C185" s="129"/>
    </row>
    <row r="186" spans="2:3" s="119" customFormat="1">
      <c r="B186" s="129"/>
      <c r="C186" s="129"/>
    </row>
    <row r="187" spans="2:3" s="119" customFormat="1">
      <c r="B187" s="129"/>
      <c r="C187" s="129"/>
    </row>
    <row r="188" spans="2:3" s="119" customFormat="1">
      <c r="B188" s="129"/>
      <c r="C188" s="129"/>
    </row>
    <row r="189" spans="2:3" s="119" customFormat="1">
      <c r="B189" s="129"/>
      <c r="C189" s="129"/>
    </row>
    <row r="190" spans="2:3" s="119" customFormat="1">
      <c r="B190" s="129"/>
      <c r="C190" s="129"/>
    </row>
    <row r="191" spans="2:3" s="119" customFormat="1">
      <c r="B191" s="129"/>
      <c r="C191" s="129"/>
    </row>
    <row r="192" spans="2:3" s="119" customFormat="1">
      <c r="B192" s="129"/>
      <c r="C192" s="129"/>
    </row>
    <row r="193" spans="2:3" s="119" customFormat="1">
      <c r="B193" s="129"/>
      <c r="C193" s="129"/>
    </row>
    <row r="194" spans="2:3" s="119" customFormat="1">
      <c r="B194" s="129"/>
      <c r="C194" s="129"/>
    </row>
    <row r="195" spans="2:3" s="119" customFormat="1">
      <c r="B195" s="129"/>
      <c r="C195" s="129"/>
    </row>
    <row r="196" spans="2:3" s="119" customFormat="1">
      <c r="B196" s="129"/>
      <c r="C196" s="129"/>
    </row>
    <row r="197" spans="2:3" s="119" customFormat="1">
      <c r="B197" s="129"/>
      <c r="C197" s="129"/>
    </row>
    <row r="198" spans="2:3" s="119" customFormat="1">
      <c r="B198" s="129"/>
      <c r="C198" s="129"/>
    </row>
    <row r="199" spans="2:3" s="119" customFormat="1">
      <c r="B199" s="129"/>
      <c r="C199" s="129"/>
    </row>
    <row r="200" spans="2:3" s="119" customFormat="1">
      <c r="B200" s="129"/>
      <c r="C200" s="129"/>
    </row>
    <row r="201" spans="2:3" s="119" customFormat="1">
      <c r="B201" s="129"/>
      <c r="C201" s="129"/>
    </row>
    <row r="202" spans="2:3" s="119" customFormat="1">
      <c r="B202" s="129"/>
      <c r="C202" s="129"/>
    </row>
    <row r="203" spans="2:3" s="119" customFormat="1">
      <c r="B203" s="129"/>
      <c r="C203" s="129"/>
    </row>
    <row r="204" spans="2:3" s="119" customFormat="1">
      <c r="B204" s="129"/>
      <c r="C204" s="129"/>
    </row>
    <row r="205" spans="2:3" s="119" customFormat="1">
      <c r="B205" s="129"/>
      <c r="C205" s="129"/>
    </row>
    <row r="206" spans="2:3" s="119" customFormat="1">
      <c r="B206" s="129"/>
      <c r="C206" s="129"/>
    </row>
    <row r="207" spans="2:3" s="119" customFormat="1">
      <c r="B207" s="129"/>
      <c r="C207" s="129"/>
    </row>
    <row r="208" spans="2:3" s="119" customFormat="1">
      <c r="B208" s="129"/>
      <c r="C208" s="129"/>
    </row>
    <row r="209" spans="2:7" s="119" customFormat="1">
      <c r="B209" s="129"/>
      <c r="C209" s="129"/>
    </row>
    <row r="210" spans="2:7" s="119" customFormat="1">
      <c r="B210" s="129"/>
      <c r="C210" s="129"/>
    </row>
    <row r="211" spans="2:7" s="119" customFormat="1">
      <c r="B211" s="129"/>
      <c r="C211" s="129"/>
    </row>
    <row r="212" spans="2:7" s="119" customFormat="1">
      <c r="B212" s="129"/>
      <c r="C212" s="129"/>
    </row>
    <row r="213" spans="2:7" s="119" customFormat="1">
      <c r="B213" s="129"/>
      <c r="C213" s="129"/>
    </row>
    <row r="214" spans="2:7" s="119" customFormat="1">
      <c r="B214" s="129"/>
      <c r="C214" s="129"/>
    </row>
    <row r="215" spans="2:7" s="119" customFormat="1">
      <c r="B215" s="129"/>
      <c r="C215" s="129"/>
    </row>
    <row r="216" spans="2:7" s="119" customFormat="1">
      <c r="B216" s="129"/>
      <c r="C216" s="129"/>
    </row>
    <row r="217" spans="2:7" s="119" customFormat="1">
      <c r="B217" s="129"/>
      <c r="C217" s="129"/>
    </row>
    <row r="218" spans="2:7">
      <c r="D218" s="1"/>
      <c r="E218" s="1"/>
      <c r="F218" s="1"/>
      <c r="G218" s="1"/>
    </row>
    <row r="219" spans="2:7">
      <c r="D219" s="1"/>
      <c r="E219" s="1"/>
      <c r="F219" s="1"/>
      <c r="G219" s="1"/>
    </row>
    <row r="220" spans="2:7">
      <c r="D220" s="1"/>
      <c r="E220" s="1"/>
      <c r="F220" s="1"/>
      <c r="G220" s="1"/>
    </row>
    <row r="221" spans="2:7">
      <c r="D221" s="1"/>
      <c r="E221" s="1"/>
      <c r="F221" s="1"/>
      <c r="G221" s="1"/>
    </row>
    <row r="222" spans="2:7">
      <c r="D222" s="1"/>
      <c r="E222" s="1"/>
      <c r="F222" s="1"/>
      <c r="G222" s="1"/>
    </row>
    <row r="223" spans="2:7">
      <c r="D223" s="1"/>
      <c r="E223" s="1"/>
      <c r="F223" s="1"/>
      <c r="G223" s="1"/>
    </row>
    <row r="224" spans="2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167</v>
      </c>
      <c r="C1" s="76" t="s" vm="1">
        <v>236</v>
      </c>
    </row>
    <row r="2" spans="2:65">
      <c r="B2" s="56" t="s">
        <v>166</v>
      </c>
      <c r="C2" s="76" t="s">
        <v>237</v>
      </c>
    </row>
    <row r="3" spans="2:65">
      <c r="B3" s="56" t="s">
        <v>168</v>
      </c>
      <c r="C3" s="76" t="s">
        <v>238</v>
      </c>
    </row>
    <row r="4" spans="2:65">
      <c r="B4" s="56" t="s">
        <v>169</v>
      </c>
      <c r="C4" s="76">
        <v>2142</v>
      </c>
    </row>
    <row r="6" spans="2:65" ht="26.25" customHeight="1">
      <c r="B6" s="184" t="s">
        <v>197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65" ht="26.25" customHeight="1">
      <c r="B7" s="184" t="s">
        <v>80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6"/>
      <c r="BM7" s="3"/>
    </row>
    <row r="8" spans="2:65" s="3" customFormat="1" ht="78.75">
      <c r="B8" s="22" t="s">
        <v>104</v>
      </c>
      <c r="C8" s="30" t="s">
        <v>36</v>
      </c>
      <c r="D8" s="30" t="s">
        <v>108</v>
      </c>
      <c r="E8" s="30" t="s">
        <v>106</v>
      </c>
      <c r="F8" s="30" t="s">
        <v>51</v>
      </c>
      <c r="G8" s="30" t="s">
        <v>15</v>
      </c>
      <c r="H8" s="30" t="s">
        <v>52</v>
      </c>
      <c r="I8" s="30" t="s">
        <v>90</v>
      </c>
      <c r="J8" s="30" t="s">
        <v>222</v>
      </c>
      <c r="K8" s="30" t="s">
        <v>221</v>
      </c>
      <c r="L8" s="30" t="s">
        <v>48</v>
      </c>
      <c r="M8" s="30" t="s">
        <v>47</v>
      </c>
      <c r="N8" s="30" t="s">
        <v>170</v>
      </c>
      <c r="O8" s="20" t="s">
        <v>172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231</v>
      </c>
      <c r="K9" s="32"/>
      <c r="L9" s="32" t="s">
        <v>225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127" customFormat="1" ht="18" customHeight="1">
      <c r="B11" s="115" t="s">
        <v>29</v>
      </c>
      <c r="C11" s="88"/>
      <c r="D11" s="88"/>
      <c r="E11" s="88"/>
      <c r="F11" s="88"/>
      <c r="G11" s="88"/>
      <c r="H11" s="88"/>
      <c r="I11" s="88"/>
      <c r="J11" s="89"/>
      <c r="K11" s="90"/>
      <c r="L11" s="89">
        <v>20063.176149999999</v>
      </c>
      <c r="M11" s="88"/>
      <c r="N11" s="91">
        <v>1</v>
      </c>
      <c r="O11" s="91">
        <f>L11/'סכום נכסי הקרן'!$C$42</f>
        <v>4.0437635372239676E-2</v>
      </c>
      <c r="P11" s="134"/>
      <c r="BG11" s="128"/>
      <c r="BH11" s="130"/>
      <c r="BI11" s="128"/>
      <c r="BM11" s="128"/>
    </row>
    <row r="12" spans="2:65" s="127" customFormat="1" ht="18" customHeight="1">
      <c r="B12" s="115" t="s">
        <v>217</v>
      </c>
      <c r="C12" s="88"/>
      <c r="D12" s="88"/>
      <c r="E12" s="88"/>
      <c r="F12" s="88"/>
      <c r="G12" s="88"/>
      <c r="H12" s="88"/>
      <c r="I12" s="88"/>
      <c r="J12" s="89"/>
      <c r="K12" s="90"/>
      <c r="L12" s="89">
        <v>20063.176149999999</v>
      </c>
      <c r="M12" s="88"/>
      <c r="N12" s="91">
        <v>1</v>
      </c>
      <c r="O12" s="91">
        <f>L12/'סכום נכסי הקרן'!$C$42</f>
        <v>4.0437635372239676E-2</v>
      </c>
      <c r="P12" s="134"/>
      <c r="BG12" s="128"/>
      <c r="BH12" s="130"/>
      <c r="BI12" s="128"/>
      <c r="BM12" s="128"/>
    </row>
    <row r="13" spans="2:65" s="128" customFormat="1">
      <c r="B13" s="115" t="s">
        <v>916</v>
      </c>
      <c r="C13" s="88"/>
      <c r="D13" s="88"/>
      <c r="E13" s="88"/>
      <c r="F13" s="88"/>
      <c r="G13" s="88"/>
      <c r="H13" s="88"/>
      <c r="I13" s="88"/>
      <c r="J13" s="89"/>
      <c r="K13" s="90"/>
      <c r="L13" s="89">
        <v>20063.176149999999</v>
      </c>
      <c r="M13" s="88"/>
      <c r="N13" s="91">
        <v>1</v>
      </c>
      <c r="O13" s="91">
        <f>L13/'סכום נכסי הקרן'!$C$42</f>
        <v>4.0437635372239676E-2</v>
      </c>
      <c r="BH13" s="130"/>
    </row>
    <row r="14" spans="2:65" s="119" customFormat="1" ht="20.25">
      <c r="B14" s="100" t="s">
        <v>917</v>
      </c>
      <c r="C14" s="92" t="s">
        <v>918</v>
      </c>
      <c r="D14" s="93" t="s">
        <v>25</v>
      </c>
      <c r="E14" s="92"/>
      <c r="F14" s="93" t="s">
        <v>808</v>
      </c>
      <c r="G14" s="92" t="s">
        <v>919</v>
      </c>
      <c r="H14" s="92"/>
      <c r="I14" s="93" t="s">
        <v>151</v>
      </c>
      <c r="J14" s="94">
        <v>4833</v>
      </c>
      <c r="K14" s="95">
        <v>2242.46</v>
      </c>
      <c r="L14" s="94">
        <v>382.46628000000004</v>
      </c>
      <c r="M14" s="96">
        <v>2.1229975363257371E-4</v>
      </c>
      <c r="N14" s="96">
        <v>1.9063097345132965E-2</v>
      </c>
      <c r="O14" s="96">
        <f>L14/'סכום נכסי הקרן'!$C$42</f>
        <v>7.7086657950799708E-4</v>
      </c>
      <c r="BH14" s="127"/>
    </row>
    <row r="15" spans="2:65" s="119" customFormat="1">
      <c r="B15" s="100" t="s">
        <v>920</v>
      </c>
      <c r="C15" s="92" t="s">
        <v>921</v>
      </c>
      <c r="D15" s="93" t="s">
        <v>25</v>
      </c>
      <c r="E15" s="92"/>
      <c r="F15" s="93" t="s">
        <v>808</v>
      </c>
      <c r="G15" s="92" t="s">
        <v>919</v>
      </c>
      <c r="H15" s="92"/>
      <c r="I15" s="93" t="s">
        <v>153</v>
      </c>
      <c r="J15" s="94">
        <v>485</v>
      </c>
      <c r="K15" s="95">
        <v>169671</v>
      </c>
      <c r="L15" s="94">
        <v>3420.7311</v>
      </c>
      <c r="M15" s="96">
        <v>2.0802386758553811E-3</v>
      </c>
      <c r="N15" s="96">
        <v>0.17049798468723509</v>
      </c>
      <c r="O15" s="96">
        <f>L15/'סכום נכסי הקרן'!$C$42</f>
        <v>6.8945353364841151E-3</v>
      </c>
    </row>
    <row r="16" spans="2:65" s="119" customFormat="1">
      <c r="B16" s="100" t="s">
        <v>922</v>
      </c>
      <c r="C16" s="92" t="s">
        <v>923</v>
      </c>
      <c r="D16" s="93" t="s">
        <v>126</v>
      </c>
      <c r="E16" s="92"/>
      <c r="F16" s="93" t="s">
        <v>808</v>
      </c>
      <c r="G16" s="92" t="s">
        <v>919</v>
      </c>
      <c r="H16" s="92"/>
      <c r="I16" s="93" t="s">
        <v>153</v>
      </c>
      <c r="J16" s="94">
        <v>5137.0000000000009</v>
      </c>
      <c r="K16" s="95">
        <v>3804</v>
      </c>
      <c r="L16" s="94">
        <v>812.30597999999998</v>
      </c>
      <c r="M16" s="96">
        <v>1.7966344018582818E-4</v>
      </c>
      <c r="N16" s="96">
        <v>4.048740707487633E-2</v>
      </c>
      <c r="O16" s="96">
        <f>L16/'סכום נכסי הקרן'!$C$42</f>
        <v>1.6372150044612857E-3</v>
      </c>
    </row>
    <row r="17" spans="2:59" s="119" customFormat="1">
      <c r="B17" s="100" t="s">
        <v>924</v>
      </c>
      <c r="C17" s="92" t="s">
        <v>925</v>
      </c>
      <c r="D17" s="93" t="s">
        <v>126</v>
      </c>
      <c r="E17" s="92"/>
      <c r="F17" s="93" t="s">
        <v>808</v>
      </c>
      <c r="G17" s="92" t="s">
        <v>919</v>
      </c>
      <c r="H17" s="92"/>
      <c r="I17" s="93" t="s">
        <v>153</v>
      </c>
      <c r="J17" s="94">
        <v>4309</v>
      </c>
      <c r="K17" s="95">
        <v>2330</v>
      </c>
      <c r="L17" s="94">
        <v>417.35151000000002</v>
      </c>
      <c r="M17" s="96">
        <v>3.6036057447945982E-5</v>
      </c>
      <c r="N17" s="96">
        <v>2.0801866408375228E-2</v>
      </c>
      <c r="O17" s="96">
        <f>L17/'סכום נכסי הקרן'!$C$42</f>
        <v>8.4117828888391835E-4</v>
      </c>
    </row>
    <row r="18" spans="2:59" s="119" customFormat="1">
      <c r="B18" s="100" t="s">
        <v>926</v>
      </c>
      <c r="C18" s="92" t="s">
        <v>927</v>
      </c>
      <c r="D18" s="93" t="s">
        <v>25</v>
      </c>
      <c r="E18" s="92"/>
      <c r="F18" s="93" t="s">
        <v>808</v>
      </c>
      <c r="G18" s="92" t="s">
        <v>919</v>
      </c>
      <c r="H18" s="92"/>
      <c r="I18" s="93" t="s">
        <v>151</v>
      </c>
      <c r="J18" s="94">
        <v>1830.5</v>
      </c>
      <c r="K18" s="95">
        <v>14293</v>
      </c>
      <c r="L18" s="94">
        <v>923.30417</v>
      </c>
      <c r="M18" s="96">
        <v>3.6153219180869476E-4</v>
      </c>
      <c r="N18" s="96">
        <v>4.6019840682104567E-2</v>
      </c>
      <c r="O18" s="96">
        <f>L18/'סכום נכסי הקרן'!$C$42</f>
        <v>1.8609335373915058E-3</v>
      </c>
    </row>
    <row r="19" spans="2:59" s="119" customFormat="1" ht="20.25">
      <c r="B19" s="100" t="s">
        <v>928</v>
      </c>
      <c r="C19" s="92" t="s">
        <v>929</v>
      </c>
      <c r="D19" s="93" t="s">
        <v>25</v>
      </c>
      <c r="E19" s="92"/>
      <c r="F19" s="93" t="s">
        <v>808</v>
      </c>
      <c r="G19" s="92" t="s">
        <v>919</v>
      </c>
      <c r="H19" s="92"/>
      <c r="I19" s="93" t="s">
        <v>153</v>
      </c>
      <c r="J19" s="94">
        <v>556</v>
      </c>
      <c r="K19" s="95">
        <v>123944</v>
      </c>
      <c r="L19" s="94">
        <v>2864.6388400000001</v>
      </c>
      <c r="M19" s="96">
        <v>4.1276161993375547E-4</v>
      </c>
      <c r="N19" s="96">
        <v>0.1427809245446913</v>
      </c>
      <c r="O19" s="96">
        <f>L19/'סכום נכסי הקרן'!$C$42</f>
        <v>5.7737229648494931E-3</v>
      </c>
      <c r="BG19" s="127"/>
    </row>
    <row r="20" spans="2:59" s="119" customFormat="1">
      <c r="B20" s="100" t="s">
        <v>930</v>
      </c>
      <c r="C20" s="92" t="s">
        <v>931</v>
      </c>
      <c r="D20" s="93" t="s">
        <v>25</v>
      </c>
      <c r="E20" s="92"/>
      <c r="F20" s="93" t="s">
        <v>808</v>
      </c>
      <c r="G20" s="92" t="s">
        <v>919</v>
      </c>
      <c r="H20" s="92"/>
      <c r="I20" s="93" t="s">
        <v>151</v>
      </c>
      <c r="J20" s="94">
        <v>6437.09</v>
      </c>
      <c r="K20" s="95">
        <v>1679.65</v>
      </c>
      <c r="L20" s="94">
        <v>381.55752000000001</v>
      </c>
      <c r="M20" s="96">
        <v>1.0944459499991215E-4</v>
      </c>
      <c r="N20" s="96">
        <v>1.901780242307248E-2</v>
      </c>
      <c r="O20" s="96">
        <f>L20/'סכום נכסי הקרן'!$C$42</f>
        <v>7.6903495996550112E-4</v>
      </c>
      <c r="BG20" s="130"/>
    </row>
    <row r="21" spans="2:59" s="119" customFormat="1">
      <c r="B21" s="100" t="s">
        <v>932</v>
      </c>
      <c r="C21" s="92" t="s">
        <v>933</v>
      </c>
      <c r="D21" s="93" t="s">
        <v>25</v>
      </c>
      <c r="E21" s="92"/>
      <c r="F21" s="93" t="s">
        <v>808</v>
      </c>
      <c r="G21" s="92" t="s">
        <v>919</v>
      </c>
      <c r="H21" s="92"/>
      <c r="I21" s="93" t="s">
        <v>151</v>
      </c>
      <c r="J21" s="94">
        <v>13769.000000000005</v>
      </c>
      <c r="K21" s="95">
        <v>1714</v>
      </c>
      <c r="L21" s="94">
        <v>832.84632999999997</v>
      </c>
      <c r="M21" s="96">
        <v>5.0082744578440301E-4</v>
      </c>
      <c r="N21" s="96">
        <v>4.151119063967347E-2</v>
      </c>
      <c r="O21" s="96">
        <f>L21/'סכום נכסי הקרן'!$C$42</f>
        <v>1.6786143909546442E-3</v>
      </c>
    </row>
    <row r="22" spans="2:59" s="119" customFormat="1">
      <c r="B22" s="100" t="s">
        <v>934</v>
      </c>
      <c r="C22" s="92" t="s">
        <v>935</v>
      </c>
      <c r="D22" s="93" t="s">
        <v>25</v>
      </c>
      <c r="E22" s="92"/>
      <c r="F22" s="93" t="s">
        <v>808</v>
      </c>
      <c r="G22" s="92" t="s">
        <v>919</v>
      </c>
      <c r="H22" s="92"/>
      <c r="I22" s="93" t="s">
        <v>151</v>
      </c>
      <c r="J22" s="94">
        <v>417</v>
      </c>
      <c r="K22" s="95">
        <v>46376.06</v>
      </c>
      <c r="L22" s="94">
        <v>682.46685000000002</v>
      </c>
      <c r="M22" s="96">
        <v>1.4246640302122604E-4</v>
      </c>
      <c r="N22" s="96">
        <v>3.4015892842569694E-2</v>
      </c>
      <c r="O22" s="96">
        <f>L22/'סכום נכסי הקרן'!$C$42</f>
        <v>1.3755222716290106E-3</v>
      </c>
    </row>
    <row r="23" spans="2:59" s="119" customFormat="1">
      <c r="B23" s="100" t="s">
        <v>936</v>
      </c>
      <c r="C23" s="92" t="s">
        <v>937</v>
      </c>
      <c r="D23" s="93" t="s">
        <v>25</v>
      </c>
      <c r="E23" s="92"/>
      <c r="F23" s="93" t="s">
        <v>808</v>
      </c>
      <c r="G23" s="92" t="s">
        <v>919</v>
      </c>
      <c r="H23" s="92"/>
      <c r="I23" s="93" t="s">
        <v>151</v>
      </c>
      <c r="J23" s="94">
        <v>14361</v>
      </c>
      <c r="K23" s="95">
        <v>2294.83</v>
      </c>
      <c r="L23" s="94">
        <v>1163.0191400000001</v>
      </c>
      <c r="M23" s="96">
        <v>5.8220894616774827E-5</v>
      </c>
      <c r="N23" s="96">
        <v>5.7967847727838452E-2</v>
      </c>
      <c r="O23" s="96">
        <f>L23/'סכום נכסי הקרן'!$C$42</f>
        <v>2.3440826897318432E-3</v>
      </c>
    </row>
    <row r="24" spans="2:59" s="119" customFormat="1">
      <c r="B24" s="100" t="s">
        <v>938</v>
      </c>
      <c r="C24" s="92" t="s">
        <v>939</v>
      </c>
      <c r="D24" s="93" t="s">
        <v>25</v>
      </c>
      <c r="E24" s="92"/>
      <c r="F24" s="93" t="s">
        <v>808</v>
      </c>
      <c r="G24" s="92" t="s">
        <v>919</v>
      </c>
      <c r="H24" s="92"/>
      <c r="I24" s="93" t="s">
        <v>161</v>
      </c>
      <c r="J24" s="94">
        <v>5841</v>
      </c>
      <c r="K24" s="95">
        <v>10031.39</v>
      </c>
      <c r="L24" s="94">
        <v>1835.67103</v>
      </c>
      <c r="M24" s="96">
        <v>6.0667416267437264E-4</v>
      </c>
      <c r="N24" s="96">
        <v>9.1494537867574874E-2</v>
      </c>
      <c r="O24" s="96">
        <f>L24/'סכום נכסי הקרן'!$C$42</f>
        <v>3.6998227608405678E-3</v>
      </c>
    </row>
    <row r="25" spans="2:59" s="119" customFormat="1">
      <c r="B25" s="100" t="s">
        <v>940</v>
      </c>
      <c r="C25" s="92" t="s">
        <v>941</v>
      </c>
      <c r="D25" s="93" t="s">
        <v>126</v>
      </c>
      <c r="E25" s="92"/>
      <c r="F25" s="93" t="s">
        <v>808</v>
      </c>
      <c r="G25" s="92" t="s">
        <v>919</v>
      </c>
      <c r="H25" s="92"/>
      <c r="I25" s="93" t="s">
        <v>151</v>
      </c>
      <c r="J25" s="94">
        <v>9562.1200000000008</v>
      </c>
      <c r="K25" s="95">
        <v>18808.32</v>
      </c>
      <c r="L25" s="94">
        <v>6346.8174000000008</v>
      </c>
      <c r="M25" s="96">
        <v>1.7310103544981937E-4</v>
      </c>
      <c r="N25" s="96">
        <v>0.31634160775685566</v>
      </c>
      <c r="O25" s="96">
        <f>L25/'סכום נכסי הקרן'!$C$42</f>
        <v>1.2792106587539794E-2</v>
      </c>
    </row>
    <row r="26" spans="2:59">
      <c r="B26" s="101"/>
      <c r="C26" s="92"/>
      <c r="D26" s="92"/>
      <c r="E26" s="92"/>
      <c r="F26" s="92"/>
      <c r="G26" s="92"/>
      <c r="H26" s="92"/>
      <c r="I26" s="92"/>
      <c r="J26" s="94"/>
      <c r="K26" s="95"/>
      <c r="L26" s="92"/>
      <c r="M26" s="92"/>
      <c r="N26" s="96"/>
      <c r="O26" s="92"/>
    </row>
    <row r="27" spans="2:5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5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59">
      <c r="B29" s="78" t="s">
        <v>235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59">
      <c r="B30" s="78" t="s">
        <v>101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59">
      <c r="B31" s="78" t="s">
        <v>220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59">
      <c r="B32" s="78" t="s">
        <v>230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</row>
    <row r="112" spans="2:1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</row>
    <row r="113" spans="2:15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</row>
    <row r="114" spans="2:15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</row>
    <row r="115" spans="2:15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</row>
    <row r="116" spans="2:15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</row>
    <row r="117" spans="2:15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</row>
    <row r="118" spans="2:15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</row>
    <row r="119" spans="2:15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</row>
    <row r="120" spans="2:15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</row>
    <row r="121" spans="2:15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</row>
    <row r="122" spans="2:15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</row>
    <row r="123" spans="2:15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</row>
    <row r="124" spans="2:15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</row>
    <row r="125" spans="2:15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AH20:XFD23 D20:AF23 D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2017-12-07T06:17:13+00:00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741CCCA-A14B-4EE9-8EDE-F38F5109F3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