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5" i="58" l="1"/>
  <c r="J11" i="58" s="1"/>
  <c r="J10" i="58" s="1"/>
  <c r="C31" i="88" l="1"/>
  <c r="C17" i="88"/>
  <c r="C15" i="88"/>
  <c r="C13" i="88"/>
  <c r="C11" i="88"/>
  <c r="C23" i="88" l="1"/>
  <c r="C12" i="88"/>
  <c r="C10" i="88" l="1"/>
  <c r="C42" i="88" s="1"/>
  <c r="D12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21" i="76" l="1"/>
  <c r="K16" i="76"/>
  <c r="K12" i="76"/>
  <c r="N57" i="63"/>
  <c r="N53" i="63"/>
  <c r="N49" i="63"/>
  <c r="N44" i="63"/>
  <c r="N40" i="63"/>
  <c r="N36" i="63"/>
  <c r="N31" i="63"/>
  <c r="N27" i="63"/>
  <c r="N22" i="63"/>
  <c r="N18" i="63"/>
  <c r="N14" i="63"/>
  <c r="U14" i="61"/>
  <c r="Q47" i="59"/>
  <c r="Q43" i="59"/>
  <c r="Q39" i="59"/>
  <c r="Q51" i="59"/>
  <c r="Q34" i="59"/>
  <c r="Q30" i="59"/>
  <c r="Q26" i="59"/>
  <c r="Q21" i="59"/>
  <c r="Q17" i="59"/>
  <c r="Q13" i="59"/>
  <c r="D17" i="88"/>
  <c r="K15" i="76"/>
  <c r="N56" i="63"/>
  <c r="N47" i="63"/>
  <c r="N39" i="63"/>
  <c r="N34" i="63"/>
  <c r="N26" i="63"/>
  <c r="N17" i="63"/>
  <c r="Q46" i="59"/>
  <c r="Q38" i="59"/>
  <c r="Q33" i="59"/>
  <c r="Q25" i="59"/>
  <c r="Q16" i="59"/>
  <c r="D15" i="88"/>
  <c r="N55" i="63"/>
  <c r="N51" i="63"/>
  <c r="N46" i="63"/>
  <c r="N42" i="63"/>
  <c r="N38" i="63"/>
  <c r="N33" i="63"/>
  <c r="N29" i="63"/>
  <c r="N25" i="63"/>
  <c r="N16" i="63"/>
  <c r="U12" i="61"/>
  <c r="Q41" i="59"/>
  <c r="Q32" i="59"/>
  <c r="Q24" i="59"/>
  <c r="Q15" i="59"/>
  <c r="D11" i="88"/>
  <c r="K17" i="76"/>
  <c r="K13" i="76"/>
  <c r="N58" i="63"/>
  <c r="N54" i="63"/>
  <c r="N50" i="63"/>
  <c r="N45" i="63"/>
  <c r="N41" i="63"/>
  <c r="N37" i="63"/>
  <c r="N32" i="63"/>
  <c r="N28" i="63"/>
  <c r="N23" i="63"/>
  <c r="N19" i="63"/>
  <c r="N15" i="63"/>
  <c r="N11" i="63"/>
  <c r="U11" i="61"/>
  <c r="Q44" i="59"/>
  <c r="Q40" i="59"/>
  <c r="Q52" i="59"/>
  <c r="Q35" i="59"/>
  <c r="Q31" i="59"/>
  <c r="Q27" i="59"/>
  <c r="Q22" i="59"/>
  <c r="Q18" i="59"/>
  <c r="Q14" i="59"/>
  <c r="D42" i="88"/>
  <c r="K20" i="76"/>
  <c r="K11" i="76"/>
  <c r="N52" i="63"/>
  <c r="N43" i="63"/>
  <c r="N30" i="63"/>
  <c r="N21" i="63"/>
  <c r="N13" i="63"/>
  <c r="U13" i="61"/>
  <c r="Q42" i="59"/>
  <c r="Q50" i="59"/>
  <c r="Q29" i="59"/>
  <c r="Q20" i="59"/>
  <c r="Q12" i="59"/>
  <c r="K18" i="76"/>
  <c r="K14" i="76"/>
  <c r="N20" i="63"/>
  <c r="N12" i="63"/>
  <c r="Q45" i="59"/>
  <c r="Q37" i="59"/>
  <c r="Q49" i="59"/>
  <c r="Q28" i="59"/>
  <c r="Q19" i="59"/>
  <c r="Q11" i="59"/>
  <c r="D13" i="88"/>
  <c r="D31" i="88"/>
  <c r="L17" i="58"/>
  <c r="L12" i="58"/>
  <c r="L19" i="58"/>
  <c r="L16" i="58"/>
  <c r="L11" i="58"/>
  <c r="L18" i="58"/>
  <c r="L15" i="58"/>
  <c r="L10" i="58"/>
  <c r="L13" i="5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70930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</mdxMetadata>
  <valueMetadata count="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</valueMetadata>
</metadata>
</file>

<file path=xl/sharedStrings.xml><?xml version="1.0" encoding="utf-8"?>
<sst xmlns="http://schemas.openxmlformats.org/spreadsheetml/2006/main" count="2203" uniqueCount="414">
  <si>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</si>
  <si>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</si>
  <si>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</si>
  <si>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</si>
  <si>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</si>
  <si>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</si>
  <si>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</si>
  <si>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</si>
  <si>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</si>
  <si>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</si>
  <si>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</si>
  <si>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</si>
  <si>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</si>
  <si>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</si>
  <si>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</si>
  <si>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</si>
  <si>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</si>
  <si>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</si>
  <si>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</si>
  <si>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</si>
  <si>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</si>
  <si>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</si>
  <si>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</si>
  <si>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</si>
  <si>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</si>
  <si>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</si>
  <si>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</si>
  <si>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</si>
  <si>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</si>
  <si>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</si>
  <si>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</si>
  <si>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</si>
  <si>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</si>
  <si>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</si>
  <si>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</si>
  <si>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</si>
  <si>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</si>
  <si>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</si>
  <si>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</si>
  <si>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</si>
  <si>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</si>
  <si>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</si>
  <si>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</si>
  <si>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</si>
  <si>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</si>
  <si>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</si>
  <si>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</si>
  <si>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</si>
  <si>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</si>
  <si>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</si>
  <si>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</si>
  <si>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</si>
  <si>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</si>
  <si>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</si>
  <si>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</si>
  <si>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</si>
  <si>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</si>
  <si>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</si>
  <si>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</si>
  <si>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</si>
  <si>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</si>
  <si>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</si>
  <si>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</si>
  <si>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</si>
  <si>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</si>
  <si>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</si>
  <si>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</si>
  <si>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</si>
  <si>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</si>
  <si>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</si>
  <si>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</si>
  <si>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</si>
  <si>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</si>
  <si>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</si>
  <si>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</si>
  <si>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</si>
  <si>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</si>
  <si>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</si>
  <si>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</si>
  <si>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</si>
  <si>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</si>
  <si>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</si>
  <si>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</si>
  <si>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</si>
  <si>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</si>
  <si>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</si>
  <si>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</si>
  <si>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</si>
  <si>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</si>
  <si>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</si>
  <si>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</si>
  <si>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</si>
  <si>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</si>
  <si>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</si>
  <si>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</si>
  <si>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</si>
  <si>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</si>
  <si>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</si>
  <si>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</si>
  <si>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</si>
  <si>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</si>
  <si>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</si>
  <si>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</si>
  <si>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</si>
  <si>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</si>
  <si>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</si>
  <si>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</si>
  <si>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</si>
  <si>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</si>
  <si>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</si>
  <si>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</si>
  <si>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</si>
  <si>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</si>
  <si>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</si>
  <si>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</si>
  <si>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</si>
  <si>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</si>
  <si>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</si>
  <si>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</si>
  <si>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</si>
  <si>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</si>
  <si>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</si>
  <si>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</si>
  <si>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</si>
  <si>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</si>
  <si>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</si>
  <si>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</si>
  <si>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</si>
  <si>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</si>
  <si>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</si>
  <si>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</si>
  <si>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</si>
  <si>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</si>
  <si>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</si>
  <si>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</si>
  <si>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</si>
  <si>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</si>
  <si>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</si>
  <si>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</si>
  <si>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</si>
  <si>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</si>
  <si>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</si>
  <si>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</si>
  <si>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</si>
  <si>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</si>
  <si>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</si>
  <si>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</si>
  <si>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</si>
  <si>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</si>
  <si>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</si>
  <si>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</si>
  <si>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</si>
  <si>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</si>
  <si>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</si>
  <si>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</si>
  <si>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</si>
  <si>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</si>
  <si>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</si>
  <si>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</si>
  <si>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</si>
  <si>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</si>
  <si>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</si>
  <si>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</si>
  <si>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</si>
  <si>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</si>
  <si>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</si>
  <si>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</si>
  <si>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</si>
  <si>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</si>
  <si>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</si>
  <si>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</si>
  <si>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</si>
  <si>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</si>
  <si>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</si>
  <si>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</si>
  <si>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</si>
  <si>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</si>
  <si>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</si>
  <si>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</si>
  <si>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</si>
  <si>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</si>
  <si>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</si>
  <si>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</si>
  <si>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</si>
  <si>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</si>
  <si>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</si>
  <si>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</si>
  <si>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</si>
  <si>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</si>
  <si>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</si>
  <si>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</si>
  <si>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</si>
  <si>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</si>
  <si>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</si>
  <si>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</si>
  <si>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</si>
  <si>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</si>
  <si>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</si>
  <si>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</si>
  <si>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</si>
  <si>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</si>
  <si>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</si>
  <si>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</si>
  <si>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</si>
  <si>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</si>
  <si>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</si>
  <si>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</si>
  <si>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</si>
  <si>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</si>
  <si>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</si>
  <si>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</si>
  <si>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</si>
  <si>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</si>
  <si>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</si>
  <si>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</si>
  <si>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</si>
  <si>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</si>
  <si>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</si>
  <si>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</si>
  <si>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</si>
  <si>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</si>
  <si>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</si>
  <si>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</si>
  <si>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</si>
  <si>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</si>
  <si>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</si>
  <si>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</si>
  <si>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</si>
  <si>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</si>
  <si>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</si>
  <si>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</si>
  <si>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</si>
  <si>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</si>
  <si>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</si>
  <si>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</si>
  <si>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</si>
  <si>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הלכה</t>
  </si>
  <si>
    <t>ממשלתי צמוד 0536</t>
  </si>
  <si>
    <t>1097708</t>
  </si>
  <si>
    <t>RF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</si>
  <si>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</si>
  <si>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</si>
  <si>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</si>
  <si>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</si>
  <si>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</si>
  <si>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</si>
  <si>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</si>
  <si>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</si>
  <si>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</si>
  <si>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</si>
  <si>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</si>
  <si>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</si>
  <si>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</si>
  <si>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</si>
  <si>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</si>
  <si>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</si>
  <si>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</si>
  <si>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</si>
  <si>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</si>
  <si>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</si>
  <si>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</si>
  <si>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</si>
  <si>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</si>
  <si>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</si>
  <si>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</si>
  <si>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</si>
  <si>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</si>
  <si>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</si>
  <si>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718</t>
  </si>
  <si>
    <t>8180713</t>
  </si>
  <si>
    <t>מקמ 828</t>
  </si>
  <si>
    <t>8180820</t>
  </si>
  <si>
    <t>מקמ 918</t>
  </si>
  <si>
    <t>8180911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</si>
  <si>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</si>
  <si>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</si>
  <si>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</si>
  <si>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</si>
  <si>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</si>
  <si>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</si>
  <si>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</si>
  <si>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</si>
  <si>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</si>
  <si>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</si>
  <si>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</si>
  <si>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</si>
  <si>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</si>
  <si>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</si>
  <si>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</si>
  <si>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</si>
  <si>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</si>
  <si>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</si>
  <si>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</si>
  <si>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</si>
  <si>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</si>
  <si>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</si>
  <si>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</si>
  <si>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</si>
  <si>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</si>
  <si>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</si>
  <si>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פועלים הנפקות התח אגח י</t>
  </si>
  <si>
    <t>1940402</t>
  </si>
  <si>
    <t>מגמה</t>
  </si>
  <si>
    <t>520000118</t>
  </si>
  <si>
    <t>בנקים</t>
  </si>
  <si>
    <t>הראל סל תא 125</t>
  </si>
  <si>
    <t>1113232</t>
  </si>
  <si>
    <t>514103811</t>
  </si>
  <si>
    <t>מניות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</si>
  <si>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</si>
  <si>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</si>
  <si>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</si>
  <si>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</si>
  <si>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</si>
  <si>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</si>
  <si>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</si>
  <si>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</si>
  <si>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</si>
  <si>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</si>
  <si>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</si>
  <si>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</si>
  <si>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</si>
  <si>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</si>
  <si>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</si>
  <si>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</si>
  <si>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</si>
  <si>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</si>
  <si>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</si>
  <si>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</si>
  <si>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</si>
  <si>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הראל סל תל בונד 60</t>
  </si>
  <si>
    <t>1113257</t>
  </si>
  <si>
    <t>אג"ח</t>
  </si>
  <si>
    <t>פסגות סל תל בונד מאגר</t>
  </si>
  <si>
    <t>1132588</t>
  </si>
  <si>
    <t>פסגות תל בונד 60 סדרה 1</t>
  </si>
  <si>
    <t>1109420</t>
  </si>
  <si>
    <t>קסם תל בונד 60</t>
  </si>
  <si>
    <t>1109248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</si>
  <si>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</si>
  <si>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</si>
  <si>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</si>
  <si>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</si>
  <si>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</si>
  <si>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</si>
  <si>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</si>
  <si>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</si>
  <si>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</si>
  <si>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</si>
  <si>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</si>
  <si>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</si>
  <si>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</si>
  <si>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</si>
  <si>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NYSE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</si>
  <si>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</si>
  <si>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</si>
  <si>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</si>
  <si>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</si>
  <si>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</si>
  <si>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</si>
  <si>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</si>
  <si>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</si>
  <si>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</si>
  <si>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</si>
  <si>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</si>
  <si>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</si>
  <si>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</si>
  <si>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</si>
  <si>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</si>
  <si>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</si>
  <si>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</si>
  <si>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</si>
  <si>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</si>
  <si>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</si>
  <si>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</si>
  <si>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</si>
  <si>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</si>
  <si>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</si>
  <si>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</si>
  <si>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</si>
  <si>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ISHARES MARKIT IBOXX EUR HIGH YIELD</t>
  </si>
  <si>
    <t>IE00B66F4759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</si>
  <si>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</si>
  <si>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</si>
  <si>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</si>
  <si>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</si>
  <si>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</si>
  <si>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</si>
  <si>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₪ / מט"ח</t>
  </si>
  <si>
    <t>+ILS/-USD 3.5012 23-10-17 (26) --168</t>
  </si>
  <si>
    <t>10000243</t>
  </si>
  <si>
    <t>ל.ר.</t>
  </si>
  <si>
    <t>+ILS/-USD 3.526 23-10-17 (26) -33</t>
  </si>
  <si>
    <t>10000278</t>
  </si>
  <si>
    <t>+ILS/-USD 3.5345 23-10-17 (26) --45</t>
  </si>
  <si>
    <t>10000270</t>
  </si>
  <si>
    <t>+ILS/-USD 3.5365 23-10-17 (26) --35</t>
  </si>
  <si>
    <t>10000275</t>
  </si>
  <si>
    <t>+ILS/-USD 3.608 23-10-17 (26) --110</t>
  </si>
  <si>
    <t>10000257</t>
  </si>
  <si>
    <t>+USD/-EUR 1.1696 16-11-17 (26) +69.9</t>
  </si>
  <si>
    <t>10000251</t>
  </si>
  <si>
    <t/>
  </si>
  <si>
    <t>פרנק שווצרי</t>
  </si>
  <si>
    <t>דולר ניו-זילנד</t>
  </si>
  <si>
    <t>כתר נורבגי</t>
  </si>
  <si>
    <t>יו בנק</t>
  </si>
  <si>
    <t>30026000</t>
  </si>
  <si>
    <t>30326000</t>
  </si>
  <si>
    <t>31726000</t>
  </si>
  <si>
    <t>32026000</t>
  </si>
  <si>
    <t>31126000</t>
  </si>
  <si>
    <t>מעלות S&amp;P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</si>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</sst>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2" fontId="5" fillId="0" borderId="29" xfId="7" applyNumberFormat="1" applyFont="1" applyFill="1" applyBorder="1" applyAlignment="1">
      <alignment horizontal="right"/>
    </xf>
    <xf numFmtId="168" fontId="5" fillId="0" borderId="29" xfId="7" applyNumberFormat="1" applyFont="1" applyFill="1" applyBorder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pane ySplit="9" topLeftCell="A10" activePane="bottomLeft" state="frozen"/>
      <selection pane="bottomLeft" activeCell="J4" sqref="J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167</v>
      </c>
      <c r="C1" s="77" t="s" vm="1">
        <v>234</v>
      </c>
    </row>
    <row r="2" spans="1:21">
      <c r="B2" s="57" t="s">
        <v>166</v>
      </c>
      <c r="C2" s="77" t="s">
        <v>235</v>
      </c>
    </row>
    <row r="3" spans="1:21">
      <c r="B3" s="57" t="s">
        <v>168</v>
      </c>
      <c r="C3" s="77" t="s">
        <v>236</v>
      </c>
    </row>
    <row r="4" spans="1:21">
      <c r="B4" s="57" t="s">
        <v>169</v>
      </c>
      <c r="C4" s="77">
        <v>2149</v>
      </c>
    </row>
    <row r="6" spans="1:21" ht="26.25" customHeight="1">
      <c r="B6" s="125" t="s">
        <v>183</v>
      </c>
      <c r="C6" s="126"/>
      <c r="D6" s="127"/>
    </row>
    <row r="7" spans="1:21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223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182</v>
      </c>
      <c r="C10" s="113">
        <f>+C11+C12+C23</f>
        <v>1242.4613440000003</v>
      </c>
      <c r="D10" s="114">
        <f>+C10/$C$42</f>
        <v>1</v>
      </c>
    </row>
    <row r="11" spans="1:21">
      <c r="A11" s="45" t="s">
        <v>130</v>
      </c>
      <c r="B11" s="29" t="s">
        <v>184</v>
      </c>
      <c r="C11" s="113">
        <f>+מזומנים!J10</f>
        <v>77.99418399999999</v>
      </c>
      <c r="D11" s="114">
        <f t="shared" ref="D11:D12" si="0">+C11/$C$42</f>
        <v>6.2773932063676319E-2</v>
      </c>
    </row>
    <row r="12" spans="1:21">
      <c r="B12" s="29" t="s">
        <v>185</v>
      </c>
      <c r="C12" s="113">
        <f>SUM(C13:C22)</f>
        <v>1165.2738400000003</v>
      </c>
      <c r="D12" s="114">
        <f t="shared" si="0"/>
        <v>0.93787532757236436</v>
      </c>
    </row>
    <row r="13" spans="1:21">
      <c r="A13" s="55" t="s">
        <v>130</v>
      </c>
      <c r="B13" s="30" t="s">
        <v>56</v>
      </c>
      <c r="C13" s="113">
        <f>+'תעודות התחייבות ממשלתיות'!N11</f>
        <v>274.75502000000006</v>
      </c>
      <c r="D13" s="114">
        <f>+C13/$C$42</f>
        <v>0.22113768072288614</v>
      </c>
    </row>
    <row r="14" spans="1:21">
      <c r="A14" s="55" t="s">
        <v>130</v>
      </c>
      <c r="B14" s="30" t="s">
        <v>57</v>
      </c>
      <c r="C14" s="113" t="s" vm="2">
        <v>402</v>
      </c>
      <c r="D14" s="114" t="s" vm="3">
        <v>402</v>
      </c>
    </row>
    <row r="15" spans="1:21">
      <c r="A15" s="55" t="s">
        <v>130</v>
      </c>
      <c r="B15" s="30" t="s">
        <v>58</v>
      </c>
      <c r="C15" s="113">
        <f>+'אג"ח קונצרני'!R11</f>
        <v>1.9367300000000001</v>
      </c>
      <c r="D15" s="114">
        <f>+C15/$C$42</f>
        <v>1.5587849145993226E-3</v>
      </c>
    </row>
    <row r="16" spans="1:21">
      <c r="A16" s="55" t="s">
        <v>130</v>
      </c>
      <c r="B16" s="30" t="s">
        <v>59</v>
      </c>
      <c r="C16" s="113" t="s" vm="4">
        <v>402</v>
      </c>
      <c r="D16" s="114" t="s" vm="5">
        <v>402</v>
      </c>
    </row>
    <row r="17" spans="1:4">
      <c r="A17" s="55" t="s">
        <v>130</v>
      </c>
      <c r="B17" s="30" t="s">
        <v>60</v>
      </c>
      <c r="C17" s="113">
        <f>+'תעודות סל'!K11</f>
        <v>888.58209000000022</v>
      </c>
      <c r="D17" s="114">
        <f>+C17/$C$42</f>
        <v>0.7151788619348789</v>
      </c>
    </row>
    <row r="18" spans="1:4">
      <c r="A18" s="55" t="s">
        <v>130</v>
      </c>
      <c r="B18" s="30" t="s">
        <v>61</v>
      </c>
      <c r="C18" s="113" t="s" vm="6">
        <v>402</v>
      </c>
      <c r="D18" s="114" t="s" vm="7">
        <v>402</v>
      </c>
    </row>
    <row r="19" spans="1:4">
      <c r="A19" s="55" t="s">
        <v>130</v>
      </c>
      <c r="B19" s="30" t="s">
        <v>62</v>
      </c>
      <c r="C19" s="113" t="s" vm="8">
        <v>402</v>
      </c>
      <c r="D19" s="114" t="s" vm="9">
        <v>402</v>
      </c>
    </row>
    <row r="20" spans="1:4">
      <c r="A20" s="55" t="s">
        <v>130</v>
      </c>
      <c r="B20" s="30" t="s">
        <v>63</v>
      </c>
      <c r="C20" s="113" t="s" vm="10">
        <v>402</v>
      </c>
      <c r="D20" s="114" t="s" vm="11">
        <v>402</v>
      </c>
    </row>
    <row r="21" spans="1:4">
      <c r="A21" s="55" t="s">
        <v>130</v>
      </c>
      <c r="B21" s="30" t="s">
        <v>64</v>
      </c>
      <c r="C21" s="113" t="s" vm="12">
        <v>402</v>
      </c>
      <c r="D21" s="114" t="s" vm="13">
        <v>402</v>
      </c>
    </row>
    <row r="22" spans="1:4">
      <c r="A22" s="55" t="s">
        <v>130</v>
      </c>
      <c r="B22" s="30" t="s">
        <v>65</v>
      </c>
      <c r="C22" s="113" t="s" vm="14">
        <v>402</v>
      </c>
      <c r="D22" s="114" t="s" vm="15">
        <v>402</v>
      </c>
    </row>
    <row r="23" spans="1:4">
      <c r="B23" s="29" t="s">
        <v>186</v>
      </c>
      <c r="C23" s="113">
        <f>SUM(C24:C31)</f>
        <v>-0.80667999999999995</v>
      </c>
      <c r="D23" s="114">
        <f>+C23/$C$42</f>
        <v>-6.492596360406363E-4</v>
      </c>
    </row>
    <row r="24" spans="1:4">
      <c r="A24" s="55" t="s">
        <v>130</v>
      </c>
      <c r="B24" s="30" t="s">
        <v>66</v>
      </c>
      <c r="C24" s="113" t="s" vm="16">
        <v>402</v>
      </c>
      <c r="D24" s="114" t="s" vm="17">
        <v>402</v>
      </c>
    </row>
    <row r="25" spans="1:4">
      <c r="A25" s="55" t="s">
        <v>130</v>
      </c>
      <c r="B25" s="30" t="s">
        <v>67</v>
      </c>
      <c r="C25" s="113" t="s" vm="18">
        <v>402</v>
      </c>
      <c r="D25" s="114" t="s" vm="19">
        <v>402</v>
      </c>
    </row>
    <row r="26" spans="1:4">
      <c r="A26" s="55" t="s">
        <v>130</v>
      </c>
      <c r="B26" s="30" t="s">
        <v>58</v>
      </c>
      <c r="C26" s="113" t="s" vm="20">
        <v>402</v>
      </c>
      <c r="D26" s="114" t="s" vm="21">
        <v>402</v>
      </c>
    </row>
    <row r="27" spans="1:4">
      <c r="A27" s="55" t="s">
        <v>130</v>
      </c>
      <c r="B27" s="30" t="s">
        <v>68</v>
      </c>
      <c r="C27" s="113" t="s" vm="22">
        <v>402</v>
      </c>
      <c r="D27" s="114" t="s" vm="23">
        <v>402</v>
      </c>
    </row>
    <row r="28" spans="1:4">
      <c r="A28" s="55" t="s">
        <v>130</v>
      </c>
      <c r="B28" s="30" t="s">
        <v>69</v>
      </c>
      <c r="C28" s="113" t="s" vm="24">
        <v>402</v>
      </c>
      <c r="D28" s="114" t="s" vm="25">
        <v>402</v>
      </c>
    </row>
    <row r="29" spans="1:4">
      <c r="A29" s="55" t="s">
        <v>130</v>
      </c>
      <c r="B29" s="30" t="s">
        <v>70</v>
      </c>
      <c r="C29" s="113" t="s" vm="26">
        <v>402</v>
      </c>
      <c r="D29" s="114" t="s" vm="27">
        <v>402</v>
      </c>
    </row>
    <row r="30" spans="1:4">
      <c r="A30" s="55" t="s">
        <v>130</v>
      </c>
      <c r="B30" s="30" t="s">
        <v>209</v>
      </c>
      <c r="C30" s="113" t="s" vm="28">
        <v>402</v>
      </c>
      <c r="D30" s="114" t="s" vm="29">
        <v>402</v>
      </c>
    </row>
    <row r="31" spans="1:4">
      <c r="A31" s="55" t="s">
        <v>130</v>
      </c>
      <c r="B31" s="30" t="s">
        <v>93</v>
      </c>
      <c r="C31" s="113">
        <f>+'לא סחיר - חוזים עתידיים'!I11</f>
        <v>-0.80667999999999995</v>
      </c>
      <c r="D31" s="114">
        <f>+C31/$C$42</f>
        <v>-6.492596360406363E-4</v>
      </c>
    </row>
    <row r="32" spans="1:4">
      <c r="A32" s="55" t="s">
        <v>130</v>
      </c>
      <c r="B32" s="30" t="s">
        <v>71</v>
      </c>
      <c r="C32" s="113" t="s" vm="30">
        <v>402</v>
      </c>
      <c r="D32" s="114" t="s" vm="31">
        <v>402</v>
      </c>
    </row>
    <row r="33" spans="1:4">
      <c r="A33" s="55" t="s">
        <v>130</v>
      </c>
      <c r="B33" s="29" t="s">
        <v>187</v>
      </c>
      <c r="C33" s="113" t="s" vm="32">
        <v>402</v>
      </c>
      <c r="D33" s="114" t="s" vm="33">
        <v>402</v>
      </c>
    </row>
    <row r="34" spans="1:4">
      <c r="A34" s="55" t="s">
        <v>130</v>
      </c>
      <c r="B34" s="29" t="s">
        <v>188</v>
      </c>
      <c r="C34" s="113" t="s" vm="34">
        <v>402</v>
      </c>
      <c r="D34" s="114" t="s" vm="35">
        <v>402</v>
      </c>
    </row>
    <row r="35" spans="1:4">
      <c r="A35" s="55" t="s">
        <v>130</v>
      </c>
      <c r="B35" s="29" t="s">
        <v>189</v>
      </c>
      <c r="C35" s="113" t="s" vm="36">
        <v>402</v>
      </c>
      <c r="D35" s="114" t="s" vm="37">
        <v>402</v>
      </c>
    </row>
    <row r="36" spans="1:4">
      <c r="A36" s="55" t="s">
        <v>130</v>
      </c>
      <c r="B36" s="56" t="s">
        <v>190</v>
      </c>
      <c r="C36" s="113" t="s" vm="38">
        <v>402</v>
      </c>
      <c r="D36" s="114" t="s" vm="39">
        <v>402</v>
      </c>
    </row>
    <row r="37" spans="1:4">
      <c r="A37" s="55" t="s">
        <v>130</v>
      </c>
      <c r="B37" s="29" t="s">
        <v>191</v>
      </c>
      <c r="C37" s="113"/>
      <c r="D37" s="114"/>
    </row>
    <row r="38" spans="1:4">
      <c r="A38" s="55"/>
      <c r="B38" s="68" t="s">
        <v>193</v>
      </c>
      <c r="C38" s="113"/>
      <c r="D38" s="114"/>
    </row>
    <row r="39" spans="1:4">
      <c r="A39" s="55" t="s">
        <v>130</v>
      </c>
      <c r="B39" s="69" t="s">
        <v>194</v>
      </c>
      <c r="C39" s="113" t="s" vm="40">
        <v>402</v>
      </c>
      <c r="D39" s="114" t="s" vm="41">
        <v>402</v>
      </c>
    </row>
    <row r="40" spans="1:4">
      <c r="A40" s="55" t="s">
        <v>130</v>
      </c>
      <c r="B40" s="69" t="s">
        <v>221</v>
      </c>
      <c r="C40" s="113" t="s" vm="42">
        <v>402</v>
      </c>
      <c r="D40" s="114" t="s" vm="43">
        <v>402</v>
      </c>
    </row>
    <row r="41" spans="1:4">
      <c r="A41" s="55" t="s">
        <v>130</v>
      </c>
      <c r="B41" s="69" t="s">
        <v>195</v>
      </c>
      <c r="C41" s="113" t="s" vm="44">
        <v>402</v>
      </c>
      <c r="D41" s="114" t="s" vm="45">
        <v>402</v>
      </c>
    </row>
    <row r="42" spans="1:4">
      <c r="B42" s="69" t="s">
        <v>72</v>
      </c>
      <c r="C42" s="113">
        <f>+C10</f>
        <v>1242.4613440000003</v>
      </c>
      <c r="D42" s="114">
        <f>+C42/$C$42</f>
        <v>1</v>
      </c>
    </row>
    <row r="43" spans="1:4">
      <c r="A43" s="55" t="s">
        <v>130</v>
      </c>
      <c r="B43" s="69" t="s">
        <v>192</v>
      </c>
      <c r="C43" s="113"/>
      <c r="D43" s="114"/>
    </row>
    <row r="44" spans="1:4">
      <c r="B44" s="6" t="s">
        <v>98</v>
      </c>
    </row>
    <row r="45" spans="1:4">
      <c r="C45" s="75" t="s">
        <v>174</v>
      </c>
      <c r="D45" s="36" t="s">
        <v>92</v>
      </c>
    </row>
    <row r="46" spans="1:4">
      <c r="C46" s="76" t="s">
        <v>1</v>
      </c>
      <c r="D46" s="25" t="s">
        <v>2</v>
      </c>
    </row>
    <row r="47" spans="1:4">
      <c r="C47" s="115" t="s">
        <v>155</v>
      </c>
      <c r="D47" s="116">
        <v>2.7612000000000001</v>
      </c>
    </row>
    <row r="48" spans="1:4">
      <c r="C48" s="115" t="s">
        <v>164</v>
      </c>
      <c r="D48" s="116">
        <v>1.1092</v>
      </c>
    </row>
    <row r="49" spans="2:4">
      <c r="C49" s="115" t="s">
        <v>160</v>
      </c>
      <c r="D49" s="116">
        <v>2.8287</v>
      </c>
    </row>
    <row r="50" spans="2:4">
      <c r="B50" s="12"/>
      <c r="C50" s="115" t="s">
        <v>403</v>
      </c>
      <c r="D50" s="116">
        <v>3.6273</v>
      </c>
    </row>
    <row r="51" spans="2:4">
      <c r="C51" s="115" t="s">
        <v>153</v>
      </c>
      <c r="D51" s="116">
        <v>4.1569000000000003</v>
      </c>
    </row>
    <row r="52" spans="2:4">
      <c r="C52" s="115" t="s">
        <v>154</v>
      </c>
      <c r="D52" s="116">
        <v>4.7356999999999996</v>
      </c>
    </row>
    <row r="53" spans="2:4">
      <c r="C53" s="115" t="s">
        <v>156</v>
      </c>
      <c r="D53" s="116">
        <v>0.45179999999999998</v>
      </c>
    </row>
    <row r="54" spans="2:4">
      <c r="C54" s="115" t="s">
        <v>161</v>
      </c>
      <c r="D54" s="116">
        <v>3.1328999999999998</v>
      </c>
    </row>
    <row r="55" spans="2:4">
      <c r="C55" s="115" t="s">
        <v>162</v>
      </c>
      <c r="D55" s="116">
        <v>0.1943</v>
      </c>
    </row>
    <row r="56" spans="2:4">
      <c r="C56" s="115" t="s">
        <v>159</v>
      </c>
      <c r="D56" s="116">
        <v>0.55869999999999997</v>
      </c>
    </row>
    <row r="57" spans="2:4">
      <c r="C57" s="115" t="s">
        <v>404</v>
      </c>
      <c r="D57" s="116">
        <v>2.5518000000000001</v>
      </c>
    </row>
    <row r="58" spans="2:4">
      <c r="C58" s="115" t="s">
        <v>158</v>
      </c>
      <c r="D58" s="116">
        <v>0.43369999999999997</v>
      </c>
    </row>
    <row r="59" spans="2:4">
      <c r="C59" s="115" t="s">
        <v>151</v>
      </c>
      <c r="D59" s="116">
        <v>3.5289999999999999</v>
      </c>
    </row>
    <row r="60" spans="2:4">
      <c r="C60" s="115" t="s">
        <v>165</v>
      </c>
      <c r="D60" s="116">
        <v>0.26</v>
      </c>
    </row>
    <row r="61" spans="2:4">
      <c r="C61" s="115" t="s">
        <v>405</v>
      </c>
      <c r="D61" s="116">
        <v>0.44369999999999998</v>
      </c>
    </row>
    <row r="62" spans="2:4">
      <c r="C62" s="115" t="s">
        <v>152</v>
      </c>
      <c r="D62" s="116">
        <v>1</v>
      </c>
    </row>
    <row r="63" spans="2:4">
      <c r="C63" s="117"/>
      <c r="D63" s="117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77" t="s" vm="1">
        <v>234</v>
      </c>
    </row>
    <row r="2" spans="2:60">
      <c r="B2" s="57" t="s">
        <v>166</v>
      </c>
      <c r="C2" s="77" t="s">
        <v>235</v>
      </c>
    </row>
    <row r="3" spans="2:60">
      <c r="B3" s="57" t="s">
        <v>168</v>
      </c>
      <c r="C3" s="77" t="s">
        <v>236</v>
      </c>
    </row>
    <row r="4" spans="2:60">
      <c r="B4" s="57" t="s">
        <v>169</v>
      </c>
      <c r="C4" s="77">
        <v>2149</v>
      </c>
    </row>
    <row r="6" spans="2:60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220</v>
      </c>
      <c r="H8" s="31" t="s">
        <v>219</v>
      </c>
      <c r="I8" s="31" t="s">
        <v>49</v>
      </c>
      <c r="J8" s="31" t="s">
        <v>48</v>
      </c>
      <c r="K8" s="31" t="s">
        <v>170</v>
      </c>
      <c r="L8" s="31" t="s">
        <v>172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229</v>
      </c>
      <c r="H9" s="17"/>
      <c r="I9" s="17" t="s">
        <v>223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C11" s="1"/>
      <c r="BD11" s="3"/>
      <c r="BE11" s="1"/>
      <c r="BG11" s="1"/>
    </row>
    <row r="12" spans="2:60" s="4" customFormat="1" ht="18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C12" s="1"/>
      <c r="BD12" s="3"/>
      <c r="BE12" s="1"/>
      <c r="BG12" s="1"/>
    </row>
    <row r="13" spans="2:60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D13" s="3"/>
    </row>
    <row r="14" spans="2:60" ht="20.25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BD14" s="4"/>
    </row>
    <row r="15" spans="2:60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77" t="s" vm="1">
        <v>234</v>
      </c>
    </row>
    <row r="2" spans="2:61">
      <c r="B2" s="57" t="s">
        <v>166</v>
      </c>
      <c r="C2" s="77" t="s">
        <v>235</v>
      </c>
    </row>
    <row r="3" spans="2:61">
      <c r="B3" s="57" t="s">
        <v>168</v>
      </c>
      <c r="C3" s="77" t="s">
        <v>236</v>
      </c>
    </row>
    <row r="4" spans="2:61">
      <c r="B4" s="57" t="s">
        <v>169</v>
      </c>
      <c r="C4" s="77">
        <v>2149</v>
      </c>
    </row>
    <row r="6" spans="2:6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220</v>
      </c>
      <c r="H8" s="31" t="s">
        <v>219</v>
      </c>
      <c r="I8" s="31" t="s">
        <v>49</v>
      </c>
      <c r="J8" s="31" t="s">
        <v>48</v>
      </c>
      <c r="K8" s="31" t="s">
        <v>170</v>
      </c>
      <c r="L8" s="32" t="s">
        <v>172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229</v>
      </c>
      <c r="H9" s="17"/>
      <c r="I9" s="17" t="s">
        <v>223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167</v>
      </c>
      <c r="C1" s="77" t="s" vm="1">
        <v>234</v>
      </c>
    </row>
    <row r="2" spans="1:60">
      <c r="B2" s="57" t="s">
        <v>166</v>
      </c>
      <c r="C2" s="77" t="s">
        <v>235</v>
      </c>
    </row>
    <row r="3" spans="1:60">
      <c r="B3" s="57" t="s">
        <v>168</v>
      </c>
      <c r="C3" s="77" t="s">
        <v>236</v>
      </c>
    </row>
    <row r="4" spans="1:60">
      <c r="B4" s="57" t="s">
        <v>169</v>
      </c>
      <c r="C4" s="77">
        <v>2149</v>
      </c>
    </row>
    <row r="6" spans="1:60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109</v>
      </c>
      <c r="BF6" s="1" t="s">
        <v>175</v>
      </c>
      <c r="BH6" s="3" t="s">
        <v>152</v>
      </c>
    </row>
    <row r="7" spans="1:60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111</v>
      </c>
      <c r="BF7" s="1" t="s">
        <v>131</v>
      </c>
      <c r="BH7" s="3" t="s">
        <v>151</v>
      </c>
    </row>
    <row r="8" spans="1:60" s="3" customFormat="1" ht="78.75">
      <c r="A8" s="2"/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220</v>
      </c>
      <c r="H8" s="31" t="s">
        <v>219</v>
      </c>
      <c r="I8" s="31" t="s">
        <v>49</v>
      </c>
      <c r="J8" s="31" t="s">
        <v>170</v>
      </c>
      <c r="K8" s="31" t="s">
        <v>172</v>
      </c>
      <c r="BC8" s="1" t="s">
        <v>124</v>
      </c>
      <c r="BD8" s="1" t="s">
        <v>125</v>
      </c>
      <c r="BE8" s="1" t="s">
        <v>132</v>
      </c>
      <c r="BG8" s="4" t="s">
        <v>153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229</v>
      </c>
      <c r="H9" s="17"/>
      <c r="I9" s="17" t="s">
        <v>223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155</v>
      </c>
    </row>
    <row r="12" spans="1:60" ht="20.25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114</v>
      </c>
      <c r="BD12" s="4"/>
      <c r="BE12" s="1" t="s">
        <v>135</v>
      </c>
      <c r="BG12" s="1" t="s">
        <v>156</v>
      </c>
    </row>
    <row r="13" spans="1:60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118</v>
      </c>
      <c r="BE13" s="1" t="s">
        <v>136</v>
      </c>
      <c r="BG13" s="1" t="s">
        <v>157</v>
      </c>
    </row>
    <row r="14" spans="1:60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115</v>
      </c>
      <c r="BE14" s="1" t="s">
        <v>137</v>
      </c>
      <c r="BG14" s="1" t="s">
        <v>159</v>
      </c>
    </row>
    <row r="15" spans="1:60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126</v>
      </c>
      <c r="BE15" s="1" t="s">
        <v>177</v>
      </c>
      <c r="BG15" s="1" t="s">
        <v>161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112</v>
      </c>
      <c r="BD16" s="1" t="s">
        <v>127</v>
      </c>
      <c r="BE16" s="1" t="s">
        <v>138</v>
      </c>
      <c r="BG16" s="1" t="s">
        <v>162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122</v>
      </c>
      <c r="BE17" s="1" t="s">
        <v>139</v>
      </c>
      <c r="BG17" s="1" t="s">
        <v>163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110</v>
      </c>
      <c r="BF18" s="1" t="s">
        <v>140</v>
      </c>
      <c r="BH18" s="1" t="s">
        <v>29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123</v>
      </c>
      <c r="BF19" s="1" t="s">
        <v>141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128</v>
      </c>
      <c r="BF20" s="1" t="s">
        <v>142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113</v>
      </c>
      <c r="BE21" s="1" t="s">
        <v>129</v>
      </c>
      <c r="BF21" s="1" t="s">
        <v>143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119</v>
      </c>
      <c r="BF22" s="1" t="s">
        <v>144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29</v>
      </c>
      <c r="BE23" s="1" t="s">
        <v>120</v>
      </c>
      <c r="BF23" s="1" t="s">
        <v>178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181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145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146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180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147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148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179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29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167</v>
      </c>
      <c r="C1" s="77" t="s" vm="1">
        <v>234</v>
      </c>
    </row>
    <row r="2" spans="2:81">
      <c r="B2" s="57" t="s">
        <v>166</v>
      </c>
      <c r="C2" s="77" t="s">
        <v>235</v>
      </c>
    </row>
    <row r="3" spans="2:81">
      <c r="B3" s="57" t="s">
        <v>168</v>
      </c>
      <c r="C3" s="77" t="s">
        <v>236</v>
      </c>
      <c r="E3" s="2"/>
    </row>
    <row r="4" spans="2:81">
      <c r="B4" s="57" t="s">
        <v>169</v>
      </c>
      <c r="C4" s="77">
        <v>2149</v>
      </c>
    </row>
    <row r="6" spans="2:8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105</v>
      </c>
      <c r="C8" s="31" t="s">
        <v>38</v>
      </c>
      <c r="D8" s="14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49</v>
      </c>
      <c r="O8" s="31" t="s">
        <v>48</v>
      </c>
      <c r="P8" s="31" t="s">
        <v>170</v>
      </c>
      <c r="Q8" s="32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33" t="s">
        <v>223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167</v>
      </c>
      <c r="C1" s="77" t="s" vm="1">
        <v>234</v>
      </c>
    </row>
    <row r="2" spans="2:72">
      <c r="B2" s="57" t="s">
        <v>166</v>
      </c>
      <c r="C2" s="77" t="s">
        <v>235</v>
      </c>
    </row>
    <row r="3" spans="2:72">
      <c r="B3" s="57" t="s">
        <v>168</v>
      </c>
      <c r="C3" s="77" t="s">
        <v>236</v>
      </c>
    </row>
    <row r="4" spans="2:72">
      <c r="B4" s="57" t="s">
        <v>169</v>
      </c>
      <c r="C4" s="77">
        <v>2149</v>
      </c>
    </row>
    <row r="6" spans="2:72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105</v>
      </c>
      <c r="C8" s="31" t="s">
        <v>38</v>
      </c>
      <c r="D8" s="31" t="s">
        <v>15</v>
      </c>
      <c r="E8" s="31" t="s">
        <v>51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220</v>
      </c>
      <c r="L8" s="31" t="s">
        <v>219</v>
      </c>
      <c r="M8" s="31" t="s">
        <v>99</v>
      </c>
      <c r="N8" s="31" t="s">
        <v>48</v>
      </c>
      <c r="O8" s="31" t="s">
        <v>170</v>
      </c>
      <c r="P8" s="32" t="s">
        <v>172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229</v>
      </c>
      <c r="L9" s="33"/>
      <c r="M9" s="33" t="s">
        <v>223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167</v>
      </c>
      <c r="C1" s="77" t="s" vm="1">
        <v>234</v>
      </c>
    </row>
    <row r="2" spans="2:65">
      <c r="B2" s="57" t="s">
        <v>166</v>
      </c>
      <c r="C2" s="77" t="s">
        <v>235</v>
      </c>
    </row>
    <row r="3" spans="2:65">
      <c r="B3" s="57" t="s">
        <v>168</v>
      </c>
      <c r="C3" s="77" t="s">
        <v>236</v>
      </c>
    </row>
    <row r="4" spans="2:65">
      <c r="B4" s="57" t="s">
        <v>169</v>
      </c>
      <c r="C4" s="77">
        <v>2149</v>
      </c>
    </row>
    <row r="6" spans="2:65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31" t="s">
        <v>220</v>
      </c>
      <c r="O8" s="31" t="s">
        <v>219</v>
      </c>
      <c r="P8" s="31" t="s">
        <v>99</v>
      </c>
      <c r="Q8" s="31" t="s">
        <v>48</v>
      </c>
      <c r="R8" s="31" t="s">
        <v>170</v>
      </c>
      <c r="S8" s="32" t="s">
        <v>172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173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AB26" sqref="AB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167</v>
      </c>
      <c r="C1" s="77" t="s" vm="1">
        <v>234</v>
      </c>
    </row>
    <row r="2" spans="2:81">
      <c r="B2" s="57" t="s">
        <v>166</v>
      </c>
      <c r="C2" s="77" t="s">
        <v>235</v>
      </c>
    </row>
    <row r="3" spans="2:81">
      <c r="B3" s="57" t="s">
        <v>168</v>
      </c>
      <c r="C3" s="77" t="s">
        <v>236</v>
      </c>
    </row>
    <row r="4" spans="2:81">
      <c r="B4" s="57" t="s">
        <v>169</v>
      </c>
      <c r="C4" s="77">
        <v>2149</v>
      </c>
    </row>
    <row r="6" spans="2:81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71" t="s">
        <v>220</v>
      </c>
      <c r="O8" s="31" t="s">
        <v>219</v>
      </c>
      <c r="P8" s="31" t="s">
        <v>99</v>
      </c>
      <c r="Q8" s="31" t="s">
        <v>48</v>
      </c>
      <c r="R8" s="31" t="s">
        <v>170</v>
      </c>
      <c r="S8" s="32" t="s">
        <v>172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173</v>
      </c>
      <c r="T10" s="5"/>
      <c r="BZ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Z11" s="1"/>
      <c r="CC11" s="1"/>
    </row>
    <row r="12" spans="2:81" ht="17.25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81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81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81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167</v>
      </c>
      <c r="C1" s="77" t="s" vm="1">
        <v>234</v>
      </c>
    </row>
    <row r="2" spans="2:98">
      <c r="B2" s="57" t="s">
        <v>166</v>
      </c>
      <c r="C2" s="77" t="s">
        <v>235</v>
      </c>
    </row>
    <row r="3" spans="2:98">
      <c r="B3" s="57" t="s">
        <v>168</v>
      </c>
      <c r="C3" s="77" t="s">
        <v>236</v>
      </c>
    </row>
    <row r="4" spans="2:98">
      <c r="B4" s="57" t="s">
        <v>169</v>
      </c>
      <c r="C4" s="77">
        <v>2149</v>
      </c>
    </row>
    <row r="6" spans="2:98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90</v>
      </c>
      <c r="H8" s="31" t="s">
        <v>220</v>
      </c>
      <c r="I8" s="31" t="s">
        <v>219</v>
      </c>
      <c r="J8" s="31" t="s">
        <v>99</v>
      </c>
      <c r="K8" s="31" t="s">
        <v>48</v>
      </c>
      <c r="L8" s="31" t="s">
        <v>170</v>
      </c>
      <c r="M8" s="32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229</v>
      </c>
      <c r="I9" s="33"/>
      <c r="J9" s="33" t="s">
        <v>223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2:98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98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2:98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167</v>
      </c>
      <c r="C1" s="77" t="s" vm="1">
        <v>234</v>
      </c>
    </row>
    <row r="2" spans="2:55">
      <c r="B2" s="57" t="s">
        <v>166</v>
      </c>
      <c r="C2" s="77" t="s">
        <v>235</v>
      </c>
    </row>
    <row r="3" spans="2:55">
      <c r="B3" s="57" t="s">
        <v>168</v>
      </c>
      <c r="C3" s="77" t="s">
        <v>236</v>
      </c>
    </row>
    <row r="4" spans="2:55">
      <c r="B4" s="57" t="s">
        <v>169</v>
      </c>
      <c r="C4" s="77">
        <v>2149</v>
      </c>
    </row>
    <row r="6" spans="2:55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105</v>
      </c>
      <c r="C8" s="31" t="s">
        <v>38</v>
      </c>
      <c r="D8" s="31" t="s">
        <v>90</v>
      </c>
      <c r="E8" s="31" t="s">
        <v>91</v>
      </c>
      <c r="F8" s="31" t="s">
        <v>220</v>
      </c>
      <c r="G8" s="31" t="s">
        <v>219</v>
      </c>
      <c r="H8" s="31" t="s">
        <v>99</v>
      </c>
      <c r="I8" s="31" t="s">
        <v>48</v>
      </c>
      <c r="J8" s="31" t="s">
        <v>170</v>
      </c>
      <c r="K8" s="32" t="s">
        <v>172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229</v>
      </c>
      <c r="G9" s="33"/>
      <c r="H9" s="33" t="s">
        <v>223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218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167</v>
      </c>
      <c r="C1" s="77" t="s" vm="1">
        <v>234</v>
      </c>
    </row>
    <row r="2" spans="2:59">
      <c r="B2" s="57" t="s">
        <v>166</v>
      </c>
      <c r="C2" s="77" t="s">
        <v>235</v>
      </c>
    </row>
    <row r="3" spans="2:59">
      <c r="B3" s="57" t="s">
        <v>168</v>
      </c>
      <c r="C3" s="77" t="s">
        <v>236</v>
      </c>
    </row>
    <row r="4" spans="2:59">
      <c r="B4" s="57" t="s">
        <v>169</v>
      </c>
      <c r="C4" s="77">
        <v>2149</v>
      </c>
    </row>
    <row r="6" spans="2:59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220</v>
      </c>
      <c r="H8" s="31" t="s">
        <v>219</v>
      </c>
      <c r="I8" s="31" t="s">
        <v>99</v>
      </c>
      <c r="J8" s="31" t="s">
        <v>48</v>
      </c>
      <c r="K8" s="31" t="s">
        <v>170</v>
      </c>
      <c r="L8" s="32" t="s">
        <v>172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03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03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03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38</v>
      </c>
      <c r="E6" s="14" t="s">
        <v>106</v>
      </c>
      <c r="I6" s="14" t="s">
        <v>15</v>
      </c>
      <c r="J6" s="14" t="s">
        <v>51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38</v>
      </c>
      <c r="D8" s="31" t="s">
        <v>108</v>
      </c>
      <c r="I8" s="31" t="s">
        <v>15</v>
      </c>
      <c r="J8" s="31" t="s">
        <v>51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108</v>
      </c>
      <c r="E9" s="42" t="s">
        <v>106</v>
      </c>
      <c r="G9" s="14" t="s">
        <v>50</v>
      </c>
      <c r="I9" s="14" t="s">
        <v>15</v>
      </c>
      <c r="J9" s="14" t="s">
        <v>51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38</v>
      </c>
      <c r="D10" s="14" t="s">
        <v>108</v>
      </c>
      <c r="E10" s="42" t="s">
        <v>106</v>
      </c>
      <c r="G10" s="31" t="s">
        <v>50</v>
      </c>
      <c r="I10" s="31" t="s">
        <v>15</v>
      </c>
      <c r="J10" s="31" t="s">
        <v>51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38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38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108</v>
      </c>
      <c r="G13" s="31" t="s">
        <v>50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108</v>
      </c>
      <c r="G14" s="31" t="s">
        <v>50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108</v>
      </c>
      <c r="G15" s="31" t="s">
        <v>50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108</v>
      </c>
      <c r="G16" s="31" t="s">
        <v>50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41</v>
      </c>
      <c r="I17" s="31" t="s">
        <v>15</v>
      </c>
      <c r="J17" s="31" t="s">
        <v>51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51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107</v>
      </c>
      <c r="E20" s="42" t="s">
        <v>106</v>
      </c>
      <c r="G20" s="31" t="s">
        <v>50</v>
      </c>
      <c r="I20" s="31" t="s">
        <v>15</v>
      </c>
      <c r="J20" s="31" t="s">
        <v>51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107</v>
      </c>
      <c r="E21" s="42" t="s">
        <v>106</v>
      </c>
      <c r="G21" s="31" t="s">
        <v>50</v>
      </c>
      <c r="I21" s="31" t="s">
        <v>15</v>
      </c>
      <c r="J21" s="31" t="s">
        <v>51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107</v>
      </c>
      <c r="E22" s="42" t="s">
        <v>106</v>
      </c>
      <c r="G22" s="31" t="s">
        <v>50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50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50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50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50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41</v>
      </c>
      <c r="I27" s="31" t="s">
        <v>15</v>
      </c>
      <c r="J27" s="31" t="s">
        <v>51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51</v>
      </c>
      <c r="L28" s="31" t="s">
        <v>18</v>
      </c>
      <c r="M28" s="31" t="s">
        <v>90</v>
      </c>
      <c r="Q28" s="14" t="s">
        <v>34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106</v>
      </c>
      <c r="I29" s="31" t="s">
        <v>15</v>
      </c>
      <c r="J29" s="31" t="s">
        <v>51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167</v>
      </c>
      <c r="C1" s="77" t="s" vm="1">
        <v>234</v>
      </c>
    </row>
    <row r="2" spans="2:54">
      <c r="B2" s="57" t="s">
        <v>166</v>
      </c>
      <c r="C2" s="77" t="s">
        <v>235</v>
      </c>
    </row>
    <row r="3" spans="2:54">
      <c r="B3" s="57" t="s">
        <v>168</v>
      </c>
      <c r="C3" s="77" t="s">
        <v>236</v>
      </c>
    </row>
    <row r="4" spans="2:54">
      <c r="B4" s="57" t="s">
        <v>169</v>
      </c>
      <c r="C4" s="77">
        <v>2149</v>
      </c>
    </row>
    <row r="6" spans="2:54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220</v>
      </c>
      <c r="H8" s="31" t="s">
        <v>219</v>
      </c>
      <c r="I8" s="31" t="s">
        <v>99</v>
      </c>
      <c r="J8" s="31" t="s">
        <v>48</v>
      </c>
      <c r="K8" s="31" t="s">
        <v>170</v>
      </c>
      <c r="L8" s="32" t="s">
        <v>172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167</v>
      </c>
      <c r="C1" s="77" t="s" vm="1">
        <v>234</v>
      </c>
    </row>
    <row r="2" spans="2:51">
      <c r="B2" s="57" t="s">
        <v>166</v>
      </c>
      <c r="C2" s="77" t="s">
        <v>235</v>
      </c>
    </row>
    <row r="3" spans="2:51">
      <c r="B3" s="57" t="s">
        <v>168</v>
      </c>
      <c r="C3" s="77" t="s">
        <v>236</v>
      </c>
    </row>
    <row r="4" spans="2:51">
      <c r="B4" s="57" t="s">
        <v>169</v>
      </c>
      <c r="C4" s="77">
        <v>2149</v>
      </c>
    </row>
    <row r="6" spans="2:51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220</v>
      </c>
      <c r="H8" s="31" t="s">
        <v>219</v>
      </c>
      <c r="I8" s="31" t="s">
        <v>99</v>
      </c>
      <c r="J8" s="31" t="s">
        <v>170</v>
      </c>
      <c r="K8" s="32" t="s">
        <v>172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40</v>
      </c>
      <c r="C11" s="106"/>
      <c r="D11" s="106"/>
      <c r="E11" s="106"/>
      <c r="F11" s="106"/>
      <c r="G11" s="107"/>
      <c r="H11" s="109"/>
      <c r="I11" s="107">
        <v>-0.80667999999999995</v>
      </c>
      <c r="J11" s="108">
        <v>1</v>
      </c>
      <c r="K11" s="108">
        <f>+I11/'סכום נכסי הקרן'!$C$42</f>
        <v>-6.492596360406363E-4</v>
      </c>
      <c r="AW11" s="99"/>
    </row>
    <row r="12" spans="2:51" s="99" customFormat="1" ht="19.5" customHeight="1">
      <c r="B12" s="111" t="s">
        <v>33</v>
      </c>
      <c r="C12" s="106"/>
      <c r="D12" s="106"/>
      <c r="E12" s="106"/>
      <c r="F12" s="106"/>
      <c r="G12" s="107"/>
      <c r="H12" s="109"/>
      <c r="I12" s="107">
        <v>-0.80667999999999995</v>
      </c>
      <c r="J12" s="108">
        <v>1</v>
      </c>
      <c r="K12" s="108">
        <f>+I12/'סכום נכסי הקרן'!$C$42</f>
        <v>-6.492596360406363E-4</v>
      </c>
    </row>
    <row r="13" spans="2:51">
      <c r="B13" s="101" t="s">
        <v>388</v>
      </c>
      <c r="C13" s="81"/>
      <c r="D13" s="81"/>
      <c r="E13" s="81"/>
      <c r="F13" s="81"/>
      <c r="G13" s="90"/>
      <c r="H13" s="92"/>
      <c r="I13" s="90">
        <v>-0.61969999999999992</v>
      </c>
      <c r="J13" s="91">
        <v>0.7682104428025982</v>
      </c>
      <c r="K13" s="91">
        <f>+I13/'סכום נכסי הקרן'!$C$42</f>
        <v>-4.9876803249663095E-4</v>
      </c>
    </row>
    <row r="14" spans="2:51">
      <c r="B14" s="86" t="s">
        <v>389</v>
      </c>
      <c r="C14" s="83" t="s">
        <v>390</v>
      </c>
      <c r="D14" s="96" t="s">
        <v>391</v>
      </c>
      <c r="E14" s="96" t="s">
        <v>151</v>
      </c>
      <c r="F14" s="104">
        <v>42913</v>
      </c>
      <c r="G14" s="93">
        <v>123802.43</v>
      </c>
      <c r="H14" s="95">
        <v>-0.72160000000000002</v>
      </c>
      <c r="I14" s="93">
        <v>-0.89330999999999994</v>
      </c>
      <c r="J14" s="94">
        <v>1.1073907869291417</v>
      </c>
      <c r="K14" s="94">
        <f>+I14/'סכום נכסי הקרן'!$C$42</f>
        <v>-7.1898413927636831E-4</v>
      </c>
    </row>
    <row r="15" spans="2:51">
      <c r="B15" s="86" t="s">
        <v>392</v>
      </c>
      <c r="C15" s="83" t="s">
        <v>393</v>
      </c>
      <c r="D15" s="96" t="s">
        <v>391</v>
      </c>
      <c r="E15" s="96" t="s">
        <v>151</v>
      </c>
      <c r="F15" s="104">
        <v>43006</v>
      </c>
      <c r="G15" s="93">
        <v>38786</v>
      </c>
      <c r="H15" s="95">
        <v>-1.32E-2</v>
      </c>
      <c r="I15" s="93">
        <v>-5.11E-3</v>
      </c>
      <c r="J15" s="94">
        <v>6.3346060395695946E-3</v>
      </c>
      <c r="K15" s="94">
        <f>+I15/'סכום נכסי הקרן'!$C$42</f>
        <v>-4.1128040117117712E-6</v>
      </c>
    </row>
    <row r="16" spans="2:51" s="7" customFormat="1">
      <c r="B16" s="86" t="s">
        <v>394</v>
      </c>
      <c r="C16" s="83" t="s">
        <v>395</v>
      </c>
      <c r="D16" s="96" t="s">
        <v>391</v>
      </c>
      <c r="E16" s="96" t="s">
        <v>151</v>
      </c>
      <c r="F16" s="104">
        <v>42990</v>
      </c>
      <c r="G16" s="93">
        <v>10603.5</v>
      </c>
      <c r="H16" s="95">
        <v>0.2273</v>
      </c>
      <c r="I16" s="93">
        <v>2.41E-2</v>
      </c>
      <c r="J16" s="94">
        <v>-2.9875539247285171E-2</v>
      </c>
      <c r="K16" s="94">
        <f>+I16/'סכום נכסי הקרן'!$C$42</f>
        <v>1.9396981738210114E-5</v>
      </c>
      <c r="AW16" s="1"/>
      <c r="AY16" s="1"/>
    </row>
    <row r="17" spans="2:51" s="7" customFormat="1">
      <c r="B17" s="86" t="s">
        <v>396</v>
      </c>
      <c r="C17" s="83" t="s">
        <v>397</v>
      </c>
      <c r="D17" s="96" t="s">
        <v>391</v>
      </c>
      <c r="E17" s="96" t="s">
        <v>151</v>
      </c>
      <c r="F17" s="104">
        <v>43005</v>
      </c>
      <c r="G17" s="93">
        <v>3536.5</v>
      </c>
      <c r="H17" s="95">
        <v>0.28360000000000002</v>
      </c>
      <c r="I17" s="93">
        <v>1.0029999999999999E-2</v>
      </c>
      <c r="J17" s="94">
        <v>-1.2433678782168889E-2</v>
      </c>
      <c r="K17" s="94">
        <f>+I17/'סכום נכסי הקרן'!$C$42</f>
        <v>8.0726857607571549E-6</v>
      </c>
      <c r="AW17" s="1"/>
      <c r="AY17" s="1"/>
    </row>
    <row r="18" spans="2:51" s="7" customFormat="1">
      <c r="B18" s="86" t="s">
        <v>398</v>
      </c>
      <c r="C18" s="83" t="s">
        <v>399</v>
      </c>
      <c r="D18" s="96" t="s">
        <v>391</v>
      </c>
      <c r="E18" s="96" t="s">
        <v>151</v>
      </c>
      <c r="F18" s="104">
        <v>42954</v>
      </c>
      <c r="G18" s="93">
        <v>10824</v>
      </c>
      <c r="H18" s="95">
        <v>2.2597</v>
      </c>
      <c r="I18" s="93">
        <v>0.24459</v>
      </c>
      <c r="J18" s="94">
        <v>-0.30320573213665891</v>
      </c>
      <c r="K18" s="94">
        <f>+I18/'סכום נכסי הקרן'!$C$42</f>
        <v>1.9685924329248183E-4</v>
      </c>
      <c r="AW18" s="1"/>
      <c r="AY18" s="1"/>
    </row>
    <row r="19" spans="2:51">
      <c r="B19" s="82"/>
      <c r="C19" s="83"/>
      <c r="D19" s="83"/>
      <c r="E19" s="83"/>
      <c r="F19" s="83"/>
      <c r="G19" s="93"/>
      <c r="H19" s="95"/>
      <c r="I19" s="83"/>
      <c r="J19" s="94"/>
      <c r="K19" s="83"/>
    </row>
    <row r="20" spans="2:51">
      <c r="B20" s="101" t="s">
        <v>215</v>
      </c>
      <c r="C20" s="81"/>
      <c r="D20" s="81"/>
      <c r="E20" s="81"/>
      <c r="F20" s="81"/>
      <c r="G20" s="90"/>
      <c r="H20" s="92"/>
      <c r="I20" s="90">
        <v>-0.18697999999999998</v>
      </c>
      <c r="J20" s="91">
        <v>0.23178955719740169</v>
      </c>
      <c r="K20" s="91">
        <f>+I20/'סכום נכסי הקרן'!$C$42</f>
        <v>-1.5049160354400527E-4</v>
      </c>
    </row>
    <row r="21" spans="2:51">
      <c r="B21" s="86" t="s">
        <v>400</v>
      </c>
      <c r="C21" s="83" t="s">
        <v>401</v>
      </c>
      <c r="D21" s="96" t="s">
        <v>391</v>
      </c>
      <c r="E21" s="96" t="s">
        <v>153</v>
      </c>
      <c r="F21" s="104">
        <v>42942</v>
      </c>
      <c r="G21" s="93">
        <v>20265.95</v>
      </c>
      <c r="H21" s="95">
        <v>-0.92259999999999998</v>
      </c>
      <c r="I21" s="93">
        <v>-0.18697999999999998</v>
      </c>
      <c r="J21" s="94">
        <v>0.23178955719740169</v>
      </c>
      <c r="K21" s="94">
        <f>+I21/'סכום נכסי הקרן'!$C$42</f>
        <v>-1.5049160354400527E-4</v>
      </c>
    </row>
    <row r="22" spans="2:51">
      <c r="B22" s="82"/>
      <c r="C22" s="83"/>
      <c r="D22" s="83"/>
      <c r="E22" s="83"/>
      <c r="F22" s="83"/>
      <c r="G22" s="93"/>
      <c r="H22" s="95"/>
      <c r="I22" s="83"/>
      <c r="J22" s="94"/>
      <c r="K22" s="83"/>
    </row>
    <row r="23" spans="2:5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5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51">
      <c r="B25" s="98" t="s">
        <v>233</v>
      </c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51">
      <c r="B26" s="98" t="s">
        <v>101</v>
      </c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51">
      <c r="B27" s="98" t="s">
        <v>218</v>
      </c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51">
      <c r="B28" s="98" t="s">
        <v>228</v>
      </c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5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5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5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5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167</v>
      </c>
      <c r="C1" s="77" t="s" vm="1">
        <v>234</v>
      </c>
    </row>
    <row r="2" spans="2:78">
      <c r="B2" s="57" t="s">
        <v>166</v>
      </c>
      <c r="C2" s="77" t="s">
        <v>235</v>
      </c>
    </row>
    <row r="3" spans="2:78">
      <c r="B3" s="57" t="s">
        <v>168</v>
      </c>
      <c r="C3" s="77" t="s">
        <v>236</v>
      </c>
    </row>
    <row r="4" spans="2:78">
      <c r="B4" s="57" t="s">
        <v>169</v>
      </c>
      <c r="C4" s="77">
        <v>2149</v>
      </c>
    </row>
    <row r="6" spans="2:78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105</v>
      </c>
      <c r="C8" s="31" t="s">
        <v>38</v>
      </c>
      <c r="D8" s="31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99</v>
      </c>
      <c r="O8" s="31" t="s">
        <v>48</v>
      </c>
      <c r="P8" s="31" t="s">
        <v>170</v>
      </c>
      <c r="Q8" s="32" t="s">
        <v>172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229</v>
      </c>
      <c r="M9" s="17"/>
      <c r="N9" s="17" t="s">
        <v>223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167</v>
      </c>
      <c r="C1" s="77" t="s" vm="1">
        <v>234</v>
      </c>
    </row>
    <row r="2" spans="2:61">
      <c r="B2" s="57" t="s">
        <v>166</v>
      </c>
      <c r="C2" s="77" t="s">
        <v>235</v>
      </c>
    </row>
    <row r="3" spans="2:61">
      <c r="B3" s="57" t="s">
        <v>168</v>
      </c>
      <c r="C3" s="77" t="s">
        <v>236</v>
      </c>
    </row>
    <row r="4" spans="2:61">
      <c r="B4" s="57" t="s">
        <v>169</v>
      </c>
      <c r="C4" s="77">
        <v>2149</v>
      </c>
    </row>
    <row r="6" spans="2:61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3" t="s">
        <v>105</v>
      </c>
      <c r="C7" s="31" t="s">
        <v>211</v>
      </c>
      <c r="D7" s="31" t="s">
        <v>38</v>
      </c>
      <c r="E7" s="31" t="s">
        <v>106</v>
      </c>
      <c r="F7" s="31" t="s">
        <v>15</v>
      </c>
      <c r="G7" s="31" t="s">
        <v>91</v>
      </c>
      <c r="H7" s="31" t="s">
        <v>51</v>
      </c>
      <c r="I7" s="31" t="s">
        <v>18</v>
      </c>
      <c r="J7" s="31" t="s">
        <v>90</v>
      </c>
      <c r="K7" s="14" t="s">
        <v>34</v>
      </c>
      <c r="L7" s="71" t="s">
        <v>19</v>
      </c>
      <c r="M7" s="31" t="s">
        <v>220</v>
      </c>
      <c r="N7" s="31" t="s">
        <v>219</v>
      </c>
      <c r="O7" s="31" t="s">
        <v>99</v>
      </c>
      <c r="P7" s="31" t="s">
        <v>170</v>
      </c>
      <c r="Q7" s="32" t="s">
        <v>172</v>
      </c>
      <c r="R7" s="1"/>
      <c r="S7" s="1"/>
      <c r="T7" s="1"/>
      <c r="U7" s="1"/>
      <c r="V7" s="1"/>
      <c r="W7" s="1"/>
      <c r="BH7" s="3" t="s">
        <v>412</v>
      </c>
      <c r="BI7" s="3" t="s">
        <v>152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229</v>
      </c>
      <c r="N8" s="17"/>
      <c r="O8" s="17" t="s">
        <v>223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153</v>
      </c>
    </row>
    <row r="10" spans="2:61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"/>
      <c r="S10" s="1"/>
      <c r="T10" s="1"/>
      <c r="U10" s="1"/>
      <c r="V10" s="1"/>
      <c r="W10" s="1"/>
      <c r="BH10" s="1" t="s">
        <v>29</v>
      </c>
      <c r="BI10" s="4" t="s">
        <v>154</v>
      </c>
    </row>
    <row r="11" spans="2:61" ht="21.75" customHeight="1">
      <c r="B11" s="98" t="s">
        <v>233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BI11" s="1" t="s">
        <v>160</v>
      </c>
    </row>
    <row r="12" spans="2:61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BI12" s="1" t="s">
        <v>155</v>
      </c>
    </row>
    <row r="13" spans="2:61">
      <c r="B13" s="98" t="s">
        <v>218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BI13" s="1" t="s">
        <v>156</v>
      </c>
    </row>
    <row r="14" spans="2:61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BI14" s="1" t="s">
        <v>157</v>
      </c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BI15" s="1" t="s">
        <v>159</v>
      </c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BI16" s="1" t="s">
        <v>158</v>
      </c>
    </row>
    <row r="17" spans="2:6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BI17" s="1" t="s">
        <v>161</v>
      </c>
    </row>
    <row r="18" spans="2:6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BI18" s="1" t="s">
        <v>162</v>
      </c>
    </row>
    <row r="19" spans="2:61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BI19" s="1" t="s">
        <v>163</v>
      </c>
    </row>
    <row r="20" spans="2:61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BI20" s="1" t="s">
        <v>164</v>
      </c>
    </row>
    <row r="21" spans="2:6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BI21" s="1" t="s">
        <v>165</v>
      </c>
    </row>
    <row r="22" spans="2:6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BI22" s="1" t="s">
        <v>29</v>
      </c>
    </row>
    <row r="23" spans="2:6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6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6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6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6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61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61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61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6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6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167</v>
      </c>
      <c r="C1" s="77" t="s" vm="1">
        <v>234</v>
      </c>
    </row>
    <row r="2" spans="2:64">
      <c r="B2" s="57" t="s">
        <v>166</v>
      </c>
      <c r="C2" s="77" t="s">
        <v>235</v>
      </c>
    </row>
    <row r="3" spans="2:64">
      <c r="B3" s="57" t="s">
        <v>168</v>
      </c>
      <c r="C3" s="77" t="s">
        <v>236</v>
      </c>
    </row>
    <row r="4" spans="2:64">
      <c r="B4" s="57" t="s">
        <v>169</v>
      </c>
      <c r="C4" s="77">
        <v>2149</v>
      </c>
    </row>
    <row r="6" spans="2:64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105</v>
      </c>
      <c r="C7" s="61" t="s">
        <v>38</v>
      </c>
      <c r="D7" s="61" t="s">
        <v>106</v>
      </c>
      <c r="E7" s="61" t="s">
        <v>15</v>
      </c>
      <c r="F7" s="61" t="s">
        <v>51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220</v>
      </c>
      <c r="L7" s="61" t="s">
        <v>219</v>
      </c>
      <c r="M7" s="61" t="s">
        <v>99</v>
      </c>
      <c r="N7" s="61" t="s">
        <v>170</v>
      </c>
      <c r="O7" s="63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229</v>
      </c>
      <c r="L8" s="33"/>
      <c r="M8" s="33" t="s">
        <v>223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8" t="s">
        <v>233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98" t="s">
        <v>218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167</v>
      </c>
      <c r="C1" s="77" t="s" vm="1">
        <v>234</v>
      </c>
    </row>
    <row r="2" spans="2:56">
      <c r="B2" s="57" t="s">
        <v>166</v>
      </c>
      <c r="C2" s="77" t="s">
        <v>235</v>
      </c>
    </row>
    <row r="3" spans="2:56">
      <c r="B3" s="57" t="s">
        <v>168</v>
      </c>
      <c r="C3" s="77" t="s">
        <v>236</v>
      </c>
    </row>
    <row r="4" spans="2:56">
      <c r="B4" s="57" t="s">
        <v>169</v>
      </c>
      <c r="C4" s="77">
        <v>2149</v>
      </c>
    </row>
    <row r="6" spans="2:56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1"/>
    </row>
    <row r="7" spans="2:56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212</v>
      </c>
      <c r="H7" s="62" t="s">
        <v>170</v>
      </c>
      <c r="I7" s="64" t="s">
        <v>171</v>
      </c>
      <c r="J7" s="64" t="s">
        <v>232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3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03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77" t="s" vm="1">
        <v>234</v>
      </c>
    </row>
    <row r="2" spans="2:60">
      <c r="B2" s="57" t="s">
        <v>166</v>
      </c>
      <c r="C2" s="77" t="s">
        <v>235</v>
      </c>
    </row>
    <row r="3" spans="2:60">
      <c r="B3" s="57" t="s">
        <v>168</v>
      </c>
      <c r="C3" s="77" t="s">
        <v>236</v>
      </c>
    </row>
    <row r="4" spans="2:60">
      <c r="B4" s="57" t="s">
        <v>169</v>
      </c>
      <c r="C4" s="77">
        <v>2149</v>
      </c>
    </row>
    <row r="6" spans="2:60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60" t="s">
        <v>170</v>
      </c>
      <c r="K7" s="60" t="s">
        <v>171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0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77" t="s" vm="1">
        <v>234</v>
      </c>
    </row>
    <row r="2" spans="2:60">
      <c r="B2" s="57" t="s">
        <v>166</v>
      </c>
      <c r="C2" s="77" t="s">
        <v>235</v>
      </c>
    </row>
    <row r="3" spans="2:60">
      <c r="B3" s="57" t="s">
        <v>168</v>
      </c>
      <c r="C3" s="77" t="s">
        <v>236</v>
      </c>
    </row>
    <row r="4" spans="2:60">
      <c r="B4" s="57" t="s">
        <v>169</v>
      </c>
      <c r="C4" s="77">
        <v>2149</v>
      </c>
    </row>
    <row r="6" spans="2:60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105</v>
      </c>
      <c r="C7" s="62" t="s">
        <v>38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62" t="s">
        <v>170</v>
      </c>
      <c r="K7" s="64" t="s">
        <v>171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0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167</v>
      </c>
      <c r="C1" s="77" t="s" vm="1">
        <v>234</v>
      </c>
    </row>
    <row r="2" spans="2:47">
      <c r="B2" s="57" t="s">
        <v>166</v>
      </c>
      <c r="C2" s="77" t="s">
        <v>235</v>
      </c>
    </row>
    <row r="3" spans="2:47">
      <c r="B3" s="57" t="s">
        <v>168</v>
      </c>
      <c r="C3" s="77" t="s">
        <v>236</v>
      </c>
    </row>
    <row r="4" spans="2:47">
      <c r="B4" s="57" t="s">
        <v>169</v>
      </c>
      <c r="C4" s="77">
        <v>2149</v>
      </c>
    </row>
    <row r="6" spans="2:47" ht="26.25" customHeight="1">
      <c r="B6" s="139" t="s">
        <v>204</v>
      </c>
      <c r="C6" s="140"/>
      <c r="D6" s="141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223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0"/>
      <c r="C10" s="100"/>
      <c r="D10" s="10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0"/>
      <c r="D11" s="100"/>
    </row>
    <row r="12" spans="2:47">
      <c r="B12" s="103"/>
      <c r="C12" s="100"/>
      <c r="D12" s="10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0"/>
      <c r="C13" s="100"/>
      <c r="D13" s="10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0"/>
      <c r="C14" s="100"/>
      <c r="D14" s="100"/>
    </row>
    <row r="15" spans="2:47">
      <c r="B15" s="100"/>
      <c r="C15" s="100"/>
      <c r="D15" s="10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0"/>
      <c r="C16" s="100"/>
      <c r="D16" s="10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0"/>
      <c r="C17" s="100"/>
      <c r="D17" s="100"/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77" t="s" vm="1">
        <v>234</v>
      </c>
    </row>
    <row r="2" spans="2:18">
      <c r="B2" s="57" t="s">
        <v>166</v>
      </c>
      <c r="C2" s="77" t="s">
        <v>235</v>
      </c>
    </row>
    <row r="3" spans="2:18">
      <c r="B3" s="57" t="s">
        <v>168</v>
      </c>
      <c r="C3" s="77" t="s">
        <v>236</v>
      </c>
    </row>
    <row r="4" spans="2:18">
      <c r="B4" s="57" t="s">
        <v>169</v>
      </c>
      <c r="C4" s="77">
        <v>2149</v>
      </c>
    </row>
    <row r="6" spans="2:18" ht="26.25" customHeight="1">
      <c r="B6" s="139" t="s">
        <v>207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205</v>
      </c>
      <c r="L7" s="31" t="s">
        <v>225</v>
      </c>
      <c r="M7" s="31" t="s">
        <v>206</v>
      </c>
      <c r="N7" s="31" t="s">
        <v>48</v>
      </c>
      <c r="O7" s="31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233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57" t="s">
        <v>167</v>
      </c>
      <c r="C1" s="77" t="s" vm="1">
        <v>234</v>
      </c>
    </row>
    <row r="2" spans="2:16">
      <c r="B2" s="57" t="s">
        <v>166</v>
      </c>
      <c r="C2" s="77" t="s">
        <v>235</v>
      </c>
    </row>
    <row r="3" spans="2:16">
      <c r="B3" s="57" t="s">
        <v>168</v>
      </c>
      <c r="C3" s="77" t="s">
        <v>236</v>
      </c>
    </row>
    <row r="4" spans="2:16">
      <c r="B4" s="57" t="s">
        <v>169</v>
      </c>
      <c r="C4" s="77">
        <v>2149</v>
      </c>
    </row>
    <row r="6" spans="2:16" ht="26.25" customHeight="1">
      <c r="B6" s="128" t="s">
        <v>196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2:16" s="3" customFormat="1" ht="63">
      <c r="B7" s="13" t="s">
        <v>104</v>
      </c>
      <c r="C7" s="14" t="s">
        <v>38</v>
      </c>
      <c r="D7" s="14" t="s">
        <v>106</v>
      </c>
      <c r="E7" s="14" t="s">
        <v>15</v>
      </c>
      <c r="F7" s="14" t="s">
        <v>51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170</v>
      </c>
      <c r="L7" s="14" t="s">
        <v>171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223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10" t="s">
        <v>37</v>
      </c>
      <c r="C10" s="106"/>
      <c r="D10" s="106"/>
      <c r="E10" s="106"/>
      <c r="F10" s="106"/>
      <c r="G10" s="106"/>
      <c r="H10" s="106"/>
      <c r="I10" s="106"/>
      <c r="J10" s="107">
        <f>J11</f>
        <v>77.99418399999999</v>
      </c>
      <c r="K10" s="108">
        <v>1</v>
      </c>
      <c r="L10" s="108">
        <f>+J10/'סכום נכסי הקרן'!$C$42</f>
        <v>6.2773932063676319E-2</v>
      </c>
      <c r="M10" s="118"/>
      <c r="N10" s="118"/>
      <c r="O10" s="118"/>
      <c r="P10" s="118"/>
    </row>
    <row r="11" spans="2:16" s="99" customFormat="1">
      <c r="B11" s="111" t="s">
        <v>217</v>
      </c>
      <c r="C11" s="106"/>
      <c r="D11" s="106"/>
      <c r="E11" s="106"/>
      <c r="F11" s="106"/>
      <c r="G11" s="106"/>
      <c r="H11" s="106"/>
      <c r="I11" s="106"/>
      <c r="J11" s="107">
        <f>J12+J15</f>
        <v>77.99418399999999</v>
      </c>
      <c r="K11" s="108">
        <v>1</v>
      </c>
      <c r="L11" s="108">
        <f>+J11/'סכום נכסי הקרן'!$C$42</f>
        <v>6.2773932063676319E-2</v>
      </c>
      <c r="M11" s="119"/>
      <c r="N11" s="119"/>
      <c r="O11" s="119"/>
      <c r="P11" s="119"/>
    </row>
    <row r="12" spans="2:16">
      <c r="B12" s="101" t="s">
        <v>35</v>
      </c>
      <c r="C12" s="81"/>
      <c r="D12" s="81"/>
      <c r="E12" s="81"/>
      <c r="F12" s="81"/>
      <c r="G12" s="81"/>
      <c r="H12" s="81"/>
      <c r="I12" s="81"/>
      <c r="J12" s="90">
        <v>42.964359999999999</v>
      </c>
      <c r="K12" s="91">
        <v>0.53902693694481463</v>
      </c>
      <c r="L12" s="91">
        <f>+J12/'סכום נכסי הקרן'!$C$42</f>
        <v>3.4580037606385276E-2</v>
      </c>
      <c r="M12" s="120"/>
      <c r="N12" s="120"/>
      <c r="O12" s="120"/>
      <c r="P12" s="120"/>
    </row>
    <row r="13" spans="2:16">
      <c r="B13" s="86" t="s">
        <v>406</v>
      </c>
      <c r="C13" s="83" t="s">
        <v>407</v>
      </c>
      <c r="D13" s="83">
        <v>26</v>
      </c>
      <c r="E13" s="83" t="s">
        <v>413</v>
      </c>
      <c r="F13" s="83" t="s">
        <v>412</v>
      </c>
      <c r="G13" s="96" t="s">
        <v>152</v>
      </c>
      <c r="H13" s="97">
        <v>0</v>
      </c>
      <c r="I13" s="97">
        <v>0</v>
      </c>
      <c r="J13" s="93">
        <v>42.966360000000002</v>
      </c>
      <c r="K13" s="94">
        <v>0.53902693694481463</v>
      </c>
      <c r="L13" s="94">
        <f>+J13/'סכום נכסי הקרן'!$C$42</f>
        <v>3.4581647314413343E-2</v>
      </c>
      <c r="M13" s="120"/>
      <c r="N13" s="120"/>
      <c r="O13" s="120"/>
      <c r="P13" s="120"/>
    </row>
    <row r="14" spans="2:16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  <c r="M14" s="120"/>
      <c r="N14" s="120"/>
      <c r="O14" s="120"/>
      <c r="P14" s="120"/>
    </row>
    <row r="15" spans="2:16">
      <c r="B15" s="101" t="s">
        <v>36</v>
      </c>
      <c r="C15" s="81"/>
      <c r="D15" s="81"/>
      <c r="E15" s="81"/>
      <c r="F15" s="81"/>
      <c r="G15" s="81"/>
      <c r="H15" s="81"/>
      <c r="I15" s="81"/>
      <c r="J15" s="90">
        <f>SUM(J16:J19)</f>
        <v>35.029823999999998</v>
      </c>
      <c r="K15" s="91">
        <v>0.46097306305518559</v>
      </c>
      <c r="L15" s="91">
        <f>+J15/'סכום נכסי הקרן'!$C$42</f>
        <v>2.8193894457291049E-2</v>
      </c>
      <c r="M15" s="120"/>
      <c r="N15" s="120"/>
      <c r="O15" s="120"/>
      <c r="P15" s="120"/>
    </row>
    <row r="16" spans="2:16">
      <c r="B16" s="86" t="s">
        <v>406</v>
      </c>
      <c r="C16" s="83" t="s">
        <v>408</v>
      </c>
      <c r="D16" s="83">
        <v>26</v>
      </c>
      <c r="E16" s="83" t="s">
        <v>413</v>
      </c>
      <c r="F16" s="83" t="s">
        <v>412</v>
      </c>
      <c r="G16" s="96" t="s">
        <v>151</v>
      </c>
      <c r="H16" s="97">
        <v>0</v>
      </c>
      <c r="I16" s="97">
        <v>0</v>
      </c>
      <c r="J16" s="93">
        <v>3.5004240000000002</v>
      </c>
      <c r="K16" s="94">
        <v>4.5592720801164513E-2</v>
      </c>
      <c r="L16" s="94">
        <f>+J16/'סכום נכסי הקרן'!$C$42</f>
        <v>2.817330307219602E-3</v>
      </c>
      <c r="M16" s="120"/>
      <c r="N16" s="120"/>
      <c r="O16" s="120"/>
      <c r="P16" s="120"/>
    </row>
    <row r="17" spans="2:16">
      <c r="B17" s="86" t="s">
        <v>406</v>
      </c>
      <c r="C17" s="83" t="s">
        <v>409</v>
      </c>
      <c r="D17" s="83">
        <v>26</v>
      </c>
      <c r="E17" s="83" t="s">
        <v>413</v>
      </c>
      <c r="F17" s="83" t="s">
        <v>412</v>
      </c>
      <c r="G17" s="96" t="s">
        <v>161</v>
      </c>
      <c r="H17" s="97">
        <v>0</v>
      </c>
      <c r="I17" s="97">
        <v>0</v>
      </c>
      <c r="J17" s="93">
        <v>0.04</v>
      </c>
      <c r="K17" s="94">
        <v>8.176164460174053E-3</v>
      </c>
      <c r="L17" s="94">
        <f>+J17/'סכום נכסי הקרן'!$C$42</f>
        <v>3.2194160561344585E-5</v>
      </c>
      <c r="M17" s="120"/>
      <c r="N17" s="120"/>
      <c r="O17" s="120"/>
      <c r="P17" s="120"/>
    </row>
    <row r="18" spans="2:16">
      <c r="B18" s="86" t="s">
        <v>406</v>
      </c>
      <c r="C18" s="83" t="s">
        <v>410</v>
      </c>
      <c r="D18" s="83">
        <v>26</v>
      </c>
      <c r="E18" s="83" t="s">
        <v>413</v>
      </c>
      <c r="F18" s="83" t="s">
        <v>412</v>
      </c>
      <c r="G18" s="96" t="s">
        <v>153</v>
      </c>
      <c r="H18" s="97">
        <v>0</v>
      </c>
      <c r="I18" s="97">
        <v>0</v>
      </c>
      <c r="J18" s="93">
        <v>0.6048</v>
      </c>
      <c r="K18" s="94">
        <v>8.536842545009804E-3</v>
      </c>
      <c r="L18" s="94">
        <f>+J18/'סכום נכסי הקרן'!$C$42</f>
        <v>4.8677570768753016E-4</v>
      </c>
      <c r="M18" s="120"/>
      <c r="N18" s="120"/>
      <c r="O18" s="120"/>
      <c r="P18" s="120"/>
    </row>
    <row r="19" spans="2:16">
      <c r="B19" s="86" t="s">
        <v>406</v>
      </c>
      <c r="C19" s="83" t="s">
        <v>411</v>
      </c>
      <c r="D19" s="83">
        <v>26</v>
      </c>
      <c r="E19" s="83" t="s">
        <v>413</v>
      </c>
      <c r="F19" s="83" t="s">
        <v>412</v>
      </c>
      <c r="G19" s="96" t="s">
        <v>160</v>
      </c>
      <c r="H19" s="97">
        <v>0</v>
      </c>
      <c r="I19" s="97">
        <v>0</v>
      </c>
      <c r="J19" s="93">
        <v>30.884599999999999</v>
      </c>
      <c r="K19" s="94">
        <v>0.38744090054355135</v>
      </c>
      <c r="L19" s="94">
        <f>+J19/'סכום נכסי הקרן'!$C$42</f>
        <v>2.4857594281822576E-2</v>
      </c>
      <c r="M19" s="120"/>
      <c r="N19" s="120"/>
      <c r="O19" s="120"/>
      <c r="P19" s="120"/>
    </row>
    <row r="20" spans="2:16">
      <c r="B20" s="82"/>
      <c r="C20" s="83"/>
      <c r="D20" s="83"/>
      <c r="E20" s="83"/>
      <c r="F20" s="83"/>
      <c r="G20" s="83"/>
      <c r="H20" s="83"/>
      <c r="I20" s="83"/>
      <c r="J20" s="83"/>
      <c r="K20" s="94"/>
      <c r="L20" s="83"/>
      <c r="M20" s="120"/>
      <c r="N20" s="120"/>
      <c r="O20" s="120"/>
      <c r="P20" s="12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20"/>
      <c r="N21" s="120"/>
      <c r="O21" s="120"/>
      <c r="P21" s="12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6">
      <c r="B23" s="98" t="s">
        <v>233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6">
      <c r="B24" s="103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77" t="s" vm="1">
        <v>234</v>
      </c>
    </row>
    <row r="2" spans="2:18">
      <c r="B2" s="57" t="s">
        <v>166</v>
      </c>
      <c r="C2" s="77" t="s">
        <v>235</v>
      </c>
    </row>
    <row r="3" spans="2:18">
      <c r="B3" s="57" t="s">
        <v>168</v>
      </c>
      <c r="C3" s="77" t="s">
        <v>236</v>
      </c>
    </row>
    <row r="4" spans="2:18">
      <c r="B4" s="57" t="s">
        <v>169</v>
      </c>
      <c r="C4" s="77">
        <v>2149</v>
      </c>
    </row>
    <row r="6" spans="2:18" ht="26.25" customHeight="1">
      <c r="B6" s="139" t="s">
        <v>208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205</v>
      </c>
      <c r="L7" s="31" t="s">
        <v>220</v>
      </c>
      <c r="M7" s="31" t="s">
        <v>206</v>
      </c>
      <c r="N7" s="31" t="s">
        <v>48</v>
      </c>
      <c r="O7" s="31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233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77" t="s" vm="1">
        <v>234</v>
      </c>
    </row>
    <row r="2" spans="2:18">
      <c r="B2" s="57" t="s">
        <v>166</v>
      </c>
      <c r="C2" s="77" t="s">
        <v>235</v>
      </c>
    </row>
    <row r="3" spans="2:18">
      <c r="B3" s="57" t="s">
        <v>168</v>
      </c>
      <c r="C3" s="77" t="s">
        <v>236</v>
      </c>
    </row>
    <row r="4" spans="2:18">
      <c r="B4" s="57" t="s">
        <v>169</v>
      </c>
      <c r="C4" s="77">
        <v>2149</v>
      </c>
    </row>
    <row r="6" spans="2:18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205</v>
      </c>
      <c r="L7" s="31" t="s">
        <v>220</v>
      </c>
      <c r="M7" s="31" t="s">
        <v>206</v>
      </c>
      <c r="N7" s="31" t="s">
        <v>48</v>
      </c>
      <c r="O7" s="31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233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6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167</v>
      </c>
      <c r="C1" s="77" t="s" vm="1">
        <v>234</v>
      </c>
    </row>
    <row r="2" spans="2:52">
      <c r="B2" s="57" t="s">
        <v>166</v>
      </c>
      <c r="C2" s="77" t="s">
        <v>235</v>
      </c>
    </row>
    <row r="3" spans="2:52">
      <c r="B3" s="57" t="s">
        <v>168</v>
      </c>
      <c r="C3" s="77" t="s">
        <v>236</v>
      </c>
    </row>
    <row r="4" spans="2:52">
      <c r="B4" s="57" t="s">
        <v>169</v>
      </c>
      <c r="C4" s="77">
        <v>2149</v>
      </c>
    </row>
    <row r="6" spans="2:52" ht="21.7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52" ht="27.7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AT7" s="3"/>
      <c r="AU7" s="3"/>
    </row>
    <row r="8" spans="2:52" s="3" customFormat="1" ht="55.5" customHeight="1">
      <c r="B8" s="23" t="s">
        <v>104</v>
      </c>
      <c r="C8" s="31" t="s">
        <v>38</v>
      </c>
      <c r="D8" s="31" t="s">
        <v>108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49</v>
      </c>
      <c r="O8" s="31" t="s">
        <v>222</v>
      </c>
      <c r="P8" s="31" t="s">
        <v>170</v>
      </c>
      <c r="Q8" s="72" t="s">
        <v>172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33" t="s">
        <v>230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18" customFormat="1" ht="18" customHeight="1">
      <c r="B11" s="78" t="s">
        <v>28</v>
      </c>
      <c r="C11" s="79"/>
      <c r="D11" s="79"/>
      <c r="E11" s="79"/>
      <c r="F11" s="79"/>
      <c r="G11" s="79"/>
      <c r="H11" s="87">
        <v>3.8303192345675785</v>
      </c>
      <c r="I11" s="79"/>
      <c r="J11" s="79"/>
      <c r="K11" s="88">
        <v>3.839332651603558E-3</v>
      </c>
      <c r="L11" s="87"/>
      <c r="M11" s="89"/>
      <c r="N11" s="87">
        <v>274.75502000000006</v>
      </c>
      <c r="O11" s="79"/>
      <c r="P11" s="88">
        <v>1</v>
      </c>
      <c r="Q11" s="88">
        <f>+N11/'סכום נכסי הקרן'!$C$42</f>
        <v>0.22113768072288614</v>
      </c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T11" s="120"/>
      <c r="AU11" s="120"/>
      <c r="AV11" s="122"/>
      <c r="AZ11" s="120"/>
    </row>
    <row r="12" spans="2:52" s="120" customFormat="1" ht="22.5" customHeight="1">
      <c r="B12" s="80" t="s">
        <v>217</v>
      </c>
      <c r="C12" s="81"/>
      <c r="D12" s="81"/>
      <c r="E12" s="81"/>
      <c r="F12" s="81"/>
      <c r="G12" s="81"/>
      <c r="H12" s="90">
        <v>3.8303192345675785</v>
      </c>
      <c r="I12" s="81"/>
      <c r="J12" s="81"/>
      <c r="K12" s="91">
        <v>3.839332651603558E-3</v>
      </c>
      <c r="L12" s="90"/>
      <c r="M12" s="92"/>
      <c r="N12" s="90">
        <v>274.75502000000006</v>
      </c>
      <c r="O12" s="81"/>
      <c r="P12" s="91">
        <v>1</v>
      </c>
      <c r="Q12" s="91">
        <f>+N12/'סכום נכסי הקרן'!$C$42</f>
        <v>0.22113768072288614</v>
      </c>
      <c r="AV12" s="118"/>
    </row>
    <row r="13" spans="2:52" s="119" customFormat="1">
      <c r="B13" s="105" t="s">
        <v>27</v>
      </c>
      <c r="C13" s="106"/>
      <c r="D13" s="106"/>
      <c r="E13" s="106"/>
      <c r="F13" s="106"/>
      <c r="G13" s="106"/>
      <c r="H13" s="107">
        <v>4.9503614125351296</v>
      </c>
      <c r="I13" s="106"/>
      <c r="J13" s="106"/>
      <c r="K13" s="108">
        <v>3.321750372991145E-3</v>
      </c>
      <c r="L13" s="107"/>
      <c r="M13" s="109"/>
      <c r="N13" s="107">
        <v>140.85454999999999</v>
      </c>
      <c r="O13" s="106"/>
      <c r="P13" s="108">
        <v>0.5126550554017173</v>
      </c>
      <c r="Q13" s="108">
        <f>+N13/'סכום נכסי הקרן'!$C$42</f>
        <v>0.11336734996239847</v>
      </c>
    </row>
    <row r="14" spans="2:52" s="120" customFormat="1">
      <c r="B14" s="84" t="s">
        <v>26</v>
      </c>
      <c r="C14" s="81"/>
      <c r="D14" s="81"/>
      <c r="E14" s="81"/>
      <c r="F14" s="81"/>
      <c r="G14" s="81"/>
      <c r="H14" s="90">
        <v>4.9503614125351296</v>
      </c>
      <c r="I14" s="81"/>
      <c r="J14" s="81"/>
      <c r="K14" s="91">
        <v>3.321750372991145E-3</v>
      </c>
      <c r="L14" s="90"/>
      <c r="M14" s="92"/>
      <c r="N14" s="90">
        <v>140.85454999999999</v>
      </c>
      <c r="O14" s="81"/>
      <c r="P14" s="91">
        <v>0.5126550554017173</v>
      </c>
      <c r="Q14" s="91">
        <f>+N14/'סכום נכסי הקרן'!$C$42</f>
        <v>0.11336734996239847</v>
      </c>
    </row>
    <row r="15" spans="2:52" s="120" customFormat="1">
      <c r="B15" s="85" t="s">
        <v>237</v>
      </c>
      <c r="C15" s="83" t="s">
        <v>238</v>
      </c>
      <c r="D15" s="96" t="s">
        <v>109</v>
      </c>
      <c r="E15" s="83" t="s">
        <v>239</v>
      </c>
      <c r="F15" s="83"/>
      <c r="G15" s="83"/>
      <c r="H15" s="93">
        <v>14.459999999999997</v>
      </c>
      <c r="I15" s="96" t="s">
        <v>152</v>
      </c>
      <c r="J15" s="97">
        <v>0.04</v>
      </c>
      <c r="K15" s="94">
        <v>9.5999999999999992E-3</v>
      </c>
      <c r="L15" s="93">
        <v>4100</v>
      </c>
      <c r="M15" s="95">
        <v>180.38</v>
      </c>
      <c r="N15" s="93">
        <v>7.3956</v>
      </c>
      <c r="O15" s="94">
        <v>2.5274937378260337E-7</v>
      </c>
      <c r="P15" s="94">
        <v>2.6917069613505144E-2</v>
      </c>
      <c r="Q15" s="94">
        <f>+N15/'סכום נכסי הקרן'!$C$42</f>
        <v>5.9523783461870004E-3</v>
      </c>
    </row>
    <row r="16" spans="2:52" s="120" customFormat="1" ht="20.25">
      <c r="B16" s="85" t="s">
        <v>240</v>
      </c>
      <c r="C16" s="83" t="s">
        <v>241</v>
      </c>
      <c r="D16" s="96" t="s">
        <v>109</v>
      </c>
      <c r="E16" s="83" t="s">
        <v>239</v>
      </c>
      <c r="F16" s="83"/>
      <c r="G16" s="83"/>
      <c r="H16" s="93">
        <v>18.7</v>
      </c>
      <c r="I16" s="96" t="s">
        <v>152</v>
      </c>
      <c r="J16" s="97">
        <v>2.75E-2</v>
      </c>
      <c r="K16" s="94">
        <v>1.2199999999999999E-2</v>
      </c>
      <c r="L16" s="93">
        <v>9890</v>
      </c>
      <c r="M16" s="95">
        <v>139.9</v>
      </c>
      <c r="N16" s="93">
        <v>13.8361</v>
      </c>
      <c r="O16" s="94">
        <v>5.595452622612406E-7</v>
      </c>
      <c r="P16" s="94">
        <v>5.0357951603577603E-2</v>
      </c>
      <c r="Q16" s="94">
        <f>+N16/'סכום נכסי הקרן'!$C$42</f>
        <v>1.1136040623570497E-2</v>
      </c>
      <c r="AT16" s="118"/>
    </row>
    <row r="17" spans="2:47" s="120" customFormat="1" ht="20.25">
      <c r="B17" s="85" t="s">
        <v>242</v>
      </c>
      <c r="C17" s="83" t="s">
        <v>243</v>
      </c>
      <c r="D17" s="96" t="s">
        <v>109</v>
      </c>
      <c r="E17" s="83" t="s">
        <v>239</v>
      </c>
      <c r="F17" s="83"/>
      <c r="G17" s="83"/>
      <c r="H17" s="93">
        <v>5.76</v>
      </c>
      <c r="I17" s="96" t="s">
        <v>152</v>
      </c>
      <c r="J17" s="97">
        <v>1.7500000000000002E-2</v>
      </c>
      <c r="K17" s="94">
        <v>5.0000000000000001E-4</v>
      </c>
      <c r="L17" s="93">
        <v>6486</v>
      </c>
      <c r="M17" s="95">
        <v>111.02</v>
      </c>
      <c r="N17" s="93">
        <v>7.2007500000000002</v>
      </c>
      <c r="O17" s="94">
        <v>4.6786139876564229E-7</v>
      </c>
      <c r="P17" s="94">
        <v>2.6207892398107953E-2</v>
      </c>
      <c r="Q17" s="94">
        <f>+N17/'סכום נכסי הקרן'!$C$42</f>
        <v>5.7955525415525509E-3</v>
      </c>
      <c r="AU17" s="118"/>
    </row>
    <row r="18" spans="2:47" s="120" customFormat="1">
      <c r="B18" s="85" t="s">
        <v>244</v>
      </c>
      <c r="C18" s="83" t="s">
        <v>245</v>
      </c>
      <c r="D18" s="96" t="s">
        <v>109</v>
      </c>
      <c r="E18" s="83" t="s">
        <v>239</v>
      </c>
      <c r="F18" s="83"/>
      <c r="G18" s="83"/>
      <c r="H18" s="93">
        <v>2</v>
      </c>
      <c r="I18" s="96" t="s">
        <v>152</v>
      </c>
      <c r="J18" s="97">
        <v>0.03</v>
      </c>
      <c r="K18" s="94">
        <v>1E-4</v>
      </c>
      <c r="L18" s="93">
        <v>36702</v>
      </c>
      <c r="M18" s="95">
        <v>118.91</v>
      </c>
      <c r="N18" s="93">
        <v>43.64235</v>
      </c>
      <c r="O18" s="94">
        <v>2.394088710438617E-6</v>
      </c>
      <c r="P18" s="94">
        <v>0.15884095584495594</v>
      </c>
      <c r="Q18" s="94">
        <f>+N18/'סכום נכסי הקרן'!$C$42</f>
        <v>3.5125720579359927E-2</v>
      </c>
      <c r="AT18" s="122"/>
    </row>
    <row r="19" spans="2:47" s="120" customFormat="1">
      <c r="B19" s="85" t="s">
        <v>246</v>
      </c>
      <c r="C19" s="83" t="s">
        <v>247</v>
      </c>
      <c r="D19" s="96" t="s">
        <v>109</v>
      </c>
      <c r="E19" s="83" t="s">
        <v>239</v>
      </c>
      <c r="F19" s="83"/>
      <c r="G19" s="83"/>
      <c r="H19" s="93">
        <v>3.08</v>
      </c>
      <c r="I19" s="96" t="s">
        <v>152</v>
      </c>
      <c r="J19" s="97">
        <v>1E-3</v>
      </c>
      <c r="K19" s="94">
        <v>-1.2000000000000001E-3</v>
      </c>
      <c r="L19" s="93">
        <v>29810</v>
      </c>
      <c r="M19" s="95">
        <v>100.68</v>
      </c>
      <c r="N19" s="93">
        <v>30.012709999999998</v>
      </c>
      <c r="O19" s="94">
        <v>2.3333290022071522E-6</v>
      </c>
      <c r="P19" s="94">
        <v>0.10923443728161907</v>
      </c>
      <c r="Q19" s="94">
        <f>+N19/'סכום נכסי הקרן'!$C$42</f>
        <v>2.4155850115526806E-2</v>
      </c>
      <c r="AU19" s="122"/>
    </row>
    <row r="20" spans="2:47" s="120" customFormat="1">
      <c r="B20" s="85" t="s">
        <v>248</v>
      </c>
      <c r="C20" s="83" t="s">
        <v>249</v>
      </c>
      <c r="D20" s="96" t="s">
        <v>109</v>
      </c>
      <c r="E20" s="83" t="s">
        <v>239</v>
      </c>
      <c r="F20" s="83"/>
      <c r="G20" s="83"/>
      <c r="H20" s="93">
        <v>7.83</v>
      </c>
      <c r="I20" s="96" t="s">
        <v>152</v>
      </c>
      <c r="J20" s="97">
        <v>7.4999999999999997E-3</v>
      </c>
      <c r="K20" s="94">
        <v>2.8000000000000004E-3</v>
      </c>
      <c r="L20" s="93">
        <v>121</v>
      </c>
      <c r="M20" s="95">
        <v>103.95</v>
      </c>
      <c r="N20" s="93">
        <v>0.12579000000000001</v>
      </c>
      <c r="O20" s="94">
        <v>9.1150588606809207E-9</v>
      </c>
      <c r="P20" s="94">
        <v>4.5782602989383046E-4</v>
      </c>
      <c r="Q20" s="94">
        <f>+N20/'סכום נכסי הקרן'!$C$42</f>
        <v>1.0124258642528841E-4</v>
      </c>
    </row>
    <row r="21" spans="2:47" s="120" customFormat="1">
      <c r="B21" s="85" t="s">
        <v>250</v>
      </c>
      <c r="C21" s="83" t="s">
        <v>251</v>
      </c>
      <c r="D21" s="96" t="s">
        <v>109</v>
      </c>
      <c r="E21" s="83" t="s">
        <v>239</v>
      </c>
      <c r="F21" s="83"/>
      <c r="G21" s="83"/>
      <c r="H21" s="93">
        <v>0.57999999999999996</v>
      </c>
      <c r="I21" s="96" t="s">
        <v>152</v>
      </c>
      <c r="J21" s="97">
        <v>3.5000000000000003E-2</v>
      </c>
      <c r="K21" s="94">
        <v>1.54E-2</v>
      </c>
      <c r="L21" s="93">
        <v>14932</v>
      </c>
      <c r="M21" s="95">
        <v>119.38</v>
      </c>
      <c r="N21" s="93">
        <v>17.825830000000003</v>
      </c>
      <c r="O21" s="94">
        <v>7.5892991694921968E-7</v>
      </c>
      <c r="P21" s="94">
        <v>6.4878996569380246E-2</v>
      </c>
      <c r="Q21" s="94">
        <f>+N21/'סכום נכסי הקרן'!$C$42</f>
        <v>1.4347190828980833E-2</v>
      </c>
    </row>
    <row r="22" spans="2:47" s="120" customFormat="1">
      <c r="B22" s="85" t="s">
        <v>252</v>
      </c>
      <c r="C22" s="83" t="s">
        <v>253</v>
      </c>
      <c r="D22" s="96" t="s">
        <v>109</v>
      </c>
      <c r="E22" s="83" t="s">
        <v>239</v>
      </c>
      <c r="F22" s="83"/>
      <c r="G22" s="83"/>
      <c r="H22" s="93">
        <v>4.7600000000000007</v>
      </c>
      <c r="I22" s="96" t="s">
        <v>152</v>
      </c>
      <c r="J22" s="97">
        <v>2.75E-2</v>
      </c>
      <c r="K22" s="94">
        <v>-9.0000000000000008E-4</v>
      </c>
      <c r="L22" s="93">
        <v>17750</v>
      </c>
      <c r="M22" s="95">
        <v>117.27</v>
      </c>
      <c r="N22" s="93">
        <v>20.81542</v>
      </c>
      <c r="O22" s="94">
        <v>1.0945342106379599E-6</v>
      </c>
      <c r="P22" s="94">
        <v>7.5759926060677593E-2</v>
      </c>
      <c r="Q22" s="94">
        <f>+N22/'סכום נכסי הקרן'!$C$42</f>
        <v>1.6753374340795584E-2</v>
      </c>
    </row>
    <row r="23" spans="2:47" s="120" customFormat="1">
      <c r="B23" s="86"/>
      <c r="C23" s="83"/>
      <c r="D23" s="83"/>
      <c r="E23" s="83"/>
      <c r="F23" s="83"/>
      <c r="G23" s="83"/>
      <c r="H23" s="83"/>
      <c r="I23" s="83"/>
      <c r="J23" s="83"/>
      <c r="K23" s="94"/>
      <c r="L23" s="93"/>
      <c r="M23" s="95"/>
      <c r="N23" s="83"/>
      <c r="O23" s="83"/>
      <c r="P23" s="94"/>
      <c r="Q23" s="83"/>
    </row>
    <row r="24" spans="2:47" s="119" customFormat="1">
      <c r="B24" s="105" t="s">
        <v>39</v>
      </c>
      <c r="C24" s="106"/>
      <c r="D24" s="106"/>
      <c r="E24" s="106"/>
      <c r="F24" s="106"/>
      <c r="G24" s="106"/>
      <c r="H24" s="107">
        <v>2.6521080082840633</v>
      </c>
      <c r="I24" s="106"/>
      <c r="J24" s="106"/>
      <c r="K24" s="108">
        <v>4.4188520996781642E-3</v>
      </c>
      <c r="L24" s="107"/>
      <c r="M24" s="109"/>
      <c r="N24" s="107">
        <v>133.90047000000001</v>
      </c>
      <c r="O24" s="106"/>
      <c r="P24" s="108">
        <v>0.48734494459828243</v>
      </c>
      <c r="Q24" s="108">
        <f>+N24/'סכום נכסי הקרן'!$C$42</f>
        <v>0.10777033076048761</v>
      </c>
    </row>
    <row r="25" spans="2:47" s="120" customFormat="1">
      <c r="B25" s="84" t="s">
        <v>23</v>
      </c>
      <c r="C25" s="81"/>
      <c r="D25" s="81"/>
      <c r="E25" s="81"/>
      <c r="F25" s="81"/>
      <c r="G25" s="81"/>
      <c r="H25" s="90">
        <v>0.40607858489802434</v>
      </c>
      <c r="I25" s="81"/>
      <c r="J25" s="81"/>
      <c r="K25" s="91">
        <v>1.1341031233445826E-3</v>
      </c>
      <c r="L25" s="90"/>
      <c r="M25" s="92"/>
      <c r="N25" s="90">
        <v>49.911879999999996</v>
      </c>
      <c r="O25" s="81"/>
      <c r="P25" s="91">
        <v>0.18165957440923186</v>
      </c>
      <c r="Q25" s="91">
        <f>+N25/'סכום נכסי הקרן'!$C$42</f>
        <v>4.0171776965964093E-2</v>
      </c>
    </row>
    <row r="26" spans="2:47" s="120" customFormat="1">
      <c r="B26" s="85" t="s">
        <v>254</v>
      </c>
      <c r="C26" s="83" t="s">
        <v>255</v>
      </c>
      <c r="D26" s="96" t="s">
        <v>109</v>
      </c>
      <c r="E26" s="83" t="s">
        <v>239</v>
      </c>
      <c r="F26" s="83"/>
      <c r="G26" s="83"/>
      <c r="H26" s="93">
        <v>9.9999999999999992E-2</v>
      </c>
      <c r="I26" s="96" t="s">
        <v>152</v>
      </c>
      <c r="J26" s="97">
        <v>0</v>
      </c>
      <c r="K26" s="94">
        <v>1.9E-3</v>
      </c>
      <c r="L26" s="93">
        <v>5000</v>
      </c>
      <c r="M26" s="95">
        <v>99.98</v>
      </c>
      <c r="N26" s="93">
        <v>4.9989999999999997</v>
      </c>
      <c r="O26" s="94">
        <v>5.5555555555555552E-7</v>
      </c>
      <c r="P26" s="94">
        <v>1.8194390042445809E-2</v>
      </c>
      <c r="Q26" s="94">
        <f>+N26/'סכום נכסי הקרן'!$C$42</f>
        <v>4.0234652161540395E-3</v>
      </c>
    </row>
    <row r="27" spans="2:47" s="120" customFormat="1">
      <c r="B27" s="85" t="s">
        <v>256</v>
      </c>
      <c r="C27" s="83" t="s">
        <v>257</v>
      </c>
      <c r="D27" s="96" t="s">
        <v>109</v>
      </c>
      <c r="E27" s="83" t="s">
        <v>239</v>
      </c>
      <c r="F27" s="83"/>
      <c r="G27" s="83"/>
      <c r="H27" s="93">
        <v>0.26</v>
      </c>
      <c r="I27" s="96" t="s">
        <v>152</v>
      </c>
      <c r="J27" s="97">
        <v>0</v>
      </c>
      <c r="K27" s="94">
        <v>1.2000000000000003E-3</v>
      </c>
      <c r="L27" s="93">
        <v>4380</v>
      </c>
      <c r="M27" s="95">
        <v>99.97</v>
      </c>
      <c r="N27" s="93">
        <v>4.3786899999999997</v>
      </c>
      <c r="O27" s="94">
        <v>6.2571428571428567E-7</v>
      </c>
      <c r="P27" s="94">
        <v>1.593670608820905E-2</v>
      </c>
      <c r="Q27" s="94">
        <f>+N27/'סכום נכסי הקרן'!$C$42</f>
        <v>3.5242062227088481E-3</v>
      </c>
    </row>
    <row r="28" spans="2:47" s="120" customFormat="1">
      <c r="B28" s="85" t="s">
        <v>258</v>
      </c>
      <c r="C28" s="83" t="s">
        <v>259</v>
      </c>
      <c r="D28" s="96" t="s">
        <v>109</v>
      </c>
      <c r="E28" s="83" t="s">
        <v>239</v>
      </c>
      <c r="F28" s="83"/>
      <c r="G28" s="83"/>
      <c r="H28" s="93">
        <v>0.18</v>
      </c>
      <c r="I28" s="96" t="s">
        <v>152</v>
      </c>
      <c r="J28" s="97">
        <v>0</v>
      </c>
      <c r="K28" s="94">
        <v>1.1000000000000001E-3</v>
      </c>
      <c r="L28" s="93">
        <v>757</v>
      </c>
      <c r="M28" s="95">
        <v>99.98</v>
      </c>
      <c r="N28" s="93">
        <v>0.75685000000000002</v>
      </c>
      <c r="O28" s="94">
        <v>8.4111111111111105E-8</v>
      </c>
      <c r="P28" s="94">
        <v>2.754635747874597E-3</v>
      </c>
      <c r="Q28" s="94">
        <f>+N28/'סכום נכסי הקרן'!$C$42</f>
        <v>6.091537605213413E-4</v>
      </c>
    </row>
    <row r="29" spans="2:47" s="120" customFormat="1">
      <c r="B29" s="85" t="s">
        <v>260</v>
      </c>
      <c r="C29" s="83" t="s">
        <v>261</v>
      </c>
      <c r="D29" s="96" t="s">
        <v>109</v>
      </c>
      <c r="E29" s="83" t="s">
        <v>239</v>
      </c>
      <c r="F29" s="83"/>
      <c r="G29" s="83"/>
      <c r="H29" s="93">
        <v>0.35</v>
      </c>
      <c r="I29" s="96" t="s">
        <v>152</v>
      </c>
      <c r="J29" s="97">
        <v>0</v>
      </c>
      <c r="K29" s="94">
        <v>1.1000000000000001E-3</v>
      </c>
      <c r="L29" s="93">
        <v>27113</v>
      </c>
      <c r="M29" s="95">
        <v>99.96</v>
      </c>
      <c r="N29" s="93">
        <v>27.102150000000002</v>
      </c>
      <c r="O29" s="94">
        <v>3.8732857142857147E-6</v>
      </c>
      <c r="P29" s="94">
        <v>9.8641145846943931E-2</v>
      </c>
      <c r="Q29" s="94">
        <f>+N29/'סכום נכסי הקרן'!$C$42</f>
        <v>2.1813274216441133E-2</v>
      </c>
    </row>
    <row r="30" spans="2:47" s="120" customFormat="1">
      <c r="B30" s="85" t="s">
        <v>262</v>
      </c>
      <c r="C30" s="83" t="s">
        <v>263</v>
      </c>
      <c r="D30" s="96" t="s">
        <v>109</v>
      </c>
      <c r="E30" s="83" t="s">
        <v>239</v>
      </c>
      <c r="F30" s="83"/>
      <c r="G30" s="83"/>
      <c r="H30" s="93">
        <v>0.43000000000000005</v>
      </c>
      <c r="I30" s="96" t="s">
        <v>152</v>
      </c>
      <c r="J30" s="97">
        <v>0</v>
      </c>
      <c r="K30" s="94">
        <v>9.0000000000000008E-4</v>
      </c>
      <c r="L30" s="93">
        <v>2783</v>
      </c>
      <c r="M30" s="95">
        <v>99.96</v>
      </c>
      <c r="N30" s="93">
        <v>2.7818899999999998</v>
      </c>
      <c r="O30" s="94">
        <v>3.9757142857142857E-7</v>
      </c>
      <c r="P30" s="94">
        <v>1.0124983339703854E-2</v>
      </c>
      <c r="Q30" s="94">
        <f>+N30/'סכום נכסי הקרן'!$C$42</f>
        <v>2.2390153330999721E-3</v>
      </c>
    </row>
    <row r="31" spans="2:47" s="120" customFormat="1">
      <c r="B31" s="85" t="s">
        <v>264</v>
      </c>
      <c r="C31" s="83" t="s">
        <v>265</v>
      </c>
      <c r="D31" s="96" t="s">
        <v>109</v>
      </c>
      <c r="E31" s="83" t="s">
        <v>239</v>
      </c>
      <c r="F31" s="83"/>
      <c r="G31" s="83"/>
      <c r="H31" s="93">
        <v>0.53</v>
      </c>
      <c r="I31" s="96" t="s">
        <v>152</v>
      </c>
      <c r="J31" s="97">
        <v>0</v>
      </c>
      <c r="K31" s="94">
        <v>1.1000000000000001E-3</v>
      </c>
      <c r="L31" s="93">
        <v>1000</v>
      </c>
      <c r="M31" s="95">
        <v>99.94</v>
      </c>
      <c r="N31" s="93">
        <v>0.99939999999999996</v>
      </c>
      <c r="O31" s="94">
        <v>1.4285714285714285E-7</v>
      </c>
      <c r="P31" s="94">
        <v>3.6374221661172913E-3</v>
      </c>
      <c r="Q31" s="94">
        <f>+N31/'סכום נכסי הקרן'!$C$42</f>
        <v>8.0437110162519449E-4</v>
      </c>
    </row>
    <row r="32" spans="2:47" s="120" customFormat="1">
      <c r="B32" s="85" t="s">
        <v>266</v>
      </c>
      <c r="C32" s="83" t="s">
        <v>267</v>
      </c>
      <c r="D32" s="96" t="s">
        <v>109</v>
      </c>
      <c r="E32" s="83" t="s">
        <v>239</v>
      </c>
      <c r="F32" s="83"/>
      <c r="G32" s="83"/>
      <c r="H32" s="93">
        <v>0.58000000000000007</v>
      </c>
      <c r="I32" s="96" t="s">
        <v>152</v>
      </c>
      <c r="J32" s="97">
        <v>0</v>
      </c>
      <c r="K32" s="94">
        <v>8.9999999999999998E-4</v>
      </c>
      <c r="L32" s="93">
        <v>1400</v>
      </c>
      <c r="M32" s="95">
        <v>99.95</v>
      </c>
      <c r="N32" s="93">
        <v>1.3993</v>
      </c>
      <c r="O32" s="94">
        <v>1.9999999999999999E-7</v>
      </c>
      <c r="P32" s="94">
        <v>5.0929005773943624E-3</v>
      </c>
      <c r="Q32" s="94">
        <f>+N32/'סכום נכסי הקרן'!$C$42</f>
        <v>1.126232221837237E-3</v>
      </c>
    </row>
    <row r="33" spans="2:17" s="120" customFormat="1">
      <c r="B33" s="85" t="s">
        <v>268</v>
      </c>
      <c r="C33" s="83" t="s">
        <v>269</v>
      </c>
      <c r="D33" s="96" t="s">
        <v>109</v>
      </c>
      <c r="E33" s="83" t="s">
        <v>239</v>
      </c>
      <c r="F33" s="83"/>
      <c r="G33" s="83"/>
      <c r="H33" s="93">
        <v>0.76000000000000012</v>
      </c>
      <c r="I33" s="96" t="s">
        <v>152</v>
      </c>
      <c r="J33" s="97">
        <v>0</v>
      </c>
      <c r="K33" s="94">
        <v>8.9999999999999987E-4</v>
      </c>
      <c r="L33" s="93">
        <v>2000</v>
      </c>
      <c r="M33" s="95">
        <v>99.93</v>
      </c>
      <c r="N33" s="93">
        <v>1.9985999999999999</v>
      </c>
      <c r="O33" s="94">
        <v>2.8571428571428569E-7</v>
      </c>
      <c r="P33" s="94">
        <v>7.274116411048648E-3</v>
      </c>
      <c r="Q33" s="94">
        <f>+N33/'סכום נכסי הקרן'!$C$42</f>
        <v>1.6085812324475822E-3</v>
      </c>
    </row>
    <row r="34" spans="2:17" s="120" customFormat="1">
      <c r="B34" s="85" t="s">
        <v>270</v>
      </c>
      <c r="C34" s="83" t="s">
        <v>271</v>
      </c>
      <c r="D34" s="96" t="s">
        <v>109</v>
      </c>
      <c r="E34" s="83" t="s">
        <v>239</v>
      </c>
      <c r="F34" s="83"/>
      <c r="G34" s="83"/>
      <c r="H34" s="93">
        <v>0.85</v>
      </c>
      <c r="I34" s="96" t="s">
        <v>152</v>
      </c>
      <c r="J34" s="97">
        <v>0</v>
      </c>
      <c r="K34" s="94">
        <v>7.000000000000001E-4</v>
      </c>
      <c r="L34" s="93">
        <v>2000</v>
      </c>
      <c r="M34" s="95">
        <v>99.94</v>
      </c>
      <c r="N34" s="93">
        <v>1.9987999999999999</v>
      </c>
      <c r="O34" s="94">
        <v>2.8571428571428569E-7</v>
      </c>
      <c r="P34" s="94">
        <v>7.2748443322345827E-3</v>
      </c>
      <c r="Q34" s="94">
        <f>+N34/'סכום נכסי הקרן'!$C$42</f>
        <v>1.608742203250389E-3</v>
      </c>
    </row>
    <row r="35" spans="2:17" s="120" customFormat="1">
      <c r="B35" s="85" t="s">
        <v>272</v>
      </c>
      <c r="C35" s="83" t="s">
        <v>273</v>
      </c>
      <c r="D35" s="96" t="s">
        <v>109</v>
      </c>
      <c r="E35" s="83" t="s">
        <v>239</v>
      </c>
      <c r="F35" s="83"/>
      <c r="G35" s="83"/>
      <c r="H35" s="93">
        <v>0.93</v>
      </c>
      <c r="I35" s="96" t="s">
        <v>152</v>
      </c>
      <c r="J35" s="97">
        <v>0</v>
      </c>
      <c r="K35" s="94">
        <v>8.9999999999999998E-4</v>
      </c>
      <c r="L35" s="93">
        <v>3500</v>
      </c>
      <c r="M35" s="95">
        <v>99.92</v>
      </c>
      <c r="N35" s="93">
        <v>3.4971999999999999</v>
      </c>
      <c r="O35" s="94">
        <v>4.9999999999999998E-7</v>
      </c>
      <c r="P35" s="94">
        <v>1.2728429857259747E-2</v>
      </c>
      <c r="Q35" s="94">
        <f>+N35/'סכום נכסי הקרן'!$C$42</f>
        <v>2.8147354578783573E-3</v>
      </c>
    </row>
    <row r="36" spans="2:17" s="120" customFormat="1">
      <c r="B36" s="86"/>
      <c r="C36" s="83"/>
      <c r="D36" s="83"/>
      <c r="E36" s="83"/>
      <c r="F36" s="83"/>
      <c r="G36" s="83"/>
      <c r="H36" s="83"/>
      <c r="I36" s="83"/>
      <c r="J36" s="83"/>
      <c r="K36" s="94"/>
      <c r="L36" s="93"/>
      <c r="M36" s="95"/>
      <c r="N36" s="83"/>
      <c r="O36" s="83"/>
      <c r="P36" s="94"/>
      <c r="Q36" s="83"/>
    </row>
    <row r="37" spans="2:17" s="120" customFormat="1">
      <c r="B37" s="84" t="s">
        <v>24</v>
      </c>
      <c r="C37" s="81"/>
      <c r="D37" s="81"/>
      <c r="E37" s="81"/>
      <c r="F37" s="81"/>
      <c r="G37" s="81"/>
      <c r="H37" s="90">
        <v>3.924892798561407</v>
      </c>
      <c r="I37" s="81"/>
      <c r="J37" s="81"/>
      <c r="K37" s="91">
        <v>7.4962047520703914E-3</v>
      </c>
      <c r="L37" s="90"/>
      <c r="M37" s="92"/>
      <c r="N37" s="90">
        <v>72.359569999999991</v>
      </c>
      <c r="O37" s="81"/>
      <c r="P37" s="91">
        <v>0.26336032004074023</v>
      </c>
      <c r="Q37" s="91">
        <f>+N37/'סכום נכסי הקרן'!$C$42</f>
        <v>5.8238890368246317E-2</v>
      </c>
    </row>
    <row r="38" spans="2:17" s="120" customFormat="1">
      <c r="B38" s="85" t="s">
        <v>280</v>
      </c>
      <c r="C38" s="83" t="s">
        <v>281</v>
      </c>
      <c r="D38" s="96" t="s">
        <v>109</v>
      </c>
      <c r="E38" s="83" t="s">
        <v>239</v>
      </c>
      <c r="F38" s="83"/>
      <c r="G38" s="83"/>
      <c r="H38" s="93">
        <v>1.36</v>
      </c>
      <c r="I38" s="96" t="s">
        <v>152</v>
      </c>
      <c r="J38" s="97">
        <v>0.06</v>
      </c>
      <c r="K38" s="94">
        <v>9.0000000000000008E-4</v>
      </c>
      <c r="L38" s="93">
        <v>10200</v>
      </c>
      <c r="M38" s="95">
        <v>111.86</v>
      </c>
      <c r="N38" s="93">
        <v>11.40972</v>
      </c>
      <c r="O38" s="94">
        <v>5.5651651654032652E-7</v>
      </c>
      <c r="P38" s="94">
        <v>4.1526884567932541E-2</v>
      </c>
      <c r="Q38" s="94">
        <f>+N38/'סכום נכסי הקרן'!$C$42</f>
        <v>9.1831589409996136E-3</v>
      </c>
    </row>
    <row r="39" spans="2:17" s="120" customFormat="1">
      <c r="B39" s="85" t="s">
        <v>282</v>
      </c>
      <c r="C39" s="83" t="s">
        <v>283</v>
      </c>
      <c r="D39" s="96" t="s">
        <v>109</v>
      </c>
      <c r="E39" s="83" t="s">
        <v>239</v>
      </c>
      <c r="F39" s="83"/>
      <c r="G39" s="83"/>
      <c r="H39" s="93">
        <v>7.2200000000000006</v>
      </c>
      <c r="I39" s="96" t="s">
        <v>152</v>
      </c>
      <c r="J39" s="97">
        <v>6.25E-2</v>
      </c>
      <c r="K39" s="94">
        <v>1.5699999999999999E-2</v>
      </c>
      <c r="L39" s="93">
        <v>1860</v>
      </c>
      <c r="M39" s="95">
        <v>145.02000000000001</v>
      </c>
      <c r="N39" s="93">
        <v>2.6973799999999999</v>
      </c>
      <c r="O39" s="94">
        <v>1.0839378763733886E-7</v>
      </c>
      <c r="P39" s="94">
        <v>9.8174002425870117E-3</v>
      </c>
      <c r="Q39" s="94">
        <f>+N39/'סכום נכסי הקרן'!$C$42</f>
        <v>2.1709971203739916E-3</v>
      </c>
    </row>
    <row r="40" spans="2:17" s="120" customFormat="1">
      <c r="B40" s="85" t="s">
        <v>284</v>
      </c>
      <c r="C40" s="83" t="s">
        <v>285</v>
      </c>
      <c r="D40" s="96" t="s">
        <v>109</v>
      </c>
      <c r="E40" s="83" t="s">
        <v>239</v>
      </c>
      <c r="F40" s="83"/>
      <c r="G40" s="83"/>
      <c r="H40" s="93">
        <v>5.8500000000000005</v>
      </c>
      <c r="I40" s="96" t="s">
        <v>152</v>
      </c>
      <c r="J40" s="97">
        <v>3.7499999999999999E-2</v>
      </c>
      <c r="K40" s="94">
        <v>1.15E-2</v>
      </c>
      <c r="L40" s="93">
        <v>1164</v>
      </c>
      <c r="M40" s="95">
        <v>118.05</v>
      </c>
      <c r="N40" s="93">
        <v>1.3740999999999999</v>
      </c>
      <c r="O40" s="94">
        <v>7.5629685353219864E-8</v>
      </c>
      <c r="P40" s="94">
        <v>5.0011825079665497E-3</v>
      </c>
      <c r="Q40" s="94">
        <f>+N40/'סכום נכסי הקרן'!$C$42</f>
        <v>1.1059499006835899E-3</v>
      </c>
    </row>
    <row r="41" spans="2:17" s="120" customFormat="1">
      <c r="B41" s="85" t="s">
        <v>286</v>
      </c>
      <c r="C41" s="83" t="s">
        <v>287</v>
      </c>
      <c r="D41" s="96" t="s">
        <v>109</v>
      </c>
      <c r="E41" s="83" t="s">
        <v>239</v>
      </c>
      <c r="F41" s="83"/>
      <c r="G41" s="83"/>
      <c r="H41" s="93">
        <v>1.64</v>
      </c>
      <c r="I41" s="96" t="s">
        <v>152</v>
      </c>
      <c r="J41" s="97">
        <v>2.2499999999999999E-2</v>
      </c>
      <c r="K41" s="94">
        <v>1.2999999999999999E-3</v>
      </c>
      <c r="L41" s="93">
        <v>620</v>
      </c>
      <c r="M41" s="95">
        <v>104.29</v>
      </c>
      <c r="N41" s="93">
        <v>0.64660000000000006</v>
      </c>
      <c r="O41" s="94">
        <v>3.3497335205942426E-8</v>
      </c>
      <c r="P41" s="94">
        <v>2.3533691941279179E-3</v>
      </c>
      <c r="Q41" s="94">
        <f>+N41/'סכום נכסי הקרן'!$C$42</f>
        <v>5.2041860547413527E-4</v>
      </c>
    </row>
    <row r="42" spans="2:17" s="120" customFormat="1">
      <c r="B42" s="85" t="s">
        <v>288</v>
      </c>
      <c r="C42" s="83" t="s">
        <v>289</v>
      </c>
      <c r="D42" s="96" t="s">
        <v>109</v>
      </c>
      <c r="E42" s="83" t="s">
        <v>239</v>
      </c>
      <c r="F42" s="83"/>
      <c r="G42" s="83"/>
      <c r="H42" s="93">
        <v>0.08</v>
      </c>
      <c r="I42" s="96" t="s">
        <v>152</v>
      </c>
      <c r="J42" s="97">
        <v>1.2500000000000001E-2</v>
      </c>
      <c r="K42" s="94">
        <v>0</v>
      </c>
      <c r="L42" s="93">
        <v>8000</v>
      </c>
      <c r="M42" s="95">
        <v>101.25</v>
      </c>
      <c r="N42" s="93">
        <v>8.1</v>
      </c>
      <c r="O42" s="94">
        <v>8.3794587623790787E-7</v>
      </c>
      <c r="P42" s="94">
        <v>2.9480808030368282E-2</v>
      </c>
      <c r="Q42" s="94">
        <f>+N42/'סכום נכסי הקרן'!$C$42</f>
        <v>6.5193175136722785E-3</v>
      </c>
    </row>
    <row r="43" spans="2:17" s="120" customFormat="1">
      <c r="B43" s="85" t="s">
        <v>290</v>
      </c>
      <c r="C43" s="83" t="s">
        <v>291</v>
      </c>
      <c r="D43" s="96" t="s">
        <v>109</v>
      </c>
      <c r="E43" s="83" t="s">
        <v>239</v>
      </c>
      <c r="F43" s="83"/>
      <c r="G43" s="83"/>
      <c r="H43" s="93">
        <v>1.0799999999999998</v>
      </c>
      <c r="I43" s="96" t="s">
        <v>152</v>
      </c>
      <c r="J43" s="97">
        <v>5.0000000000000001E-3</v>
      </c>
      <c r="K43" s="94">
        <v>1E-3</v>
      </c>
      <c r="L43" s="93">
        <v>17930</v>
      </c>
      <c r="M43" s="95">
        <v>100.89</v>
      </c>
      <c r="N43" s="93">
        <v>18.089580000000002</v>
      </c>
      <c r="O43" s="94">
        <v>1.1745669889683726E-6</v>
      </c>
      <c r="P43" s="94">
        <v>6.5838942633332037E-2</v>
      </c>
      <c r="Q43" s="94">
        <f>+N43/'סכום נכסי הקרן'!$C$42</f>
        <v>1.4559471075182196E-2</v>
      </c>
    </row>
    <row r="44" spans="2:17" s="120" customFormat="1">
      <c r="B44" s="85" t="s">
        <v>292</v>
      </c>
      <c r="C44" s="83" t="s">
        <v>293</v>
      </c>
      <c r="D44" s="96" t="s">
        <v>109</v>
      </c>
      <c r="E44" s="83" t="s">
        <v>239</v>
      </c>
      <c r="F44" s="83"/>
      <c r="G44" s="83"/>
      <c r="H44" s="93">
        <v>0.32999999999999996</v>
      </c>
      <c r="I44" s="96" t="s">
        <v>152</v>
      </c>
      <c r="J44" s="97">
        <v>0.04</v>
      </c>
      <c r="K44" s="94">
        <v>1.1999999999999999E-3</v>
      </c>
      <c r="L44" s="93">
        <v>9100</v>
      </c>
      <c r="M44" s="95">
        <v>103.96</v>
      </c>
      <c r="N44" s="93">
        <v>9.4603600000000014</v>
      </c>
      <c r="O44" s="94">
        <v>5.9918243071745736E-7</v>
      </c>
      <c r="P44" s="94">
        <v>3.4431982352861101E-2</v>
      </c>
      <c r="Q44" s="94">
        <f>+N44/'סכום נכסי הקרן'!$C$42</f>
        <v>7.6142087202030482E-3</v>
      </c>
    </row>
    <row r="45" spans="2:17" s="120" customFormat="1">
      <c r="B45" s="85" t="s">
        <v>294</v>
      </c>
      <c r="C45" s="83" t="s">
        <v>295</v>
      </c>
      <c r="D45" s="96" t="s">
        <v>109</v>
      </c>
      <c r="E45" s="83" t="s">
        <v>239</v>
      </c>
      <c r="F45" s="83"/>
      <c r="G45" s="83"/>
      <c r="H45" s="93">
        <v>15.42</v>
      </c>
      <c r="I45" s="96" t="s">
        <v>152</v>
      </c>
      <c r="J45" s="97">
        <v>5.5E-2</v>
      </c>
      <c r="K45" s="94">
        <v>2.86E-2</v>
      </c>
      <c r="L45" s="93">
        <v>8101</v>
      </c>
      <c r="M45" s="95">
        <v>149.41999999999999</v>
      </c>
      <c r="N45" s="93">
        <v>12.104509999999999</v>
      </c>
      <c r="O45" s="94">
        <v>4.5653258626020067E-7</v>
      </c>
      <c r="P45" s="94">
        <v>4.4055646371811502E-2</v>
      </c>
      <c r="Q45" s="94">
        <f>+N45/'סכום נכסי הקרן'!$C$42</f>
        <v>9.7423634614100287E-3</v>
      </c>
    </row>
    <row r="46" spans="2:17" s="120" customFormat="1">
      <c r="B46" s="85" t="s">
        <v>296</v>
      </c>
      <c r="C46" s="83" t="s">
        <v>297</v>
      </c>
      <c r="D46" s="96" t="s">
        <v>109</v>
      </c>
      <c r="E46" s="83" t="s">
        <v>239</v>
      </c>
      <c r="F46" s="83"/>
      <c r="G46" s="83"/>
      <c r="H46" s="93">
        <v>4.9800000000000004</v>
      </c>
      <c r="I46" s="96" t="s">
        <v>152</v>
      </c>
      <c r="J46" s="97">
        <v>4.2500000000000003E-2</v>
      </c>
      <c r="K46" s="94">
        <v>8.8999999999999982E-3</v>
      </c>
      <c r="L46" s="93">
        <v>65</v>
      </c>
      <c r="M46" s="95">
        <v>120.1</v>
      </c>
      <c r="N46" s="93">
        <v>7.8060000000000004E-2</v>
      </c>
      <c r="O46" s="94">
        <v>3.5229325022133735E-9</v>
      </c>
      <c r="P46" s="94">
        <v>2.8410763887043807E-4</v>
      </c>
      <c r="Q46" s="94">
        <f>+N46/'סכום נכסי הקרן'!$C$42</f>
        <v>6.2826904335463961E-5</v>
      </c>
    </row>
    <row r="47" spans="2:17" s="120" customFormat="1">
      <c r="B47" s="85" t="s">
        <v>298</v>
      </c>
      <c r="C47" s="83" t="s">
        <v>299</v>
      </c>
      <c r="D47" s="96" t="s">
        <v>109</v>
      </c>
      <c r="E47" s="83" t="s">
        <v>239</v>
      </c>
      <c r="F47" s="83"/>
      <c r="G47" s="83"/>
      <c r="H47" s="93">
        <v>3.5199999999999996</v>
      </c>
      <c r="I47" s="96" t="s">
        <v>152</v>
      </c>
      <c r="J47" s="97">
        <v>0.01</v>
      </c>
      <c r="K47" s="94">
        <v>4.3E-3</v>
      </c>
      <c r="L47" s="93">
        <v>8200</v>
      </c>
      <c r="M47" s="95">
        <v>102.43</v>
      </c>
      <c r="N47" s="93">
        <v>8.3992599999999999</v>
      </c>
      <c r="O47" s="94">
        <v>6.2251780514797927E-7</v>
      </c>
      <c r="P47" s="94">
        <v>3.0569996500882851E-2</v>
      </c>
      <c r="Q47" s="94">
        <f>+N47/'סכום נכסי הקרן'!$C$42</f>
        <v>6.7601781259119783E-3</v>
      </c>
    </row>
    <row r="48" spans="2:17" s="120" customFormat="1">
      <c r="B48" s="123"/>
    </row>
    <row r="49" spans="2:17" s="120" customFormat="1">
      <c r="B49" s="84" t="s">
        <v>25</v>
      </c>
      <c r="C49" s="81"/>
      <c r="D49" s="81"/>
      <c r="E49" s="81"/>
      <c r="F49" s="81"/>
      <c r="G49" s="81"/>
      <c r="H49" s="90">
        <v>4.372406961205674</v>
      </c>
      <c r="I49" s="81"/>
      <c r="J49" s="81"/>
      <c r="K49" s="91">
        <v>1.5122132389487678E-3</v>
      </c>
      <c r="L49" s="90"/>
      <c r="M49" s="92"/>
      <c r="N49" s="90">
        <v>11.629020000000001</v>
      </c>
      <c r="O49" s="81"/>
      <c r="P49" s="91">
        <v>4.2325050148310298E-2</v>
      </c>
      <c r="Q49" s="91">
        <f>+N49/'סכום נכסי הקרן'!$C$42</f>
        <v>9.3596634262771861E-3</v>
      </c>
    </row>
    <row r="50" spans="2:17" s="120" customFormat="1">
      <c r="B50" s="85" t="s">
        <v>274</v>
      </c>
      <c r="C50" s="83" t="s">
        <v>275</v>
      </c>
      <c r="D50" s="96" t="s">
        <v>109</v>
      </c>
      <c r="E50" s="83" t="s">
        <v>239</v>
      </c>
      <c r="F50" s="83"/>
      <c r="G50" s="83"/>
      <c r="H50" s="93">
        <v>4.16</v>
      </c>
      <c r="I50" s="96" t="s">
        <v>152</v>
      </c>
      <c r="J50" s="97">
        <v>1E-3</v>
      </c>
      <c r="K50" s="94">
        <v>1.6000000000000001E-3</v>
      </c>
      <c r="L50" s="93">
        <v>4600</v>
      </c>
      <c r="M50" s="95">
        <v>99.74</v>
      </c>
      <c r="N50" s="93">
        <v>4.5880400000000003</v>
      </c>
      <c r="O50" s="94">
        <v>3.2813337049837514E-7</v>
      </c>
      <c r="P50" s="94">
        <v>1.6698657589586531E-2</v>
      </c>
      <c r="Q50" s="94">
        <f>+N50/'סכום נכסי הקרן'!$C$42</f>
        <v>3.6927024105467858E-3</v>
      </c>
    </row>
    <row r="51" spans="2:17" s="120" customFormat="1">
      <c r="B51" s="85" t="s">
        <v>276</v>
      </c>
      <c r="C51" s="83" t="s">
        <v>277</v>
      </c>
      <c r="D51" s="96" t="s">
        <v>109</v>
      </c>
      <c r="E51" s="83" t="s">
        <v>239</v>
      </c>
      <c r="F51" s="83"/>
      <c r="G51" s="83"/>
      <c r="H51" s="93">
        <v>2.6599999999999997</v>
      </c>
      <c r="I51" s="96" t="s">
        <v>152</v>
      </c>
      <c r="J51" s="97">
        <v>1E-3</v>
      </c>
      <c r="K51" s="94">
        <v>1.2999999999999999E-3</v>
      </c>
      <c r="L51" s="93">
        <v>4863</v>
      </c>
      <c r="M51" s="95">
        <v>99.9</v>
      </c>
      <c r="N51" s="93">
        <v>4.8581400000000006</v>
      </c>
      <c r="O51" s="94">
        <v>2.6395242018880239E-7</v>
      </c>
      <c r="P51" s="94">
        <v>1.7681715151191775E-2</v>
      </c>
      <c r="Q51" s="94">
        <f>+N51/'סכום נכסי הקרן'!$C$42</f>
        <v>3.9100934797372654E-3</v>
      </c>
    </row>
    <row r="52" spans="2:17" s="120" customFormat="1">
      <c r="B52" s="85" t="s">
        <v>278</v>
      </c>
      <c r="C52" s="83" t="s">
        <v>279</v>
      </c>
      <c r="D52" s="96" t="s">
        <v>109</v>
      </c>
      <c r="E52" s="83" t="s">
        <v>239</v>
      </c>
      <c r="F52" s="83"/>
      <c r="G52" s="83"/>
      <c r="H52" s="93">
        <v>8.629999999999999</v>
      </c>
      <c r="I52" s="96" t="s">
        <v>152</v>
      </c>
      <c r="J52" s="97">
        <v>1E-3</v>
      </c>
      <c r="K52" s="94">
        <v>1.8E-3</v>
      </c>
      <c r="L52" s="93">
        <v>2200</v>
      </c>
      <c r="M52" s="95">
        <v>99.22</v>
      </c>
      <c r="N52" s="93">
        <v>2.1828400000000001</v>
      </c>
      <c r="O52" s="94">
        <v>3.0095759233926129E-6</v>
      </c>
      <c r="P52" s="94">
        <v>7.944677407531988E-3</v>
      </c>
      <c r="Q52" s="94">
        <f>+N52/'סכום נכסי הקרן'!$C$42</f>
        <v>1.7568675359931356E-3</v>
      </c>
    </row>
    <row r="53" spans="2:17" s="120" customFormat="1">
      <c r="B53" s="123"/>
    </row>
    <row r="54" spans="2:17" s="120" customFormat="1">
      <c r="B54" s="124" t="s">
        <v>101</v>
      </c>
      <c r="C54" s="119"/>
      <c r="D54" s="119"/>
    </row>
    <row r="55" spans="2:17" s="120" customFormat="1">
      <c r="B55" s="124" t="s">
        <v>218</v>
      </c>
      <c r="C55" s="119"/>
      <c r="D55" s="119"/>
    </row>
    <row r="56" spans="2:17" s="120" customFormat="1">
      <c r="B56" s="136" t="s">
        <v>228</v>
      </c>
      <c r="C56" s="136"/>
      <c r="D56" s="136"/>
    </row>
    <row r="57" spans="2:17" s="120" customFormat="1">
      <c r="B57" s="123"/>
    </row>
    <row r="58" spans="2:17" s="120" customFormat="1">
      <c r="B58" s="123"/>
    </row>
    <row r="59" spans="2:17" s="120" customFormat="1">
      <c r="B59" s="123"/>
    </row>
    <row r="60" spans="2:17" s="120" customFormat="1">
      <c r="B60" s="123"/>
    </row>
    <row r="61" spans="2:17" s="120" customFormat="1">
      <c r="B61" s="123"/>
    </row>
    <row r="62" spans="2:17" s="120" customFormat="1">
      <c r="B62" s="123"/>
    </row>
    <row r="63" spans="2:17" s="120" customFormat="1">
      <c r="B63" s="123"/>
    </row>
    <row r="64" spans="2:17" s="120" customFormat="1">
      <c r="B64" s="123"/>
    </row>
    <row r="65" spans="2:2" s="120" customFormat="1">
      <c r="B65" s="123"/>
    </row>
    <row r="66" spans="2:2" s="120" customFormat="1">
      <c r="B66" s="123"/>
    </row>
    <row r="67" spans="2:2" s="120" customFormat="1">
      <c r="B67" s="123"/>
    </row>
    <row r="68" spans="2:2" s="120" customFormat="1">
      <c r="B68" s="123"/>
    </row>
    <row r="69" spans="2:2" s="120" customFormat="1">
      <c r="B69" s="123"/>
    </row>
    <row r="70" spans="2:2" s="120" customFormat="1">
      <c r="B70" s="123"/>
    </row>
    <row r="71" spans="2:2" s="120" customFormat="1">
      <c r="B71" s="123"/>
    </row>
    <row r="72" spans="2:2" s="120" customFormat="1">
      <c r="B72" s="123"/>
    </row>
    <row r="73" spans="2:2" s="120" customFormat="1">
      <c r="B73" s="123"/>
    </row>
    <row r="74" spans="2:2" s="120" customFormat="1">
      <c r="B74" s="123"/>
    </row>
    <row r="75" spans="2:2" s="120" customFormat="1">
      <c r="B75" s="123"/>
    </row>
    <row r="76" spans="2:2" s="120" customFormat="1">
      <c r="B76" s="123"/>
    </row>
    <row r="77" spans="2:2" s="120" customFormat="1">
      <c r="B77" s="123"/>
    </row>
    <row r="78" spans="2:2" s="120" customFormat="1">
      <c r="B78" s="123"/>
    </row>
    <row r="79" spans="2:2" s="120" customFormat="1">
      <c r="B79" s="123"/>
    </row>
    <row r="80" spans="2:2" s="120" customFormat="1">
      <c r="B80" s="123"/>
    </row>
    <row r="81" spans="2:4" s="120" customFormat="1">
      <c r="B81" s="123"/>
    </row>
    <row r="82" spans="2:4" s="120" customFormat="1">
      <c r="B82" s="123"/>
    </row>
    <row r="83" spans="2:4" s="120" customFormat="1">
      <c r="B83" s="123"/>
    </row>
    <row r="84" spans="2:4" s="120" customFormat="1">
      <c r="B84" s="123"/>
    </row>
    <row r="85" spans="2:4" s="120" customFormat="1">
      <c r="B85" s="123"/>
    </row>
    <row r="86" spans="2:4" s="120" customFormat="1">
      <c r="B86" s="123"/>
    </row>
    <row r="87" spans="2:4" s="120" customFormat="1">
      <c r="B87" s="123"/>
    </row>
    <row r="88" spans="2:4" s="120" customFormat="1">
      <c r="B88" s="123"/>
    </row>
    <row r="89" spans="2:4" s="120" customFormat="1">
      <c r="B89" s="123"/>
    </row>
    <row r="90" spans="2:4" s="120" customFormat="1">
      <c r="B90" s="123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</sheetData>
  <sheetProtection sheet="1" objects="1" scenarios="1"/>
  <mergeCells count="3">
    <mergeCell ref="B6:Q6"/>
    <mergeCell ref="B7:Q7"/>
    <mergeCell ref="B56:D56"/>
  </mergeCells>
  <phoneticPr fontId="3" type="noConversion"/>
  <dataValidations count="1">
    <dataValidation allowBlank="1" showInputMessage="1" showErrorMessage="1" sqref="C5:C29 B54:B56 B1:B30 D1:D29 AG1:AI27 C54:D55 B57:D1048576 E1:AF36 AJ1:XFD36 AG31:AI36 A1:A1048576 E37:XFD1048576 B31:D53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167</v>
      </c>
      <c r="C1" s="77" t="s" vm="1">
        <v>234</v>
      </c>
    </row>
    <row r="2" spans="2:67">
      <c r="B2" s="57" t="s">
        <v>166</v>
      </c>
      <c r="C2" s="77" t="s">
        <v>235</v>
      </c>
    </row>
    <row r="3" spans="2:67">
      <c r="B3" s="57" t="s">
        <v>168</v>
      </c>
      <c r="C3" s="77" t="s">
        <v>236</v>
      </c>
    </row>
    <row r="4" spans="2:67">
      <c r="B4" s="57" t="s">
        <v>169</v>
      </c>
      <c r="C4" s="77">
        <v>2149</v>
      </c>
    </row>
    <row r="6" spans="2:67" ht="26.25" customHeight="1">
      <c r="B6" s="133" t="s">
        <v>197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3" t="s">
        <v>76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104</v>
      </c>
      <c r="C8" s="14" t="s">
        <v>38</v>
      </c>
      <c r="D8" s="14" t="s">
        <v>108</v>
      </c>
      <c r="E8" s="14" t="s">
        <v>213</v>
      </c>
      <c r="F8" s="14" t="s">
        <v>106</v>
      </c>
      <c r="G8" s="14" t="s">
        <v>50</v>
      </c>
      <c r="H8" s="14" t="s">
        <v>15</v>
      </c>
      <c r="I8" s="14" t="s">
        <v>51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220</v>
      </c>
      <c r="P8" s="14" t="s">
        <v>219</v>
      </c>
      <c r="Q8" s="14" t="s">
        <v>49</v>
      </c>
      <c r="R8" s="14" t="s">
        <v>48</v>
      </c>
      <c r="S8" s="14" t="s">
        <v>170</v>
      </c>
      <c r="T8" s="39" t="s">
        <v>172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229</v>
      </c>
      <c r="P9" s="17"/>
      <c r="Q9" s="17" t="s">
        <v>223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173</v>
      </c>
      <c r="T10" s="73" t="s">
        <v>214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H22" sqref="H22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167</v>
      </c>
      <c r="C1" s="77" t="s" vm="1">
        <v>234</v>
      </c>
    </row>
    <row r="2" spans="2:66">
      <c r="B2" s="57" t="s">
        <v>166</v>
      </c>
      <c r="C2" s="77" t="s">
        <v>235</v>
      </c>
    </row>
    <row r="3" spans="2:66">
      <c r="B3" s="57" t="s">
        <v>168</v>
      </c>
      <c r="C3" s="77" t="s">
        <v>236</v>
      </c>
    </row>
    <row r="4" spans="2:66">
      <c r="B4" s="57" t="s">
        <v>169</v>
      </c>
      <c r="C4" s="77">
        <v>2149</v>
      </c>
    </row>
    <row r="6" spans="2:66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78.75">
      <c r="B8" s="23" t="s">
        <v>104</v>
      </c>
      <c r="C8" s="31" t="s">
        <v>38</v>
      </c>
      <c r="D8" s="31" t="s">
        <v>108</v>
      </c>
      <c r="E8" s="31" t="s">
        <v>213</v>
      </c>
      <c r="F8" s="31" t="s">
        <v>106</v>
      </c>
      <c r="G8" s="31" t="s">
        <v>50</v>
      </c>
      <c r="H8" s="31" t="s">
        <v>15</v>
      </c>
      <c r="I8" s="31" t="s">
        <v>51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220</v>
      </c>
      <c r="P8" s="31" t="s">
        <v>219</v>
      </c>
      <c r="Q8" s="31" t="s">
        <v>227</v>
      </c>
      <c r="R8" s="31" t="s">
        <v>49</v>
      </c>
      <c r="S8" s="14" t="s">
        <v>48</v>
      </c>
      <c r="T8" s="31" t="s">
        <v>170</v>
      </c>
      <c r="U8" s="31" t="s">
        <v>172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229</v>
      </c>
      <c r="P9" s="33"/>
      <c r="Q9" s="17" t="s">
        <v>223</v>
      </c>
      <c r="R9" s="33" t="s">
        <v>223</v>
      </c>
      <c r="S9" s="17" t="s">
        <v>20</v>
      </c>
      <c r="T9" s="33" t="s">
        <v>223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173</v>
      </c>
      <c r="T10" s="21" t="s">
        <v>214</v>
      </c>
      <c r="U10" s="21" t="s">
        <v>231</v>
      </c>
      <c r="V10" s="5"/>
      <c r="BI10" s="1"/>
      <c r="BJ10" s="3"/>
      <c r="BK10" s="1"/>
    </row>
    <row r="11" spans="2:66" s="4" customFormat="1" ht="18" customHeight="1">
      <c r="B11" s="112" t="s">
        <v>32</v>
      </c>
      <c r="C11" s="81"/>
      <c r="D11" s="81"/>
      <c r="E11" s="81"/>
      <c r="F11" s="81"/>
      <c r="G11" s="81"/>
      <c r="H11" s="81"/>
      <c r="I11" s="81"/>
      <c r="J11" s="81"/>
      <c r="K11" s="90">
        <v>1.94</v>
      </c>
      <c r="L11" s="81"/>
      <c r="M11" s="81"/>
      <c r="N11" s="102">
        <v>6.2999999999999992E-3</v>
      </c>
      <c r="O11" s="90"/>
      <c r="P11" s="92"/>
      <c r="Q11" s="81"/>
      <c r="R11" s="90">
        <v>1.9367300000000001</v>
      </c>
      <c r="S11" s="81"/>
      <c r="T11" s="91">
        <v>1</v>
      </c>
      <c r="U11" s="91">
        <f>+R11/'סכום נכסי הקרן'!$C$42</f>
        <v>1.5587849145993226E-3</v>
      </c>
      <c r="V11" s="121"/>
      <c r="W11" s="118"/>
      <c r="X11" s="118"/>
      <c r="Y11" s="118"/>
      <c r="BI11" s="99"/>
      <c r="BJ11" s="3"/>
      <c r="BK11" s="99"/>
      <c r="BN11" s="99"/>
    </row>
    <row r="12" spans="2:66" s="99" customFormat="1">
      <c r="B12" s="80" t="s">
        <v>217</v>
      </c>
      <c r="C12" s="81"/>
      <c r="D12" s="81"/>
      <c r="E12" s="81"/>
      <c r="F12" s="81"/>
      <c r="G12" s="81"/>
      <c r="H12" s="81"/>
      <c r="I12" s="81"/>
      <c r="J12" s="81"/>
      <c r="K12" s="90">
        <v>1.94</v>
      </c>
      <c r="L12" s="81"/>
      <c r="M12" s="81"/>
      <c r="N12" s="102">
        <v>6.2999999999999992E-3</v>
      </c>
      <c r="O12" s="90"/>
      <c r="P12" s="92"/>
      <c r="Q12" s="81"/>
      <c r="R12" s="90">
        <v>1.9367300000000001</v>
      </c>
      <c r="S12" s="81"/>
      <c r="T12" s="91">
        <v>1</v>
      </c>
      <c r="U12" s="91">
        <f>+R12/'סכום נכסי הקרן'!$C$42</f>
        <v>1.5587849145993226E-3</v>
      </c>
      <c r="V12" s="119"/>
      <c r="W12" s="119"/>
      <c r="X12" s="119"/>
      <c r="Y12" s="119"/>
      <c r="BJ12" s="3"/>
    </row>
    <row r="13" spans="2:66" ht="20.25">
      <c r="B13" s="101" t="s">
        <v>31</v>
      </c>
      <c r="C13" s="81"/>
      <c r="D13" s="81"/>
      <c r="E13" s="81"/>
      <c r="F13" s="81"/>
      <c r="G13" s="81"/>
      <c r="H13" s="81"/>
      <c r="I13" s="81"/>
      <c r="J13" s="81"/>
      <c r="K13" s="90">
        <v>1.94</v>
      </c>
      <c r="L13" s="81"/>
      <c r="M13" s="81"/>
      <c r="N13" s="102">
        <v>6.2999999999999992E-3</v>
      </c>
      <c r="O13" s="90"/>
      <c r="P13" s="92"/>
      <c r="Q13" s="81"/>
      <c r="R13" s="90">
        <v>1.9367300000000001</v>
      </c>
      <c r="S13" s="81"/>
      <c r="T13" s="91">
        <v>1</v>
      </c>
      <c r="U13" s="91">
        <f>+R13/'סכום נכסי הקרן'!$C$42</f>
        <v>1.5587849145993226E-3</v>
      </c>
      <c r="V13" s="120"/>
      <c r="W13" s="120"/>
      <c r="X13" s="120"/>
      <c r="Y13" s="120"/>
      <c r="BJ13" s="4"/>
    </row>
    <row r="14" spans="2:66">
      <c r="B14" s="86" t="s">
        <v>300</v>
      </c>
      <c r="C14" s="83" t="s">
        <v>301</v>
      </c>
      <c r="D14" s="96" t="s">
        <v>109</v>
      </c>
      <c r="E14" s="96" t="s">
        <v>302</v>
      </c>
      <c r="F14" s="83" t="s">
        <v>303</v>
      </c>
      <c r="G14" s="96" t="s">
        <v>304</v>
      </c>
      <c r="H14" s="83" t="s">
        <v>413</v>
      </c>
      <c r="I14" s="83" t="s">
        <v>149</v>
      </c>
      <c r="J14" s="83"/>
      <c r="K14" s="93">
        <v>1.94</v>
      </c>
      <c r="L14" s="96" t="s">
        <v>152</v>
      </c>
      <c r="M14" s="97">
        <v>4.0999999999999995E-2</v>
      </c>
      <c r="N14" s="97">
        <v>6.2999999999999992E-3</v>
      </c>
      <c r="O14" s="93">
        <v>1480</v>
      </c>
      <c r="P14" s="95">
        <v>130.86000000000001</v>
      </c>
      <c r="Q14" s="83"/>
      <c r="R14" s="93">
        <v>1.9367300000000001</v>
      </c>
      <c r="S14" s="94">
        <v>4.748999950456379E-7</v>
      </c>
      <c r="T14" s="94">
        <v>1</v>
      </c>
      <c r="U14" s="94">
        <f>+R14/'סכום נכסי הקרן'!$C$42</f>
        <v>1.5587849145993226E-3</v>
      </c>
      <c r="V14" s="120"/>
      <c r="W14" s="120"/>
      <c r="X14" s="120"/>
      <c r="Y14" s="120"/>
    </row>
    <row r="15" spans="2:66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93"/>
      <c r="P15" s="95"/>
      <c r="Q15" s="83"/>
      <c r="R15" s="83"/>
      <c r="S15" s="83"/>
      <c r="T15" s="94"/>
      <c r="U15" s="83"/>
      <c r="V15" s="120"/>
      <c r="W15" s="120"/>
      <c r="X15" s="120"/>
      <c r="Y15" s="120"/>
    </row>
    <row r="16" spans="2:66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20"/>
      <c r="W16" s="120"/>
      <c r="X16" s="120"/>
      <c r="Y16" s="120"/>
    </row>
    <row r="17" spans="2:61" ht="20.2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20"/>
      <c r="W17" s="120"/>
      <c r="X17" s="120"/>
      <c r="Y17" s="120"/>
      <c r="BI17" s="4"/>
    </row>
    <row r="18" spans="2:61">
      <c r="B18" s="98" t="s">
        <v>233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20"/>
      <c r="W18" s="120"/>
      <c r="X18" s="120"/>
      <c r="Y18" s="120"/>
    </row>
    <row r="19" spans="2:61">
      <c r="B19" s="98" t="s">
        <v>101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BI19" s="3"/>
    </row>
    <row r="20" spans="2:61">
      <c r="B20" s="98" t="s">
        <v>218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</row>
    <row r="21" spans="2:61">
      <c r="B21" s="98" t="s">
        <v>228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61">
      <c r="B22" s="98" t="s">
        <v>226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</row>
    <row r="23" spans="2:6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</row>
    <row r="24" spans="2:6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  <row r="25" spans="2:6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</row>
    <row r="26" spans="2:6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</row>
    <row r="27" spans="2:6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</row>
    <row r="28" spans="2:61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</row>
    <row r="29" spans="2:61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</row>
    <row r="30" spans="2:61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</row>
    <row r="31" spans="2:6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6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</row>
    <row r="33" spans="2:21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</row>
    <row r="34" spans="2:21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2:21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2:21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2:21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2:21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2:21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2:21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2:2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2:21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2:2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2:21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2:2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2:2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2:21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2:21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2:2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2:21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2:2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2:21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2:21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2:21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2:21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2:21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2:21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2:21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2:21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2:21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2:2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2:21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2:21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2:21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2:21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2:21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2:21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2:21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2:21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2:21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2:2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2:2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2:21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2:21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2:21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2:21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2:21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2:21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2:21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2:21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2:2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2:21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2:21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2:21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2:21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2:21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2:21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2:2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2:21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2:21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2:21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2:21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2:21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2:21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2:21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2:21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2:21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2:21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2:21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2:2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2:2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2:2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2:2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2:2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2:2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2:2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2:2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2:2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2:2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2:2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2:2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2:2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2:2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2:2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77" t="s" vm="1">
        <v>234</v>
      </c>
    </row>
    <row r="2" spans="2:61">
      <c r="B2" s="57" t="s">
        <v>166</v>
      </c>
      <c r="C2" s="77" t="s">
        <v>235</v>
      </c>
    </row>
    <row r="3" spans="2:61">
      <c r="B3" s="57" t="s">
        <v>168</v>
      </c>
      <c r="C3" s="77" t="s">
        <v>236</v>
      </c>
    </row>
    <row r="4" spans="2:61">
      <c r="B4" s="57" t="s">
        <v>169</v>
      </c>
      <c r="C4" s="77">
        <v>2149</v>
      </c>
    </row>
    <row r="6" spans="2:6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104</v>
      </c>
      <c r="C8" s="31" t="s">
        <v>38</v>
      </c>
      <c r="D8" s="31" t="s">
        <v>108</v>
      </c>
      <c r="E8" s="31" t="s">
        <v>213</v>
      </c>
      <c r="F8" s="31" t="s">
        <v>106</v>
      </c>
      <c r="G8" s="31" t="s">
        <v>50</v>
      </c>
      <c r="H8" s="31" t="s">
        <v>90</v>
      </c>
      <c r="I8" s="14" t="s">
        <v>220</v>
      </c>
      <c r="J8" s="14" t="s">
        <v>219</v>
      </c>
      <c r="K8" s="14" t="s">
        <v>49</v>
      </c>
      <c r="L8" s="14" t="s">
        <v>48</v>
      </c>
      <c r="M8" s="31" t="s">
        <v>170</v>
      </c>
      <c r="N8" s="15" t="s">
        <v>172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229</v>
      </c>
      <c r="J9" s="17"/>
      <c r="K9" s="17" t="s">
        <v>223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BE11" s="1"/>
      <c r="BF11" s="3"/>
      <c r="BG11" s="1"/>
      <c r="BI11" s="1"/>
    </row>
    <row r="12" spans="2:61" ht="20.25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BF12" s="4"/>
    </row>
    <row r="13" spans="2:61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</row>
    <row r="14" spans="2:61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</row>
    <row r="15" spans="2:61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2:61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BE16" s="4"/>
    </row>
    <row r="17" spans="2:14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2:14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2:1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2:1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2:1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2:1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2:1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2:1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2:1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2:1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2:1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2:1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</row>
    <row r="33" spans="2:14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2:14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5" spans="2:14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  <row r="36" spans="2:14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</row>
    <row r="37" spans="2:14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</row>
    <row r="38" spans="2:14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  <row r="39" spans="2:14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</row>
    <row r="40" spans="2:14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1" spans="2:14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</row>
    <row r="42" spans="2:14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</row>
    <row r="43" spans="2:14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</row>
    <row r="44" spans="2:14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spans="2:14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</row>
    <row r="46" spans="2:14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2:14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</row>
    <row r="48" spans="2:14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 spans="2:14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</row>
    <row r="50" spans="2:14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</row>
    <row r="51" spans="2:14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</row>
    <row r="52" spans="2:14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</row>
    <row r="53" spans="2:14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</row>
    <row r="54" spans="2:14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</row>
    <row r="55" spans="2:14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</row>
    <row r="56" spans="2:14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 spans="2:14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</row>
    <row r="58" spans="2:14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</row>
    <row r="59" spans="2:14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</row>
    <row r="60" spans="2:14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2:14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2:14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</row>
    <row r="63" spans="2:14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</row>
    <row r="64" spans="2:14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</row>
    <row r="65" spans="2:14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</row>
    <row r="66" spans="2:14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</row>
    <row r="67" spans="2:14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</row>
    <row r="68" spans="2:14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</row>
    <row r="69" spans="2:14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</row>
    <row r="70" spans="2:14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</row>
    <row r="71" spans="2:14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</row>
    <row r="72" spans="2:14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</row>
    <row r="73" spans="2:14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</row>
    <row r="74" spans="2:14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</row>
    <row r="75" spans="2:14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76" spans="2:14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</row>
    <row r="77" spans="2:14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</row>
    <row r="78" spans="2:14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</row>
    <row r="79" spans="2:14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</row>
    <row r="80" spans="2:14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</row>
    <row r="81" spans="2:14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</row>
    <row r="82" spans="2:14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</row>
    <row r="83" spans="2:14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</row>
    <row r="84" spans="2:14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</row>
    <row r="85" spans="2:14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</row>
    <row r="86" spans="2:14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</row>
    <row r="87" spans="2:14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</row>
    <row r="88" spans="2:14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</row>
    <row r="89" spans="2:14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</row>
    <row r="90" spans="2:14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</row>
    <row r="91" spans="2:14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</row>
    <row r="92" spans="2:14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</row>
    <row r="93" spans="2:14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</row>
    <row r="94" spans="2:14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</row>
    <row r="95" spans="2:14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</row>
    <row r="96" spans="2:14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</row>
    <row r="97" spans="2:14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</row>
    <row r="98" spans="2:14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</row>
    <row r="99" spans="2:14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</row>
    <row r="100" spans="2:14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</row>
    <row r="101" spans="2:14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</row>
    <row r="102" spans="2:14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</row>
    <row r="103" spans="2:14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</row>
    <row r="104" spans="2:14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</row>
    <row r="105" spans="2:14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</row>
    <row r="106" spans="2:14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</row>
    <row r="107" spans="2:14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</row>
    <row r="108" spans="2:14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</row>
    <row r="109" spans="2:14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</row>
    <row r="110" spans="2:14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3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167</v>
      </c>
      <c r="C1" s="77" t="s" vm="1">
        <v>234</v>
      </c>
    </row>
    <row r="2" spans="2:63">
      <c r="B2" s="57" t="s">
        <v>166</v>
      </c>
      <c r="C2" s="77" t="s">
        <v>235</v>
      </c>
    </row>
    <row r="3" spans="2:63">
      <c r="B3" s="57" t="s">
        <v>168</v>
      </c>
      <c r="C3" s="77" t="s">
        <v>236</v>
      </c>
    </row>
    <row r="4" spans="2:63">
      <c r="B4" s="57" t="s">
        <v>169</v>
      </c>
      <c r="C4" s="77">
        <v>2149</v>
      </c>
    </row>
    <row r="6" spans="2:63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63">
      <c r="B8" s="23" t="s">
        <v>104</v>
      </c>
      <c r="C8" s="31" t="s">
        <v>38</v>
      </c>
      <c r="D8" s="31" t="s">
        <v>108</v>
      </c>
      <c r="E8" s="31" t="s">
        <v>106</v>
      </c>
      <c r="F8" s="31" t="s">
        <v>50</v>
      </c>
      <c r="G8" s="31" t="s">
        <v>90</v>
      </c>
      <c r="H8" s="31" t="s">
        <v>220</v>
      </c>
      <c r="I8" s="31" t="s">
        <v>219</v>
      </c>
      <c r="J8" s="31" t="s">
        <v>227</v>
      </c>
      <c r="K8" s="31" t="s">
        <v>49</v>
      </c>
      <c r="L8" s="31" t="s">
        <v>48</v>
      </c>
      <c r="M8" s="31" t="s">
        <v>170</v>
      </c>
      <c r="N8" s="31" t="s">
        <v>172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229</v>
      </c>
      <c r="I9" s="33"/>
      <c r="J9" s="17" t="s">
        <v>223</v>
      </c>
      <c r="K9" s="33" t="s">
        <v>223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8" customFormat="1" ht="18" customHeight="1">
      <c r="B11" s="78" t="s">
        <v>30</v>
      </c>
      <c r="C11" s="79"/>
      <c r="D11" s="79"/>
      <c r="E11" s="79"/>
      <c r="F11" s="79"/>
      <c r="G11" s="79"/>
      <c r="H11" s="87"/>
      <c r="I11" s="89"/>
      <c r="J11" s="87">
        <v>0.13000999999999999</v>
      </c>
      <c r="K11" s="87">
        <v>888.58209000000022</v>
      </c>
      <c r="L11" s="79"/>
      <c r="M11" s="88">
        <v>1</v>
      </c>
      <c r="N11" s="88">
        <f>+K11/'סכום נכסי הקרן'!$C$42</f>
        <v>0.7151788619348789</v>
      </c>
      <c r="O11" s="121"/>
      <c r="BH11" s="120"/>
      <c r="BI11" s="122"/>
      <c r="BK11" s="120"/>
    </row>
    <row r="12" spans="2:63" s="120" customFormat="1" ht="20.25">
      <c r="B12" s="80" t="s">
        <v>217</v>
      </c>
      <c r="C12" s="81"/>
      <c r="D12" s="81"/>
      <c r="E12" s="81"/>
      <c r="F12" s="81"/>
      <c r="G12" s="81"/>
      <c r="H12" s="90"/>
      <c r="I12" s="92"/>
      <c r="J12" s="81"/>
      <c r="K12" s="90">
        <v>496.45803999999998</v>
      </c>
      <c r="L12" s="81"/>
      <c r="M12" s="91">
        <v>0.55870813241351724</v>
      </c>
      <c r="N12" s="91">
        <f>+K12/'סכום נכסי הקרן'!$C$42</f>
        <v>0.39957624629326083</v>
      </c>
      <c r="BI12" s="118"/>
    </row>
    <row r="13" spans="2:63" s="120" customFormat="1">
      <c r="B13" s="101" t="s">
        <v>52</v>
      </c>
      <c r="C13" s="81"/>
      <c r="D13" s="81"/>
      <c r="E13" s="81"/>
      <c r="F13" s="81"/>
      <c r="G13" s="81"/>
      <c r="H13" s="90"/>
      <c r="I13" s="92"/>
      <c r="J13" s="81"/>
      <c r="K13" s="90">
        <v>163.40783000000002</v>
      </c>
      <c r="L13" s="81"/>
      <c r="M13" s="91">
        <v>0.18389728066655042</v>
      </c>
      <c r="N13" s="91">
        <f>+K13/'סכום נכסי הקרן'!$C$42</f>
        <v>0.13151944790002254</v>
      </c>
    </row>
    <row r="14" spans="2:63" s="120" customFormat="1">
      <c r="B14" s="86" t="s">
        <v>305</v>
      </c>
      <c r="C14" s="83" t="s">
        <v>306</v>
      </c>
      <c r="D14" s="96" t="s">
        <v>109</v>
      </c>
      <c r="E14" s="83" t="s">
        <v>307</v>
      </c>
      <c r="F14" s="96" t="s">
        <v>308</v>
      </c>
      <c r="G14" s="96" t="s">
        <v>152</v>
      </c>
      <c r="H14" s="93">
        <v>2271</v>
      </c>
      <c r="I14" s="95">
        <v>1287</v>
      </c>
      <c r="J14" s="83"/>
      <c r="K14" s="93">
        <v>29.22777</v>
      </c>
      <c r="L14" s="94">
        <v>1.0999086659285284E-5</v>
      </c>
      <c r="M14" s="94">
        <v>3.289259408773363E-2</v>
      </c>
      <c r="N14" s="94">
        <f>+K14/'סכום נכסי הקרן'!$C$42</f>
        <v>2.3524088005751263E-2</v>
      </c>
    </row>
    <row r="15" spans="2:63" s="120" customFormat="1">
      <c r="B15" s="86" t="s">
        <v>309</v>
      </c>
      <c r="C15" s="83" t="s">
        <v>310</v>
      </c>
      <c r="D15" s="96" t="s">
        <v>109</v>
      </c>
      <c r="E15" s="83" t="s">
        <v>307</v>
      </c>
      <c r="F15" s="96" t="s">
        <v>308</v>
      </c>
      <c r="G15" s="96" t="s">
        <v>152</v>
      </c>
      <c r="H15" s="93">
        <v>641</v>
      </c>
      <c r="I15" s="95">
        <v>1418</v>
      </c>
      <c r="J15" s="83"/>
      <c r="K15" s="93">
        <v>9.0893799999999985</v>
      </c>
      <c r="L15" s="94">
        <v>7.5241329815967455E-6</v>
      </c>
      <c r="M15" s="94">
        <v>1.0229083055230155E-2</v>
      </c>
      <c r="N15" s="94">
        <f>+K15/'סכום נכסי הקרן'!$C$42</f>
        <v>7.3156239780768559E-3</v>
      </c>
    </row>
    <row r="16" spans="2:63" s="120" customFormat="1" ht="20.25">
      <c r="B16" s="86" t="s">
        <v>311</v>
      </c>
      <c r="C16" s="83" t="s">
        <v>312</v>
      </c>
      <c r="D16" s="96" t="s">
        <v>109</v>
      </c>
      <c r="E16" s="83" t="s">
        <v>313</v>
      </c>
      <c r="F16" s="96" t="s">
        <v>308</v>
      </c>
      <c r="G16" s="96" t="s">
        <v>152</v>
      </c>
      <c r="H16" s="93">
        <v>1672</v>
      </c>
      <c r="I16" s="95">
        <v>1282</v>
      </c>
      <c r="J16" s="83"/>
      <c r="K16" s="93">
        <v>21.435040000000001</v>
      </c>
      <c r="L16" s="94">
        <v>6.5568627450980395E-6</v>
      </c>
      <c r="M16" s="94">
        <v>2.4122745935606236E-2</v>
      </c>
      <c r="N16" s="94">
        <f>+K16/'סכום נכסי הקרן'!$C$42</f>
        <v>1.7252077984971092E-2</v>
      </c>
      <c r="BH16" s="118"/>
    </row>
    <row r="17" spans="2:14" s="120" customFormat="1">
      <c r="B17" s="86" t="s">
        <v>314</v>
      </c>
      <c r="C17" s="83" t="s">
        <v>315</v>
      </c>
      <c r="D17" s="96" t="s">
        <v>109</v>
      </c>
      <c r="E17" s="83" t="s">
        <v>313</v>
      </c>
      <c r="F17" s="96" t="s">
        <v>308</v>
      </c>
      <c r="G17" s="96" t="s">
        <v>152</v>
      </c>
      <c r="H17" s="93">
        <v>450</v>
      </c>
      <c r="I17" s="95">
        <v>1285</v>
      </c>
      <c r="J17" s="83"/>
      <c r="K17" s="93">
        <v>5.7824999999999998</v>
      </c>
      <c r="L17" s="94">
        <v>3.0815621501335572E-6</v>
      </c>
      <c r="M17" s="94">
        <v>6.5075585757079554E-3</v>
      </c>
      <c r="N17" s="94">
        <f>+K17/'סכום נכסי הקרן'!$C$42</f>
        <v>4.6540683361493765E-3</v>
      </c>
    </row>
    <row r="18" spans="2:14" s="120" customFormat="1">
      <c r="B18" s="86" t="s">
        <v>316</v>
      </c>
      <c r="C18" s="83" t="s">
        <v>317</v>
      </c>
      <c r="D18" s="96" t="s">
        <v>109</v>
      </c>
      <c r="E18" s="83" t="s">
        <v>313</v>
      </c>
      <c r="F18" s="96" t="s">
        <v>308</v>
      </c>
      <c r="G18" s="96" t="s">
        <v>152</v>
      </c>
      <c r="H18" s="93">
        <v>100</v>
      </c>
      <c r="I18" s="95">
        <v>1419</v>
      </c>
      <c r="J18" s="83"/>
      <c r="K18" s="93">
        <v>1.419</v>
      </c>
      <c r="L18" s="94">
        <v>3.11372248636968E-7</v>
      </c>
      <c r="M18" s="94">
        <v>1.5969261770738589E-3</v>
      </c>
      <c r="N18" s="94">
        <f>+K18/'סכום נכסי הקרן'!$C$42</f>
        <v>1.1420878459136993E-3</v>
      </c>
    </row>
    <row r="19" spans="2:14" s="120" customFormat="1">
      <c r="B19" s="86" t="s">
        <v>318</v>
      </c>
      <c r="C19" s="83" t="s">
        <v>319</v>
      </c>
      <c r="D19" s="96" t="s">
        <v>109</v>
      </c>
      <c r="E19" s="83" t="s">
        <v>320</v>
      </c>
      <c r="F19" s="96" t="s">
        <v>308</v>
      </c>
      <c r="G19" s="96" t="s">
        <v>152</v>
      </c>
      <c r="H19" s="93">
        <v>39</v>
      </c>
      <c r="I19" s="95">
        <v>14130</v>
      </c>
      <c r="J19" s="83"/>
      <c r="K19" s="93">
        <v>5.5106999999999999</v>
      </c>
      <c r="L19" s="94">
        <v>1.4028776978417265E-6</v>
      </c>
      <c r="M19" s="94">
        <v>6.2016780014100877E-3</v>
      </c>
      <c r="N19" s="94">
        <f>+K19/'סכום נכסי הקרן'!$C$42</f>
        <v>4.43530901513504E-3</v>
      </c>
    </row>
    <row r="20" spans="2:14" s="120" customFormat="1">
      <c r="B20" s="86" t="s">
        <v>321</v>
      </c>
      <c r="C20" s="83" t="s">
        <v>322</v>
      </c>
      <c r="D20" s="96" t="s">
        <v>109</v>
      </c>
      <c r="E20" s="83" t="s">
        <v>320</v>
      </c>
      <c r="F20" s="96" t="s">
        <v>308</v>
      </c>
      <c r="G20" s="96" t="s">
        <v>152</v>
      </c>
      <c r="H20" s="93">
        <v>30</v>
      </c>
      <c r="I20" s="95">
        <v>12180</v>
      </c>
      <c r="J20" s="83"/>
      <c r="K20" s="93">
        <v>3.6539999999999999</v>
      </c>
      <c r="L20" s="94">
        <v>2.1123785382340515E-6</v>
      </c>
      <c r="M20" s="94">
        <v>4.1121693100971673E-3</v>
      </c>
      <c r="N20" s="94">
        <f>+K20/'סכום נכסי הקרן'!$C$42</f>
        <v>2.940936567278828E-3</v>
      </c>
    </row>
    <row r="21" spans="2:14" s="120" customFormat="1">
      <c r="B21" s="86" t="s">
        <v>323</v>
      </c>
      <c r="C21" s="83" t="s">
        <v>324</v>
      </c>
      <c r="D21" s="96" t="s">
        <v>109</v>
      </c>
      <c r="E21" s="83" t="s">
        <v>320</v>
      </c>
      <c r="F21" s="96" t="s">
        <v>308</v>
      </c>
      <c r="G21" s="96" t="s">
        <v>152</v>
      </c>
      <c r="H21" s="93">
        <v>243</v>
      </c>
      <c r="I21" s="95">
        <v>12860</v>
      </c>
      <c r="J21" s="83"/>
      <c r="K21" s="93">
        <v>31.2498</v>
      </c>
      <c r="L21" s="94">
        <v>2.3670954330468617E-6</v>
      </c>
      <c r="M21" s="94">
        <v>3.5168163247584691E-2</v>
      </c>
      <c r="N21" s="94">
        <f>+K21/'סכום נכסי הקרן'!$C$42</f>
        <v>2.5151526967747653E-2</v>
      </c>
    </row>
    <row r="22" spans="2:14" s="120" customFormat="1">
      <c r="B22" s="86" t="s">
        <v>325</v>
      </c>
      <c r="C22" s="83" t="s">
        <v>326</v>
      </c>
      <c r="D22" s="96" t="s">
        <v>109</v>
      </c>
      <c r="E22" s="83" t="s">
        <v>327</v>
      </c>
      <c r="F22" s="96" t="s">
        <v>308</v>
      </c>
      <c r="G22" s="96" t="s">
        <v>152</v>
      </c>
      <c r="H22" s="93">
        <v>342</v>
      </c>
      <c r="I22" s="95">
        <v>12850</v>
      </c>
      <c r="J22" s="83"/>
      <c r="K22" s="93">
        <v>43.947000000000003</v>
      </c>
      <c r="L22" s="94">
        <v>8.2715486539989429E-6</v>
      </c>
      <c r="M22" s="94">
        <v>4.945744517538047E-2</v>
      </c>
      <c r="N22" s="94">
        <f>+K22/'סכום נכסי הקרן'!$C$42</f>
        <v>3.537091935473527E-2</v>
      </c>
    </row>
    <row r="23" spans="2:14" s="120" customFormat="1">
      <c r="B23" s="86" t="s">
        <v>328</v>
      </c>
      <c r="C23" s="83" t="s">
        <v>329</v>
      </c>
      <c r="D23" s="96" t="s">
        <v>109</v>
      </c>
      <c r="E23" s="83" t="s">
        <v>327</v>
      </c>
      <c r="F23" s="96" t="s">
        <v>308</v>
      </c>
      <c r="G23" s="96" t="s">
        <v>152</v>
      </c>
      <c r="H23" s="93">
        <v>854</v>
      </c>
      <c r="I23" s="95">
        <v>1416</v>
      </c>
      <c r="J23" s="83"/>
      <c r="K23" s="93">
        <v>12.092639999999999</v>
      </c>
      <c r="L23" s="94">
        <v>3.6340425531914895E-6</v>
      </c>
      <c r="M23" s="94">
        <v>1.3608917100726165E-2</v>
      </c>
      <c r="N23" s="94">
        <f>+K23/'סכום נכסי הקרן'!$C$42</f>
        <v>9.7328098442634493E-3</v>
      </c>
    </row>
    <row r="24" spans="2:14" s="120" customFormat="1">
      <c r="B24" s="82"/>
      <c r="C24" s="83"/>
      <c r="D24" s="83"/>
      <c r="E24" s="83"/>
      <c r="F24" s="83"/>
      <c r="G24" s="83"/>
      <c r="H24" s="93"/>
      <c r="I24" s="95"/>
      <c r="J24" s="83"/>
      <c r="K24" s="83"/>
      <c r="L24" s="83"/>
      <c r="M24" s="94"/>
      <c r="N24" s="83"/>
    </row>
    <row r="25" spans="2:14" s="120" customFormat="1">
      <c r="B25" s="101" t="s">
        <v>53</v>
      </c>
      <c r="C25" s="81"/>
      <c r="D25" s="81"/>
      <c r="E25" s="81"/>
      <c r="F25" s="81"/>
      <c r="G25" s="81"/>
      <c r="H25" s="90"/>
      <c r="I25" s="92"/>
      <c r="J25" s="81"/>
      <c r="K25" s="90">
        <v>333.05020999999999</v>
      </c>
      <c r="L25" s="81"/>
      <c r="M25" s="91">
        <v>0.37481085174696682</v>
      </c>
      <c r="N25" s="91">
        <f>+K25/'סכום נכסי הקרן'!$C$42</f>
        <v>0.26805679839323832</v>
      </c>
    </row>
    <row r="26" spans="2:14" s="120" customFormat="1">
      <c r="B26" s="86" t="s">
        <v>330</v>
      </c>
      <c r="C26" s="83" t="s">
        <v>331</v>
      </c>
      <c r="D26" s="96" t="s">
        <v>109</v>
      </c>
      <c r="E26" s="83" t="s">
        <v>307</v>
      </c>
      <c r="F26" s="96" t="s">
        <v>332</v>
      </c>
      <c r="G26" s="96" t="s">
        <v>152</v>
      </c>
      <c r="H26" s="93">
        <v>28092</v>
      </c>
      <c r="I26" s="95">
        <v>320.24</v>
      </c>
      <c r="J26" s="83"/>
      <c r="K26" s="93">
        <v>89.961820000000003</v>
      </c>
      <c r="L26" s="94">
        <v>1.0765160615510436E-4</v>
      </c>
      <c r="M26" s="94">
        <v>0.10124199104665724</v>
      </c>
      <c r="N26" s="94">
        <f>+K26/'סכום נכסי הקרן'!$C$42</f>
        <v>7.2406131936769522E-2</v>
      </c>
    </row>
    <row r="27" spans="2:14" s="120" customFormat="1">
      <c r="B27" s="86" t="s">
        <v>333</v>
      </c>
      <c r="C27" s="83" t="s">
        <v>334</v>
      </c>
      <c r="D27" s="96" t="s">
        <v>109</v>
      </c>
      <c r="E27" s="83" t="s">
        <v>313</v>
      </c>
      <c r="F27" s="96" t="s">
        <v>332</v>
      </c>
      <c r="G27" s="96" t="s">
        <v>152</v>
      </c>
      <c r="H27" s="93">
        <v>10</v>
      </c>
      <c r="I27" s="95">
        <v>3379.18</v>
      </c>
      <c r="J27" s="83"/>
      <c r="K27" s="93">
        <v>0.33792</v>
      </c>
      <c r="L27" s="94">
        <v>5.0312501006250022E-7</v>
      </c>
      <c r="M27" s="94">
        <v>3.8029125705200733E-4</v>
      </c>
      <c r="N27" s="94">
        <f>+K27/'סכום נכסי הקרן'!$C$42</f>
        <v>2.7197626842223908E-4</v>
      </c>
    </row>
    <row r="28" spans="2:14" s="120" customFormat="1">
      <c r="B28" s="86" t="s">
        <v>335</v>
      </c>
      <c r="C28" s="83" t="s">
        <v>336</v>
      </c>
      <c r="D28" s="96" t="s">
        <v>109</v>
      </c>
      <c r="E28" s="83" t="s">
        <v>313</v>
      </c>
      <c r="F28" s="96" t="s">
        <v>332</v>
      </c>
      <c r="G28" s="96" t="s">
        <v>152</v>
      </c>
      <c r="H28" s="93">
        <v>820</v>
      </c>
      <c r="I28" s="95">
        <v>3181.33</v>
      </c>
      <c r="J28" s="83"/>
      <c r="K28" s="93">
        <v>26.08691</v>
      </c>
      <c r="L28" s="94">
        <v>1.2900446374323253E-5</v>
      </c>
      <c r="M28" s="94">
        <v>2.9357906594763793E-2</v>
      </c>
      <c r="N28" s="94">
        <f>+K28/'סכום נכסי הקרן'!$C$42</f>
        <v>2.0996154227233645E-2</v>
      </c>
    </row>
    <row r="29" spans="2:14" s="120" customFormat="1">
      <c r="B29" s="86" t="s">
        <v>337</v>
      </c>
      <c r="C29" s="83" t="s">
        <v>338</v>
      </c>
      <c r="D29" s="96" t="s">
        <v>109</v>
      </c>
      <c r="E29" s="83" t="s">
        <v>320</v>
      </c>
      <c r="F29" s="96" t="s">
        <v>332</v>
      </c>
      <c r="G29" s="96" t="s">
        <v>152</v>
      </c>
      <c r="H29" s="93">
        <v>2015</v>
      </c>
      <c r="I29" s="95">
        <v>3195.1</v>
      </c>
      <c r="J29" s="83"/>
      <c r="K29" s="93">
        <v>64.381270000000001</v>
      </c>
      <c r="L29" s="94">
        <v>1.4392857142857143E-5</v>
      </c>
      <c r="M29" s="94">
        <v>7.2453936135489727E-2</v>
      </c>
      <c r="N29" s="94">
        <f>+K29/'סכום נכסי הקרן'!$C$42</f>
        <v>5.1817523588081935E-2</v>
      </c>
    </row>
    <row r="30" spans="2:14" s="120" customFormat="1">
      <c r="B30" s="86" t="s">
        <v>339</v>
      </c>
      <c r="C30" s="83" t="s">
        <v>340</v>
      </c>
      <c r="D30" s="96" t="s">
        <v>109</v>
      </c>
      <c r="E30" s="83" t="s">
        <v>327</v>
      </c>
      <c r="F30" s="96" t="s">
        <v>332</v>
      </c>
      <c r="G30" s="96" t="s">
        <v>152</v>
      </c>
      <c r="H30" s="93">
        <v>1997</v>
      </c>
      <c r="I30" s="95">
        <v>3211.48</v>
      </c>
      <c r="J30" s="83"/>
      <c r="K30" s="93">
        <v>64.133260000000007</v>
      </c>
      <c r="L30" s="94">
        <v>1.3335559265442403E-5</v>
      </c>
      <c r="M30" s="94">
        <v>7.2174828551856127E-2</v>
      </c>
      <c r="N30" s="94">
        <f>+K30/'סכום נכסי הקרן'!$C$42</f>
        <v>5.1617911744061468E-2</v>
      </c>
    </row>
    <row r="31" spans="2:14" s="120" customFormat="1">
      <c r="B31" s="86" t="s">
        <v>341</v>
      </c>
      <c r="C31" s="83" t="s">
        <v>342</v>
      </c>
      <c r="D31" s="96" t="s">
        <v>109</v>
      </c>
      <c r="E31" s="83" t="s">
        <v>313</v>
      </c>
      <c r="F31" s="96" t="s">
        <v>332</v>
      </c>
      <c r="G31" s="96" t="s">
        <v>152</v>
      </c>
      <c r="H31" s="93">
        <v>6877</v>
      </c>
      <c r="I31" s="95">
        <v>362.79</v>
      </c>
      <c r="J31" s="83"/>
      <c r="K31" s="93">
        <v>24.949069999999999</v>
      </c>
      <c r="L31" s="94">
        <v>1.3306552405105168E-5</v>
      </c>
      <c r="M31" s="94">
        <v>2.8077394627658986E-2</v>
      </c>
      <c r="N31" s="94">
        <f>+K31/'סכום נכסי הקרן'!$C$42</f>
        <v>2.0080359135905633E-2</v>
      </c>
    </row>
    <row r="32" spans="2:14" s="120" customFormat="1">
      <c r="B32" s="86" t="s">
        <v>343</v>
      </c>
      <c r="C32" s="83" t="s">
        <v>344</v>
      </c>
      <c r="D32" s="96" t="s">
        <v>109</v>
      </c>
      <c r="E32" s="83" t="s">
        <v>313</v>
      </c>
      <c r="F32" s="96" t="s">
        <v>332</v>
      </c>
      <c r="G32" s="96" t="s">
        <v>152</v>
      </c>
      <c r="H32" s="93">
        <v>1200</v>
      </c>
      <c r="I32" s="95">
        <v>361.9</v>
      </c>
      <c r="J32" s="83"/>
      <c r="K32" s="93">
        <v>4.3428000000000004</v>
      </c>
      <c r="L32" s="94">
        <v>8.0264772616019369E-6</v>
      </c>
      <c r="M32" s="94">
        <v>4.8873368582074382E-3</v>
      </c>
      <c r="N32" s="94">
        <f>+K32/'סכום נכסי הקרן'!$C$42</f>
        <v>3.4953200121451821E-3</v>
      </c>
    </row>
    <row r="33" spans="2:14" s="120" customFormat="1">
      <c r="B33" s="86" t="s">
        <v>345</v>
      </c>
      <c r="C33" s="83" t="s">
        <v>346</v>
      </c>
      <c r="D33" s="96" t="s">
        <v>109</v>
      </c>
      <c r="E33" s="83" t="s">
        <v>320</v>
      </c>
      <c r="F33" s="96" t="s">
        <v>332</v>
      </c>
      <c r="G33" s="96" t="s">
        <v>152</v>
      </c>
      <c r="H33" s="93">
        <v>920</v>
      </c>
      <c r="I33" s="95">
        <v>3637.06</v>
      </c>
      <c r="J33" s="83"/>
      <c r="K33" s="93">
        <v>33.460949999999997</v>
      </c>
      <c r="L33" s="94">
        <v>4.0066402222605272E-5</v>
      </c>
      <c r="M33" s="94">
        <v>3.7656565866638153E-2</v>
      </c>
      <c r="N33" s="94">
        <f>+K33/'סכום נכסי הקרן'!$C$42</f>
        <v>2.6931179920878078E-2</v>
      </c>
    </row>
    <row r="34" spans="2:14" s="120" customFormat="1">
      <c r="B34" s="86" t="s">
        <v>347</v>
      </c>
      <c r="C34" s="83" t="s">
        <v>348</v>
      </c>
      <c r="D34" s="96" t="s">
        <v>109</v>
      </c>
      <c r="E34" s="83" t="s">
        <v>327</v>
      </c>
      <c r="F34" s="96" t="s">
        <v>332</v>
      </c>
      <c r="G34" s="96" t="s">
        <v>152</v>
      </c>
      <c r="H34" s="93">
        <v>700</v>
      </c>
      <c r="I34" s="95">
        <v>3628.03</v>
      </c>
      <c r="J34" s="83"/>
      <c r="K34" s="93">
        <v>25.39621</v>
      </c>
      <c r="L34" s="94">
        <v>1.4472863773260012E-5</v>
      </c>
      <c r="M34" s="94">
        <v>2.8580600808643344E-2</v>
      </c>
      <c r="N34" s="94">
        <f>+K34/'סכום נכסי הקרן'!$C$42</f>
        <v>2.0440241559740627E-2</v>
      </c>
    </row>
    <row r="35" spans="2:14" s="120" customFormat="1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 s="120" customFormat="1">
      <c r="B36" s="80" t="s">
        <v>216</v>
      </c>
      <c r="C36" s="81"/>
      <c r="D36" s="81"/>
      <c r="E36" s="81"/>
      <c r="F36" s="81"/>
      <c r="G36" s="81"/>
      <c r="H36" s="90"/>
      <c r="I36" s="92"/>
      <c r="J36" s="90">
        <v>0.13000999999999999</v>
      </c>
      <c r="K36" s="90">
        <v>392.12405000000001</v>
      </c>
      <c r="L36" s="81"/>
      <c r="M36" s="91">
        <v>0.44129186758648253</v>
      </c>
      <c r="N36" s="91">
        <f>+K36/'סכום נכסי הקרן'!$C$42</f>
        <v>0.31560261564161785</v>
      </c>
    </row>
    <row r="37" spans="2:14" s="120" customFormat="1">
      <c r="B37" s="101" t="s">
        <v>54</v>
      </c>
      <c r="C37" s="81"/>
      <c r="D37" s="81"/>
      <c r="E37" s="81"/>
      <c r="F37" s="81"/>
      <c r="G37" s="81"/>
      <c r="H37" s="90"/>
      <c r="I37" s="92"/>
      <c r="J37" s="90">
        <v>0.13000999999999999</v>
      </c>
      <c r="K37" s="90">
        <v>247.76921999999999</v>
      </c>
      <c r="L37" s="81"/>
      <c r="M37" s="91">
        <v>0.2788366126082959</v>
      </c>
      <c r="N37" s="91">
        <f>+K37/'סכום נכסי הקרן'!$C$42</f>
        <v>0.19941805127097775</v>
      </c>
    </row>
    <row r="38" spans="2:14" s="120" customFormat="1">
      <c r="B38" s="86" t="s">
        <v>349</v>
      </c>
      <c r="C38" s="83" t="s">
        <v>350</v>
      </c>
      <c r="D38" s="96" t="s">
        <v>29</v>
      </c>
      <c r="E38" s="83"/>
      <c r="F38" s="96" t="s">
        <v>308</v>
      </c>
      <c r="G38" s="96" t="s">
        <v>161</v>
      </c>
      <c r="H38" s="93">
        <v>15</v>
      </c>
      <c r="I38" s="95">
        <v>20870</v>
      </c>
      <c r="J38" s="83"/>
      <c r="K38" s="93">
        <v>9.8075499999999991</v>
      </c>
      <c r="L38" s="94">
        <v>1.3750059755468022E-7</v>
      </c>
      <c r="M38" s="94">
        <v>1.1037303261424047E-2</v>
      </c>
      <c r="N38" s="94">
        <f>+K38/'סכום נכסי הקרן'!$C$42</f>
        <v>7.893645985335377E-3</v>
      </c>
    </row>
    <row r="39" spans="2:14" s="120" customFormat="1">
      <c r="B39" s="86" t="s">
        <v>351</v>
      </c>
      <c r="C39" s="83" t="s">
        <v>352</v>
      </c>
      <c r="D39" s="96" t="s">
        <v>353</v>
      </c>
      <c r="E39" s="83"/>
      <c r="F39" s="96" t="s">
        <v>308</v>
      </c>
      <c r="G39" s="96" t="s">
        <v>151</v>
      </c>
      <c r="H39" s="93">
        <v>47</v>
      </c>
      <c r="I39" s="95">
        <v>2834</v>
      </c>
      <c r="J39" s="83"/>
      <c r="K39" s="93">
        <v>4.7005499999999998</v>
      </c>
      <c r="L39" s="94">
        <v>5.5261610167411993E-7</v>
      </c>
      <c r="M39" s="94">
        <v>5.2899445677551281E-3</v>
      </c>
      <c r="N39" s="94">
        <f>+K39/'סכום נכסי הקרן'!$C$42</f>
        <v>3.7832565356657076E-3</v>
      </c>
    </row>
    <row r="40" spans="2:14" s="120" customFormat="1">
      <c r="B40" s="86" t="s">
        <v>354</v>
      </c>
      <c r="C40" s="83" t="s">
        <v>355</v>
      </c>
      <c r="D40" s="96" t="s">
        <v>29</v>
      </c>
      <c r="E40" s="83"/>
      <c r="F40" s="96" t="s">
        <v>308</v>
      </c>
      <c r="G40" s="96" t="s">
        <v>160</v>
      </c>
      <c r="H40" s="93">
        <v>34</v>
      </c>
      <c r="I40" s="95">
        <v>3187</v>
      </c>
      <c r="J40" s="83"/>
      <c r="K40" s="93">
        <v>3.0651299999999999</v>
      </c>
      <c r="L40" s="94">
        <v>6.6639268780631526E-7</v>
      </c>
      <c r="M40" s="94">
        <v>3.449461827437912E-3</v>
      </c>
      <c r="N40" s="94">
        <f>+K40/'סכום נכסי הקרן'!$C$42</f>
        <v>2.4669821840348533E-3</v>
      </c>
    </row>
    <row r="41" spans="2:14" s="120" customFormat="1">
      <c r="B41" s="86" t="s">
        <v>356</v>
      </c>
      <c r="C41" s="83" t="s">
        <v>357</v>
      </c>
      <c r="D41" s="96" t="s">
        <v>353</v>
      </c>
      <c r="E41" s="83"/>
      <c r="F41" s="96" t="s">
        <v>308</v>
      </c>
      <c r="G41" s="96" t="s">
        <v>151</v>
      </c>
      <c r="H41" s="93">
        <v>20</v>
      </c>
      <c r="I41" s="95">
        <v>2579</v>
      </c>
      <c r="J41" s="83"/>
      <c r="K41" s="93">
        <v>1.82026</v>
      </c>
      <c r="L41" s="94">
        <v>1.2698412698412699E-6</v>
      </c>
      <c r="M41" s="94">
        <v>2.0484995370545892E-3</v>
      </c>
      <c r="N41" s="94">
        <f>+K41/'סכום נכסי הקרן'!$C$42</f>
        <v>1.4650435675848275E-3</v>
      </c>
    </row>
    <row r="42" spans="2:14" s="120" customFormat="1">
      <c r="B42" s="86" t="s">
        <v>358</v>
      </c>
      <c r="C42" s="83" t="s">
        <v>359</v>
      </c>
      <c r="D42" s="96" t="s">
        <v>353</v>
      </c>
      <c r="E42" s="83"/>
      <c r="F42" s="96" t="s">
        <v>308</v>
      </c>
      <c r="G42" s="96" t="s">
        <v>151</v>
      </c>
      <c r="H42" s="93">
        <v>153</v>
      </c>
      <c r="I42" s="95">
        <v>3081</v>
      </c>
      <c r="J42" s="83"/>
      <c r="K42" s="93">
        <v>16.635459999999998</v>
      </c>
      <c r="L42" s="94">
        <v>3.7777777777777777E-6</v>
      </c>
      <c r="M42" s="94">
        <v>1.8721354151983859E-2</v>
      </c>
      <c r="N42" s="94">
        <f>+K42/'סכום נכסי הקרן'!$C$42</f>
        <v>1.3389116756295635E-2</v>
      </c>
    </row>
    <row r="43" spans="2:14" s="120" customFormat="1">
      <c r="B43" s="86" t="s">
        <v>360</v>
      </c>
      <c r="C43" s="83" t="s">
        <v>361</v>
      </c>
      <c r="D43" s="96" t="s">
        <v>112</v>
      </c>
      <c r="E43" s="83"/>
      <c r="F43" s="96" t="s">
        <v>308</v>
      </c>
      <c r="G43" s="96" t="s">
        <v>151</v>
      </c>
      <c r="H43" s="93">
        <v>67</v>
      </c>
      <c r="I43" s="95">
        <v>44085.5</v>
      </c>
      <c r="J43" s="83"/>
      <c r="K43" s="93">
        <v>104.23710000000001</v>
      </c>
      <c r="L43" s="94">
        <v>1.157570580706512E-5</v>
      </c>
      <c r="M43" s="94">
        <v>0.11730722594239996</v>
      </c>
      <c r="N43" s="94">
        <f>+K43/'סכום נכסי הקרן'!$C$42</f>
        <v>8.3895648346223303E-2</v>
      </c>
    </row>
    <row r="44" spans="2:14" s="120" customFormat="1">
      <c r="B44" s="86" t="s">
        <v>362</v>
      </c>
      <c r="C44" s="83" t="s">
        <v>363</v>
      </c>
      <c r="D44" s="96" t="s">
        <v>29</v>
      </c>
      <c r="E44" s="83"/>
      <c r="F44" s="96" t="s">
        <v>308</v>
      </c>
      <c r="G44" s="96" t="s">
        <v>153</v>
      </c>
      <c r="H44" s="93">
        <v>148.00000000000003</v>
      </c>
      <c r="I44" s="95">
        <v>7848</v>
      </c>
      <c r="J44" s="83"/>
      <c r="K44" s="93">
        <v>48.282559999999997</v>
      </c>
      <c r="L44" s="94">
        <v>3.6967524030139526E-5</v>
      </c>
      <c r="M44" s="94">
        <v>5.43366342213807E-2</v>
      </c>
      <c r="N44" s="94">
        <f>+K44/'סכום נכסי הקרן'!$C$42</f>
        <v>3.8860412223818842E-2</v>
      </c>
    </row>
    <row r="45" spans="2:14" s="120" customFormat="1">
      <c r="B45" s="86" t="s">
        <v>364</v>
      </c>
      <c r="C45" s="83" t="s">
        <v>365</v>
      </c>
      <c r="D45" s="96" t="s">
        <v>353</v>
      </c>
      <c r="E45" s="83"/>
      <c r="F45" s="96" t="s">
        <v>308</v>
      </c>
      <c r="G45" s="96" t="s">
        <v>151</v>
      </c>
      <c r="H45" s="93">
        <v>28</v>
      </c>
      <c r="I45" s="95">
        <v>25123</v>
      </c>
      <c r="J45" s="93">
        <v>0.13000999999999999</v>
      </c>
      <c r="K45" s="93">
        <v>24.955249999999999</v>
      </c>
      <c r="L45" s="94">
        <v>2.9145957370981182E-8</v>
      </c>
      <c r="M45" s="94">
        <v>2.8084349528134191E-2</v>
      </c>
      <c r="N45" s="94">
        <f>+K45/'סכום נכסי הקרן'!$C$42</f>
        <v>2.0085333133712361E-2</v>
      </c>
    </row>
    <row r="46" spans="2:14" s="120" customFormat="1">
      <c r="B46" s="86" t="s">
        <v>366</v>
      </c>
      <c r="C46" s="83" t="s">
        <v>367</v>
      </c>
      <c r="D46" s="96" t="s">
        <v>124</v>
      </c>
      <c r="E46" s="83"/>
      <c r="F46" s="96" t="s">
        <v>308</v>
      </c>
      <c r="G46" s="96" t="s">
        <v>155</v>
      </c>
      <c r="H46" s="93">
        <v>9</v>
      </c>
      <c r="I46" s="95">
        <v>7333</v>
      </c>
      <c r="J46" s="83"/>
      <c r="K46" s="93">
        <v>1.8223099999999999</v>
      </c>
      <c r="L46" s="94">
        <v>3.1125496931527467E-7</v>
      </c>
      <c r="M46" s="94">
        <v>2.050806583328727E-3</v>
      </c>
      <c r="N46" s="94">
        <f>+K46/'סכום נכסי הקרן'!$C$42</f>
        <v>1.4666935183135963E-3</v>
      </c>
    </row>
    <row r="47" spans="2:14" s="120" customFormat="1">
      <c r="B47" s="86" t="s">
        <v>368</v>
      </c>
      <c r="C47" s="83" t="s">
        <v>369</v>
      </c>
      <c r="D47" s="96" t="s">
        <v>353</v>
      </c>
      <c r="E47" s="83"/>
      <c r="F47" s="96" t="s">
        <v>308</v>
      </c>
      <c r="G47" s="96" t="s">
        <v>151</v>
      </c>
      <c r="H47" s="93">
        <v>211</v>
      </c>
      <c r="I47" s="95">
        <v>4357</v>
      </c>
      <c r="J47" s="83"/>
      <c r="K47" s="93">
        <v>32.443049999999992</v>
      </c>
      <c r="L47" s="94">
        <v>1.4687713606168569E-7</v>
      </c>
      <c r="M47" s="94">
        <v>3.6511032987396788E-2</v>
      </c>
      <c r="N47" s="94">
        <f>+K47/'סכום נכסי הקרן'!$C$42</f>
        <v>2.6111919019993258E-2</v>
      </c>
    </row>
    <row r="48" spans="2:14" s="120" customFormat="1">
      <c r="B48" s="82"/>
      <c r="C48" s="83"/>
      <c r="D48" s="83"/>
      <c r="E48" s="83"/>
      <c r="F48" s="83"/>
      <c r="G48" s="83"/>
      <c r="H48" s="93"/>
      <c r="I48" s="95"/>
      <c r="J48" s="83"/>
      <c r="K48" s="83"/>
      <c r="L48" s="83"/>
      <c r="M48" s="94"/>
      <c r="N48" s="83"/>
    </row>
    <row r="49" spans="2:14" s="120" customFormat="1">
      <c r="B49" s="101" t="s">
        <v>55</v>
      </c>
      <c r="C49" s="81"/>
      <c r="D49" s="81"/>
      <c r="E49" s="81"/>
      <c r="F49" s="81"/>
      <c r="G49" s="81"/>
      <c r="H49" s="90"/>
      <c r="I49" s="92"/>
      <c r="J49" s="81"/>
      <c r="K49" s="90">
        <v>144.35482999999999</v>
      </c>
      <c r="L49" s="81"/>
      <c r="M49" s="91">
        <v>0.16245525497818661</v>
      </c>
      <c r="N49" s="91">
        <f>+K49/'סכום נכסי הקרן'!$C$42</f>
        <v>0.11618456437064006</v>
      </c>
    </row>
    <row r="50" spans="2:14" s="120" customFormat="1">
      <c r="B50" s="86" t="s">
        <v>370</v>
      </c>
      <c r="C50" s="83" t="s">
        <v>371</v>
      </c>
      <c r="D50" s="96" t="s">
        <v>112</v>
      </c>
      <c r="E50" s="83"/>
      <c r="F50" s="96" t="s">
        <v>332</v>
      </c>
      <c r="G50" s="96" t="s">
        <v>151</v>
      </c>
      <c r="H50" s="93">
        <v>45</v>
      </c>
      <c r="I50" s="95">
        <v>11630</v>
      </c>
      <c r="J50" s="83"/>
      <c r="K50" s="93">
        <v>18.46903</v>
      </c>
      <c r="L50" s="94">
        <v>8.5722812276680164E-7</v>
      </c>
      <c r="M50" s="94">
        <v>2.0784832608993949E-2</v>
      </c>
      <c r="N50" s="94">
        <f>+K50/'סכום נכסי הקרן'!$C$42</f>
        <v>1.486487293080725E-2</v>
      </c>
    </row>
    <row r="51" spans="2:14" s="120" customFormat="1">
      <c r="B51" s="86" t="s">
        <v>372</v>
      </c>
      <c r="C51" s="83" t="s">
        <v>373</v>
      </c>
      <c r="D51" s="96" t="s">
        <v>353</v>
      </c>
      <c r="E51" s="83"/>
      <c r="F51" s="96" t="s">
        <v>332</v>
      </c>
      <c r="G51" s="96" t="s">
        <v>151</v>
      </c>
      <c r="H51" s="93">
        <v>207</v>
      </c>
      <c r="I51" s="95">
        <v>3451</v>
      </c>
      <c r="J51" s="83"/>
      <c r="K51" s="93">
        <v>25.20965</v>
      </c>
      <c r="L51" s="94">
        <v>3.1895188036155031E-6</v>
      </c>
      <c r="M51" s="94">
        <v>2.837064834381255E-2</v>
      </c>
      <c r="N51" s="94">
        <f>+K51/'סכום נכסי הקרן'!$C$42</f>
        <v>2.0290087994882515E-2</v>
      </c>
    </row>
    <row r="52" spans="2:14" s="120" customFormat="1">
      <c r="B52" s="86" t="s">
        <v>374</v>
      </c>
      <c r="C52" s="83" t="s">
        <v>375</v>
      </c>
      <c r="D52" s="96" t="s">
        <v>353</v>
      </c>
      <c r="E52" s="83"/>
      <c r="F52" s="96" t="s">
        <v>332</v>
      </c>
      <c r="G52" s="96" t="s">
        <v>151</v>
      </c>
      <c r="H52" s="93">
        <v>102</v>
      </c>
      <c r="I52" s="95">
        <v>8013</v>
      </c>
      <c r="J52" s="83"/>
      <c r="K52" s="93">
        <v>28.843430000000001</v>
      </c>
      <c r="L52" s="94">
        <v>3.8587758846118874E-7</v>
      </c>
      <c r="M52" s="94">
        <v>3.2460062299927733E-2</v>
      </c>
      <c r="N52" s="94">
        <f>+K52/'סכום נכסי הקרן'!$C$42</f>
        <v>2.3214750413997585E-2</v>
      </c>
    </row>
    <row r="53" spans="2:14" s="120" customFormat="1">
      <c r="B53" s="86" t="s">
        <v>376</v>
      </c>
      <c r="C53" s="83" t="s">
        <v>377</v>
      </c>
      <c r="D53" s="96" t="s">
        <v>112</v>
      </c>
      <c r="E53" s="83"/>
      <c r="F53" s="96" t="s">
        <v>332</v>
      </c>
      <c r="G53" s="96" t="s">
        <v>151</v>
      </c>
      <c r="H53" s="93">
        <v>24</v>
      </c>
      <c r="I53" s="95">
        <v>10328</v>
      </c>
      <c r="J53" s="83"/>
      <c r="K53" s="93">
        <v>8.747399999999999</v>
      </c>
      <c r="L53" s="94">
        <v>9.3798034853004792E-6</v>
      </c>
      <c r="M53" s="94">
        <v>9.844222721166928E-3</v>
      </c>
      <c r="N53" s="94">
        <f>+K53/'סכום נכסי הקרן'!$C$42</f>
        <v>7.0403800023576407E-3</v>
      </c>
    </row>
    <row r="54" spans="2:14" s="120" customFormat="1">
      <c r="B54" s="86" t="s">
        <v>378</v>
      </c>
      <c r="C54" s="83" t="s">
        <v>379</v>
      </c>
      <c r="D54" s="96" t="s">
        <v>112</v>
      </c>
      <c r="E54" s="83"/>
      <c r="F54" s="96" t="s">
        <v>332</v>
      </c>
      <c r="G54" s="96" t="s">
        <v>151</v>
      </c>
      <c r="H54" s="93">
        <v>15.000000000000002</v>
      </c>
      <c r="I54" s="95">
        <v>7505</v>
      </c>
      <c r="J54" s="83"/>
      <c r="K54" s="93">
        <v>3.9727700000000001</v>
      </c>
      <c r="L54" s="94">
        <v>3.3244094363938087E-7</v>
      </c>
      <c r="M54" s="94">
        <v>4.4709093787834494E-3</v>
      </c>
      <c r="N54" s="94">
        <f>+K54/'סכום נכסי הקרן'!$C$42</f>
        <v>3.1974998813323234E-3</v>
      </c>
    </row>
    <row r="55" spans="2:14" s="120" customFormat="1">
      <c r="B55" s="86" t="s">
        <v>380</v>
      </c>
      <c r="C55" s="83" t="s">
        <v>381</v>
      </c>
      <c r="D55" s="96" t="s">
        <v>112</v>
      </c>
      <c r="E55" s="83"/>
      <c r="F55" s="96" t="s">
        <v>332</v>
      </c>
      <c r="G55" s="96" t="s">
        <v>153</v>
      </c>
      <c r="H55" s="93">
        <v>9</v>
      </c>
      <c r="I55" s="95">
        <v>10688</v>
      </c>
      <c r="J55" s="83"/>
      <c r="K55" s="93">
        <v>3.9985999999999997</v>
      </c>
      <c r="L55" s="94">
        <v>1.7627540987998995E-7</v>
      </c>
      <c r="M55" s="94">
        <v>4.4999781618375841E-3</v>
      </c>
      <c r="N55" s="94">
        <f>+K55/'סכום נכסי הקרן'!$C$42</f>
        <v>3.2182892605148116E-3</v>
      </c>
    </row>
    <row r="56" spans="2:14" s="120" customFormat="1">
      <c r="B56" s="86" t="s">
        <v>382</v>
      </c>
      <c r="C56" s="83" t="s">
        <v>383</v>
      </c>
      <c r="D56" s="96" t="s">
        <v>29</v>
      </c>
      <c r="E56" s="83"/>
      <c r="F56" s="96" t="s">
        <v>332</v>
      </c>
      <c r="G56" s="96" t="s">
        <v>153</v>
      </c>
      <c r="H56" s="93">
        <v>26</v>
      </c>
      <c r="I56" s="95">
        <v>19270</v>
      </c>
      <c r="J56" s="83"/>
      <c r="K56" s="93">
        <v>20.826900000000002</v>
      </c>
      <c r="L56" s="94">
        <v>2.5650866062029712E-5</v>
      </c>
      <c r="M56" s="94">
        <v>2.3438352217970089E-2</v>
      </c>
      <c r="N56" s="94">
        <f>+K56/'סכום נכסי הקרן'!$C$42</f>
        <v>1.6762614064876693E-2</v>
      </c>
    </row>
    <row r="57" spans="2:14" s="120" customFormat="1">
      <c r="B57" s="86" t="s">
        <v>384</v>
      </c>
      <c r="C57" s="83" t="s">
        <v>385</v>
      </c>
      <c r="D57" s="96" t="s">
        <v>112</v>
      </c>
      <c r="E57" s="83"/>
      <c r="F57" s="96" t="s">
        <v>332</v>
      </c>
      <c r="G57" s="96" t="s">
        <v>151</v>
      </c>
      <c r="H57" s="93">
        <v>48</v>
      </c>
      <c r="I57" s="95">
        <v>10678</v>
      </c>
      <c r="J57" s="83"/>
      <c r="K57" s="93">
        <v>18.087669999999999</v>
      </c>
      <c r="L57" s="94">
        <v>1.1729303222941285E-6</v>
      </c>
      <c r="M57" s="94">
        <v>2.0355654478698748E-2</v>
      </c>
      <c r="N57" s="94">
        <f>+K57/'סכום נכסי הקרן'!$C$42</f>
        <v>1.4557933804015391E-2</v>
      </c>
    </row>
    <row r="58" spans="2:14" s="120" customFormat="1">
      <c r="B58" s="86" t="s">
        <v>386</v>
      </c>
      <c r="C58" s="83" t="s">
        <v>387</v>
      </c>
      <c r="D58" s="96" t="s">
        <v>353</v>
      </c>
      <c r="E58" s="83"/>
      <c r="F58" s="96" t="s">
        <v>332</v>
      </c>
      <c r="G58" s="96" t="s">
        <v>151</v>
      </c>
      <c r="H58" s="93">
        <v>123</v>
      </c>
      <c r="I58" s="95">
        <v>3732</v>
      </c>
      <c r="J58" s="83"/>
      <c r="K58" s="93">
        <v>16.199379999999998</v>
      </c>
      <c r="L58" s="94">
        <v>3.5444253606435516E-7</v>
      </c>
      <c r="M58" s="94">
        <v>1.8230594766995577E-2</v>
      </c>
      <c r="N58" s="94">
        <f>+K58/'סכום נכסי הקרן'!$C$42</f>
        <v>1.3038136017855856E-2</v>
      </c>
    </row>
    <row r="59" spans="2:14" s="120" customFormat="1">
      <c r="B59" s="123"/>
      <c r="C59" s="123"/>
    </row>
    <row r="60" spans="2:14" s="120" customFormat="1">
      <c r="B60" s="123"/>
      <c r="C60" s="123"/>
    </row>
    <row r="61" spans="2:14" s="120" customFormat="1">
      <c r="B61" s="123"/>
      <c r="C61" s="123"/>
    </row>
    <row r="62" spans="2:14" s="120" customFormat="1">
      <c r="B62" s="124" t="s">
        <v>233</v>
      </c>
      <c r="C62" s="123"/>
    </row>
    <row r="63" spans="2:14">
      <c r="B63" s="98" t="s">
        <v>101</v>
      </c>
      <c r="D63" s="1"/>
      <c r="E63" s="1"/>
      <c r="F63" s="1"/>
      <c r="G63" s="1"/>
    </row>
    <row r="64" spans="2:14">
      <c r="B64" s="98" t="s">
        <v>218</v>
      </c>
      <c r="D64" s="1"/>
      <c r="E64" s="1"/>
      <c r="F64" s="1"/>
      <c r="G64" s="1"/>
    </row>
    <row r="65" spans="2:7">
      <c r="B65" s="98" t="s">
        <v>228</v>
      </c>
      <c r="D65" s="1"/>
      <c r="E65" s="1"/>
      <c r="F65" s="1"/>
      <c r="G65" s="1"/>
    </row>
    <row r="66" spans="2:7">
      <c r="B66" s="98" t="s">
        <v>226</v>
      </c>
      <c r="D66" s="1"/>
      <c r="E66" s="1"/>
      <c r="F66" s="1"/>
      <c r="G66" s="1"/>
    </row>
    <row r="67" spans="2:7"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L23" sqref="L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167</v>
      </c>
      <c r="C1" s="77" t="s" vm="1">
        <v>234</v>
      </c>
    </row>
    <row r="2" spans="2:65">
      <c r="B2" s="57" t="s">
        <v>166</v>
      </c>
      <c r="C2" s="77" t="s">
        <v>235</v>
      </c>
    </row>
    <row r="3" spans="2:65">
      <c r="B3" s="57" t="s">
        <v>168</v>
      </c>
      <c r="C3" s="77" t="s">
        <v>236</v>
      </c>
    </row>
    <row r="4" spans="2:65">
      <c r="B4" s="57" t="s">
        <v>169</v>
      </c>
      <c r="C4" s="77">
        <v>2149</v>
      </c>
    </row>
    <row r="6" spans="2:65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104</v>
      </c>
      <c r="C8" s="31" t="s">
        <v>38</v>
      </c>
      <c r="D8" s="31" t="s">
        <v>108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90</v>
      </c>
      <c r="J8" s="31" t="s">
        <v>220</v>
      </c>
      <c r="K8" s="31" t="s">
        <v>219</v>
      </c>
      <c r="L8" s="31" t="s">
        <v>49</v>
      </c>
      <c r="M8" s="31" t="s">
        <v>48</v>
      </c>
      <c r="N8" s="31" t="s">
        <v>170</v>
      </c>
      <c r="O8" s="21" t="s">
        <v>172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229</v>
      </c>
      <c r="K9" s="33"/>
      <c r="L9" s="33" t="s">
        <v>223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5"/>
      <c r="BG11" s="1"/>
      <c r="BH11" s="3"/>
      <c r="BI11" s="1"/>
      <c r="BM11" s="1"/>
    </row>
    <row r="12" spans="2:65" s="4" customFormat="1" ht="18" customHeight="1">
      <c r="B12" s="98" t="s">
        <v>233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5"/>
      <c r="BG12" s="1"/>
      <c r="BH12" s="3"/>
      <c r="BI12" s="1"/>
      <c r="BM12" s="1"/>
    </row>
    <row r="13" spans="2:65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BH13" s="3"/>
    </row>
    <row r="14" spans="2:65" ht="20.25">
      <c r="B14" s="98" t="s">
        <v>218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BH14" s="4"/>
    </row>
    <row r="15" spans="2:65">
      <c r="B15" s="98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5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5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59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BG19" s="4"/>
    </row>
    <row r="20" spans="2:5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BG20" s="3"/>
    </row>
    <row r="21" spans="2:5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5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5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5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5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5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5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5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5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5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5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5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F8870EC-63FA-4D62-B173-C04270C982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