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765" windowWidth="1740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קונצרני'!$I$1:$I$830</definedName>
    <definedName name="_xlnm._FilterDatabase" localSheetId="22" hidden="1">הלוואות!$H$1:$H$164</definedName>
    <definedName name="_xlnm._FilterDatabase" localSheetId="27" hidden="1">'יתרת התחייבות להשקעה'!$B$26:$D$42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השקעה'!$B$6:$K$32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1" i="84" l="1"/>
  <c r="C25" i="84"/>
  <c r="C10" i="84" l="1"/>
  <c r="C43" i="88" s="1"/>
  <c r="C33" i="88"/>
  <c r="P156" i="78"/>
  <c r="P155" i="78"/>
  <c r="P154" i="78"/>
  <c r="P153" i="78"/>
  <c r="P152" i="78"/>
  <c r="P151" i="78"/>
  <c r="P150" i="78"/>
  <c r="P149" i="78"/>
  <c r="P148" i="78"/>
  <c r="P147" i="78"/>
  <c r="P146" i="78"/>
  <c r="P145" i="78"/>
  <c r="P144" i="78"/>
  <c r="P142" i="78"/>
  <c r="P141" i="78"/>
  <c r="P140" i="78"/>
  <c r="P139" i="78"/>
  <c r="P137" i="78"/>
  <c r="P136" i="78"/>
  <c r="P135" i="78"/>
  <c r="P134" i="78"/>
  <c r="P133" i="78"/>
  <c r="P132" i="78"/>
  <c r="P131" i="78"/>
  <c r="P130" i="78"/>
  <c r="P129" i="78"/>
  <c r="P128" i="78"/>
  <c r="P127" i="78"/>
  <c r="P126" i="78"/>
  <c r="P125" i="78"/>
  <c r="P124" i="78"/>
  <c r="P123" i="78"/>
  <c r="P122" i="78"/>
  <c r="P121" i="78"/>
  <c r="P120" i="78"/>
  <c r="P119" i="78"/>
  <c r="P118" i="78"/>
  <c r="P117" i="78"/>
  <c r="P116" i="78"/>
  <c r="P115" i="78"/>
  <c r="P114" i="78"/>
  <c r="P113" i="78"/>
  <c r="P112" i="78"/>
  <c r="P111" i="78"/>
  <c r="P110" i="78"/>
  <c r="P109" i="78"/>
  <c r="P108" i="78"/>
  <c r="P107" i="78"/>
  <c r="P106" i="78"/>
  <c r="P105" i="78"/>
  <c r="P104" i="78"/>
  <c r="P103" i="78"/>
  <c r="P102" i="78"/>
  <c r="P101" i="78"/>
  <c r="P100" i="78"/>
  <c r="P99" i="78"/>
  <c r="P98" i="78"/>
  <c r="P97" i="78"/>
  <c r="P96" i="78"/>
  <c r="P95" i="78"/>
  <c r="P94" i="78"/>
  <c r="P93" i="78"/>
  <c r="P92" i="78"/>
  <c r="P91" i="78"/>
  <c r="P90" i="78"/>
  <c r="P89" i="78"/>
  <c r="P88" i="78"/>
  <c r="P87" i="78"/>
  <c r="P86" i="78"/>
  <c r="P85" i="78"/>
  <c r="P84" i="78"/>
  <c r="P83" i="78"/>
  <c r="P82" i="78"/>
  <c r="P81" i="78"/>
  <c r="P80" i="78"/>
  <c r="P79" i="78"/>
  <c r="P78" i="78"/>
  <c r="P77" i="78"/>
  <c r="P76" i="78"/>
  <c r="P75" i="78"/>
  <c r="P74" i="78"/>
  <c r="P73" i="78"/>
  <c r="P72" i="78"/>
  <c r="P71" i="78"/>
  <c r="P70" i="78"/>
  <c r="P69" i="78"/>
  <c r="P68" i="78"/>
  <c r="P67" i="78"/>
  <c r="P66" i="78"/>
  <c r="P65" i="78"/>
  <c r="P64" i="78"/>
  <c r="P63" i="78"/>
  <c r="P62" i="78"/>
  <c r="P61" i="78"/>
  <c r="P60" i="78"/>
  <c r="P59" i="78"/>
  <c r="P58" i="78"/>
  <c r="P57" i="78"/>
  <c r="P56" i="78"/>
  <c r="P55" i="78"/>
  <c r="P54" i="78"/>
  <c r="P53" i="78"/>
  <c r="P52" i="78"/>
  <c r="P51" i="78"/>
  <c r="P50" i="78"/>
  <c r="P49" i="78"/>
  <c r="P48" i="78"/>
  <c r="P47" i="78"/>
  <c r="P46" i="78"/>
  <c r="P45" i="78"/>
  <c r="P44" i="78"/>
  <c r="P43" i="78"/>
  <c r="P42" i="78"/>
  <c r="P41" i="78"/>
  <c r="P40" i="78"/>
  <c r="P39" i="78"/>
  <c r="P38" i="78"/>
  <c r="P37" i="78"/>
  <c r="P36" i="78"/>
  <c r="P35" i="78"/>
  <c r="P34" i="78"/>
  <c r="P33" i="78"/>
  <c r="P32" i="78"/>
  <c r="P31" i="78"/>
  <c r="P30" i="78"/>
  <c r="P29" i="78"/>
  <c r="P28" i="78"/>
  <c r="P27" i="78"/>
  <c r="P26" i="78"/>
  <c r="P25" i="78"/>
  <c r="P24" i="78"/>
  <c r="P23" i="78"/>
  <c r="P20" i="78"/>
  <c r="P19" i="78"/>
  <c r="P18" i="78"/>
  <c r="P17" i="78"/>
  <c r="P16" i="78"/>
  <c r="P15" i="78"/>
  <c r="P14" i="78"/>
  <c r="P13" i="78"/>
  <c r="P11" i="78"/>
  <c r="P10" i="78"/>
  <c r="O22" i="78" l="1"/>
  <c r="P22" i="78" s="1"/>
  <c r="O12" i="78"/>
  <c r="P12" i="78" s="1"/>
  <c r="C37" i="88" l="1"/>
  <c r="C31" i="88"/>
  <c r="C29" i="88"/>
  <c r="K12" i="74"/>
  <c r="I12" i="74"/>
  <c r="C28" i="88"/>
  <c r="C27" i="88" l="1"/>
  <c r="C26" i="88"/>
  <c r="C19" i="88"/>
  <c r="C17" i="88"/>
  <c r="C16" i="88"/>
  <c r="C15" i="88"/>
  <c r="C13" i="88"/>
  <c r="Q151" i="61"/>
  <c r="Q13" i="61"/>
  <c r="Q12" i="61" l="1"/>
  <c r="Q11" i="61" s="1"/>
  <c r="O184" i="61"/>
  <c r="S184" i="61"/>
  <c r="O167" i="61"/>
  <c r="S167" i="61"/>
  <c r="O102" i="61"/>
  <c r="S102" i="61"/>
  <c r="C23" i="88"/>
  <c r="C12" i="88"/>
  <c r="C11" i="88" l="1"/>
  <c r="C10" i="88" s="1"/>
  <c r="C42" i="88" s="1"/>
  <c r="Q22" i="59" s="1"/>
  <c r="Q17" i="59" l="1"/>
  <c r="Q29" i="59"/>
  <c r="M21" i="72"/>
  <c r="U200" i="61"/>
  <c r="U158" i="61"/>
  <c r="U56" i="61"/>
  <c r="U109" i="61"/>
  <c r="U38" i="61"/>
  <c r="N100" i="62"/>
  <c r="U174" i="61"/>
  <c r="U25" i="61"/>
  <c r="U155" i="61"/>
  <c r="N17" i="62"/>
  <c r="U157" i="61"/>
  <c r="U103" i="61"/>
  <c r="N72" i="62"/>
  <c r="N14" i="63"/>
  <c r="U125" i="61"/>
  <c r="U140" i="61"/>
  <c r="U94" i="61"/>
  <c r="U131" i="61"/>
  <c r="U64" i="61"/>
  <c r="N101" i="62"/>
  <c r="N78" i="62"/>
  <c r="S24" i="71"/>
  <c r="U61" i="61"/>
  <c r="U186" i="61"/>
  <c r="U207" i="61"/>
  <c r="U210" i="61"/>
  <c r="N59" i="62"/>
  <c r="N106" i="62"/>
  <c r="N22" i="63"/>
  <c r="S12" i="71"/>
  <c r="L13" i="65"/>
  <c r="N12" i="63"/>
  <c r="N91" i="62"/>
  <c r="N25" i="62"/>
  <c r="N47" i="62"/>
  <c r="N86" i="62"/>
  <c r="N112" i="62"/>
  <c r="N48" i="62"/>
  <c r="N107" i="62"/>
  <c r="U17" i="61"/>
  <c r="U40" i="61"/>
  <c r="U169" i="61"/>
  <c r="U98" i="61"/>
  <c r="U208" i="61"/>
  <c r="U143" i="61"/>
  <c r="U79" i="61"/>
  <c r="U15" i="61"/>
  <c r="U118" i="61"/>
  <c r="U206" i="61"/>
  <c r="U20" i="61"/>
  <c r="S30" i="71"/>
  <c r="S17" i="71"/>
  <c r="N25" i="63"/>
  <c r="N103" i="62"/>
  <c r="N37" i="62"/>
  <c r="N12" i="62"/>
  <c r="N98" i="62"/>
  <c r="N126" i="62"/>
  <c r="N60" i="62"/>
  <c r="N121" i="62"/>
  <c r="N38" i="62"/>
  <c r="U16" i="61"/>
  <c r="U144" i="61"/>
  <c r="U126" i="61"/>
  <c r="U194" i="61"/>
  <c r="U156" i="61"/>
  <c r="U91" i="61"/>
  <c r="U27" i="61"/>
  <c r="U138" i="61"/>
  <c r="U22" i="61"/>
  <c r="U178" i="61"/>
  <c r="U132" i="61"/>
  <c r="U85" i="61"/>
  <c r="U148" i="61"/>
  <c r="U214" i="61"/>
  <c r="U19" i="61"/>
  <c r="U147" i="61"/>
  <c r="U106" i="61"/>
  <c r="U32" i="61"/>
  <c r="N111" i="62"/>
  <c r="N118" i="62"/>
  <c r="N55" i="62"/>
  <c r="N95" i="62"/>
  <c r="L14" i="65"/>
  <c r="N39" i="62"/>
  <c r="U187" i="61"/>
  <c r="U35" i="61"/>
  <c r="U135" i="61"/>
  <c r="N77" i="62"/>
  <c r="U173" i="61"/>
  <c r="N105" i="62"/>
  <c r="U93" i="61"/>
  <c r="U151" i="61"/>
  <c r="U12" i="61"/>
  <c r="S31" i="71"/>
  <c r="U154" i="61"/>
  <c r="U219" i="61"/>
  <c r="N109" i="62"/>
  <c r="N82" i="62"/>
  <c r="U77" i="61"/>
  <c r="U52" i="61"/>
  <c r="U159" i="61"/>
  <c r="U196" i="61"/>
  <c r="U73" i="61"/>
  <c r="N73" i="62"/>
  <c r="N26" i="63"/>
  <c r="U190" i="61"/>
  <c r="U13" i="61"/>
  <c r="U41" i="61"/>
  <c r="U39" i="61"/>
  <c r="U146" i="61"/>
  <c r="N129" i="62"/>
  <c r="N24" i="62"/>
  <c r="S26" i="71"/>
  <c r="S15" i="71"/>
  <c r="L11" i="65"/>
  <c r="N18" i="63"/>
  <c r="N74" i="62"/>
  <c r="N69" i="62"/>
  <c r="N135" i="62"/>
  <c r="N65" i="62"/>
  <c r="N97" i="62"/>
  <c r="N31" i="62"/>
  <c r="N92" i="62"/>
  <c r="U89" i="61"/>
  <c r="U72" i="61"/>
  <c r="U215" i="61"/>
  <c r="U62" i="61"/>
  <c r="U192" i="61"/>
  <c r="U127" i="61"/>
  <c r="U63" i="61"/>
  <c r="U203" i="61"/>
  <c r="U86" i="61"/>
  <c r="U57" i="61"/>
  <c r="U60" i="61"/>
  <c r="S34" i="71"/>
  <c r="L16" i="65"/>
  <c r="N23" i="63"/>
  <c r="N87" i="62"/>
  <c r="N21" i="62"/>
  <c r="N30" i="62"/>
  <c r="N81" i="62"/>
  <c r="N108" i="62"/>
  <c r="N44" i="62"/>
  <c r="N104" i="62"/>
  <c r="U33" i="61"/>
  <c r="U48" i="61"/>
  <c r="U177" i="61"/>
  <c r="U90" i="61"/>
  <c r="U204" i="61"/>
  <c r="U139" i="61"/>
  <c r="U75" i="61"/>
  <c r="U11" i="61"/>
  <c r="U29" i="61"/>
  <c r="U36" i="61"/>
  <c r="U205" i="61"/>
  <c r="U102" i="61"/>
  <c r="U185" i="61"/>
  <c r="U82" i="61"/>
  <c r="N26" i="62"/>
  <c r="U218" i="61"/>
  <c r="U55" i="61"/>
  <c r="N133" i="62"/>
  <c r="U133" i="61"/>
  <c r="U70" i="61"/>
  <c r="U120" i="61"/>
  <c r="N116" i="62"/>
  <c r="L12" i="65"/>
  <c r="U37" i="61"/>
  <c r="U137" i="61"/>
  <c r="U23" i="61"/>
  <c r="U74" i="61"/>
  <c r="N96" i="62"/>
  <c r="N18" i="62"/>
  <c r="L15" i="65"/>
  <c r="U141" i="61"/>
  <c r="U165" i="61"/>
  <c r="U42" i="61"/>
  <c r="U99" i="61"/>
  <c r="U128" i="61"/>
  <c r="N68" i="62"/>
  <c r="N46" i="62"/>
  <c r="M14" i="72"/>
  <c r="S14" i="71"/>
  <c r="N11" i="63"/>
  <c r="N124" i="62"/>
  <c r="N58" i="62"/>
  <c r="N45" i="62"/>
  <c r="N119" i="62"/>
  <c r="N16" i="62"/>
  <c r="N80" i="62"/>
  <c r="N15" i="62"/>
  <c r="N75" i="62"/>
  <c r="U170" i="61"/>
  <c r="U104" i="61"/>
  <c r="U175" i="61"/>
  <c r="U26" i="61"/>
  <c r="U176" i="61"/>
  <c r="U111" i="61"/>
  <c r="U47" i="61"/>
  <c r="U171" i="61"/>
  <c r="U58" i="61"/>
  <c r="U113" i="61"/>
  <c r="U92" i="61"/>
  <c r="S32" i="71"/>
  <c r="N24" i="63"/>
  <c r="U209" i="61"/>
  <c r="N70" i="62"/>
  <c r="N61" i="62"/>
  <c r="N131" i="62"/>
  <c r="N53" i="62"/>
  <c r="N93" i="62"/>
  <c r="N27" i="62"/>
  <c r="N88" i="62"/>
  <c r="U105" i="61"/>
  <c r="U80" i="61"/>
  <c r="U199" i="61"/>
  <c r="U54" i="61"/>
  <c r="U188" i="61"/>
  <c r="U123" i="61"/>
  <c r="U59" i="61"/>
  <c r="U195" i="61"/>
  <c r="U78" i="61"/>
  <c r="U65" i="61"/>
  <c r="U68" i="61"/>
  <c r="U149" i="61"/>
  <c r="U21" i="61"/>
  <c r="U213" i="61"/>
  <c r="U122" i="61"/>
  <c r="U83" i="61"/>
  <c r="U212" i="61"/>
  <c r="U161" i="61"/>
  <c r="N14" i="62"/>
  <c r="N52" i="62"/>
  <c r="U49" i="61"/>
  <c r="U71" i="61"/>
  <c r="U168" i="61"/>
  <c r="N67" i="62"/>
  <c r="U14" i="61"/>
  <c r="N13" i="62"/>
  <c r="U130" i="61"/>
  <c r="N110" i="62"/>
  <c r="N114" i="62"/>
  <c r="N130" i="62"/>
  <c r="U201" i="61"/>
  <c r="U160" i="61"/>
  <c r="U34" i="61"/>
  <c r="N27" i="63"/>
  <c r="N113" i="62"/>
  <c r="N71" i="62"/>
  <c r="U18" i="61"/>
  <c r="U167" i="61"/>
  <c r="U129" i="61"/>
  <c r="U117" i="61"/>
  <c r="U97" i="61"/>
  <c r="U115" i="61"/>
  <c r="U96" i="61"/>
  <c r="N85" i="62"/>
  <c r="N49" i="62"/>
  <c r="N17" i="63"/>
  <c r="U87" i="61"/>
  <c r="U217" i="61"/>
  <c r="U153" i="61"/>
  <c r="N34" i="62"/>
  <c r="N56" i="62"/>
  <c r="N94" i="62"/>
  <c r="N33" i="62"/>
  <c r="N21" i="63"/>
  <c r="S25" i="71"/>
  <c r="Q153" i="78"/>
  <c r="Q135" i="78"/>
  <c r="Q119" i="78"/>
  <c r="Q103" i="78"/>
  <c r="Q87" i="78"/>
  <c r="Q71" i="78"/>
  <c r="Q55" i="78"/>
  <c r="Q39" i="78"/>
  <c r="Q23" i="78"/>
  <c r="Q101" i="78"/>
  <c r="Q33" i="78"/>
  <c r="Q148" i="78"/>
  <c r="Q130" i="78"/>
  <c r="Q114" i="78"/>
  <c r="Q98" i="78"/>
  <c r="Q82" i="78"/>
  <c r="Q66" i="78"/>
  <c r="Q50" i="78"/>
  <c r="Q34" i="78"/>
  <c r="Q17" i="78"/>
  <c r="Q89" i="78"/>
  <c r="Q45" i="78"/>
  <c r="Q155" i="78"/>
  <c r="Q137" i="78"/>
  <c r="Q121" i="78"/>
  <c r="Q77" i="78"/>
  <c r="Q150" i="78"/>
  <c r="Q132" i="78"/>
  <c r="Q116" i="78"/>
  <c r="Q100" i="78"/>
  <c r="Q84" i="78"/>
  <c r="Q68" i="78"/>
  <c r="Q52" i="78"/>
  <c r="Q36" i="78"/>
  <c r="Q19" i="78"/>
  <c r="Q81" i="78"/>
  <c r="K12" i="81"/>
  <c r="M15" i="72"/>
  <c r="S29" i="71"/>
  <c r="M18" i="72"/>
  <c r="K18" i="76"/>
  <c r="K25" i="76"/>
  <c r="K33" i="76"/>
  <c r="K16" i="76"/>
  <c r="K23" i="76"/>
  <c r="L12" i="74"/>
  <c r="L11" i="74"/>
  <c r="K18" i="73"/>
  <c r="K30" i="73"/>
  <c r="K12" i="73"/>
  <c r="K11" i="73"/>
  <c r="K19" i="73"/>
  <c r="M20" i="72"/>
  <c r="K31" i="76"/>
  <c r="K14" i="76"/>
  <c r="K29" i="76"/>
  <c r="K12" i="76"/>
  <c r="U69" i="61"/>
  <c r="U81" i="61"/>
  <c r="N22" i="62"/>
  <c r="N32" i="62"/>
  <c r="U67" i="61"/>
  <c r="S19" i="71"/>
  <c r="U164" i="61"/>
  <c r="S35" i="71"/>
  <c r="N42" i="62"/>
  <c r="N64" i="62"/>
  <c r="U136" i="61"/>
  <c r="U95" i="61"/>
  <c r="U162" i="61"/>
  <c r="N120" i="62"/>
  <c r="N51" i="62"/>
  <c r="U197" i="61"/>
  <c r="U172" i="61"/>
  <c r="U110" i="61"/>
  <c r="U28" i="61"/>
  <c r="U53" i="61"/>
  <c r="U66" i="61"/>
  <c r="U180" i="61"/>
  <c r="U145" i="61"/>
  <c r="N28" i="62"/>
  <c r="N29" i="62"/>
  <c r="N16" i="63"/>
  <c r="U119" i="61"/>
  <c r="U46" i="61"/>
  <c r="U88" i="61"/>
  <c r="N84" i="62"/>
  <c r="N89" i="62"/>
  <c r="N127" i="62"/>
  <c r="N66" i="62"/>
  <c r="N20" i="63"/>
  <c r="M17" i="72"/>
  <c r="Q149" i="78"/>
  <c r="Q131" i="78"/>
  <c r="Q115" i="78"/>
  <c r="Q99" i="78"/>
  <c r="Q83" i="78"/>
  <c r="Q67" i="78"/>
  <c r="Q51" i="78"/>
  <c r="Q35" i="78"/>
  <c r="Q18" i="78"/>
  <c r="Q85" i="78"/>
  <c r="Q16" i="78"/>
  <c r="Q144" i="78"/>
  <c r="Q126" i="78"/>
  <c r="Q110" i="78"/>
  <c r="Q94" i="78"/>
  <c r="Q78" i="78"/>
  <c r="Q62" i="78"/>
  <c r="Q46" i="78"/>
  <c r="Q30" i="78"/>
  <c r="Q13" i="78"/>
  <c r="Q73" i="78"/>
  <c r="Q29" i="78"/>
  <c r="Q151" i="78"/>
  <c r="Q133" i="78"/>
  <c r="Q117" i="78"/>
  <c r="Q53" i="78"/>
  <c r="Q146" i="78"/>
  <c r="Q128" i="78"/>
  <c r="Q112" i="78"/>
  <c r="Q96" i="78"/>
  <c r="Q80" i="78"/>
  <c r="Q64" i="78"/>
  <c r="Q48" i="78"/>
  <c r="Q32" i="78"/>
  <c r="Q15" i="78"/>
  <c r="Q61" i="78"/>
  <c r="K10" i="81"/>
  <c r="S20" i="71"/>
  <c r="K21" i="76"/>
  <c r="N50" i="62"/>
  <c r="N19" i="63"/>
  <c r="U45" i="61"/>
  <c r="U166" i="61"/>
  <c r="U193" i="61"/>
  <c r="U101" i="61"/>
  <c r="U44" i="61"/>
  <c r="S22" i="71"/>
  <c r="N20" i="62"/>
  <c r="N125" i="62"/>
  <c r="U134" i="61"/>
  <c r="U31" i="61"/>
  <c r="U124" i="61"/>
  <c r="N54" i="62"/>
  <c r="N76" i="62"/>
  <c r="U112" i="61"/>
  <c r="U107" i="61"/>
  <c r="U50" i="61"/>
  <c r="U100" i="61"/>
  <c r="U181" i="61"/>
  <c r="U179" i="61"/>
  <c r="U30" i="61"/>
  <c r="N79" i="62"/>
  <c r="N90" i="62"/>
  <c r="N62" i="62"/>
  <c r="S23" i="71"/>
  <c r="U152" i="61"/>
  <c r="U114" i="61"/>
  <c r="U24" i="61"/>
  <c r="N117" i="62"/>
  <c r="N122" i="62"/>
  <c r="N63" i="62"/>
  <c r="N99" i="62"/>
  <c r="S13" i="71"/>
  <c r="M11" i="72"/>
  <c r="Q145" i="78"/>
  <c r="Q127" i="78"/>
  <c r="Q111" i="78"/>
  <c r="Q95" i="78"/>
  <c r="Q79" i="78"/>
  <c r="Q63" i="78"/>
  <c r="Q47" i="78"/>
  <c r="Q31" i="78"/>
  <c r="Q14" i="78"/>
  <c r="Q65" i="78"/>
  <c r="Q156" i="78"/>
  <c r="Q139" i="78"/>
  <c r="Q122" i="78"/>
  <c r="Q106" i="78"/>
  <c r="Q90" i="78"/>
  <c r="Q74" i="78"/>
  <c r="Q58" i="78"/>
  <c r="Q42" i="78"/>
  <c r="Q26" i="78"/>
  <c r="Q113" i="78"/>
  <c r="Q69" i="78"/>
  <c r="Q20" i="78"/>
  <c r="Q147" i="78"/>
  <c r="Q129" i="78"/>
  <c r="Q109" i="78"/>
  <c r="Q37" i="78"/>
  <c r="Q141" i="78"/>
  <c r="Q124" i="78"/>
  <c r="Q108" i="78"/>
  <c r="Q92" i="78"/>
  <c r="Q76" i="78"/>
  <c r="Q60" i="78"/>
  <c r="Q44" i="78"/>
  <c r="Q28" i="78"/>
  <c r="Q11" i="78"/>
  <c r="Q41" i="78"/>
  <c r="K11" i="81"/>
  <c r="S18" i="71"/>
  <c r="M12" i="72"/>
  <c r="K26" i="76"/>
  <c r="K34" i="76"/>
  <c r="K17" i="76"/>
  <c r="K24" i="76"/>
  <c r="K32" i="76"/>
  <c r="K15" i="76"/>
  <c r="L14" i="74"/>
  <c r="K27" i="73"/>
  <c r="K29" i="73"/>
  <c r="K22" i="73"/>
  <c r="K25" i="73"/>
  <c r="N35" i="62"/>
  <c r="N128" i="62"/>
  <c r="N132" i="62"/>
  <c r="Q59" i="78"/>
  <c r="Q38" i="78"/>
  <c r="Q88" i="78"/>
  <c r="K13" i="76"/>
  <c r="K17" i="73"/>
  <c r="K33" i="73"/>
  <c r="U211" i="61"/>
  <c r="U182" i="61"/>
  <c r="N19" i="62"/>
  <c r="M13" i="72"/>
  <c r="Q91" i="78"/>
  <c r="Q70" i="78"/>
  <c r="Q125" i="78"/>
  <c r="Q25" i="78"/>
  <c r="K34" i="73"/>
  <c r="K14" i="73"/>
  <c r="U76" i="61"/>
  <c r="U108" i="61"/>
  <c r="N43" i="62"/>
  <c r="N36" i="62"/>
  <c r="U198" i="61"/>
  <c r="U183" i="61"/>
  <c r="S16" i="71"/>
  <c r="N23" i="62"/>
  <c r="S28" i="71"/>
  <c r="Q107" i="78"/>
  <c r="Q43" i="78"/>
  <c r="Q152" i="78"/>
  <c r="Q86" i="78"/>
  <c r="Q22" i="78"/>
  <c r="Q142" i="78"/>
  <c r="Q136" i="78"/>
  <c r="Q72" i="78"/>
  <c r="M19" i="72"/>
  <c r="K13" i="73"/>
  <c r="U202" i="61"/>
  <c r="U184" i="61"/>
  <c r="Q134" i="78"/>
  <c r="Q120" i="78"/>
  <c r="K28" i="76"/>
  <c r="U189" i="61"/>
  <c r="N13" i="63"/>
  <c r="U142" i="61"/>
  <c r="U163" i="61"/>
  <c r="U84" i="61"/>
  <c r="N123" i="62"/>
  <c r="U191" i="61"/>
  <c r="N57" i="62"/>
  <c r="Q140" i="78"/>
  <c r="Q75" i="78"/>
  <c r="Q10" i="78"/>
  <c r="Q118" i="78"/>
  <c r="Q54" i="78"/>
  <c r="Q57" i="78"/>
  <c r="Q93" i="78"/>
  <c r="Q104" i="78"/>
  <c r="Q40" i="78"/>
  <c r="D37" i="88"/>
  <c r="K30" i="76"/>
  <c r="K19" i="76"/>
  <c r="K31" i="73"/>
  <c r="K26" i="73"/>
  <c r="K32" i="73"/>
  <c r="K21" i="73"/>
  <c r="U116" i="61"/>
  <c r="N102" i="62"/>
  <c r="S36" i="71"/>
  <c r="U43" i="61"/>
  <c r="U51" i="61"/>
  <c r="U121" i="61"/>
  <c r="Q123" i="78"/>
  <c r="Q49" i="78"/>
  <c r="Q102" i="78"/>
  <c r="Q12" i="78"/>
  <c r="Q154" i="78"/>
  <c r="Q24" i="78"/>
  <c r="S11" i="71"/>
  <c r="K11" i="76"/>
  <c r="K23" i="73"/>
  <c r="K28" i="73"/>
  <c r="Q105" i="78"/>
  <c r="K20" i="76"/>
  <c r="L15" i="74"/>
  <c r="K24" i="73"/>
  <c r="N134" i="62"/>
  <c r="N11" i="62"/>
  <c r="N40" i="62"/>
  <c r="Q27" i="78"/>
  <c r="Q97" i="78"/>
  <c r="Q56" i="78"/>
  <c r="K22" i="76"/>
  <c r="L13" i="74"/>
  <c r="K16" i="73"/>
  <c r="Q28" i="59"/>
  <c r="Q11" i="59"/>
  <c r="Q30" i="59"/>
  <c r="Q13" i="59"/>
  <c r="Q18" i="59"/>
  <c r="Q23" i="59"/>
  <c r="Q14" i="59"/>
  <c r="Q19" i="59"/>
  <c r="Q25" i="59"/>
  <c r="Q15" i="59"/>
  <c r="Q21" i="59"/>
  <c r="Q26" i="59"/>
  <c r="Q12" i="59"/>
  <c r="Q16" i="59"/>
  <c r="Q20" i="59"/>
  <c r="Q24" i="59"/>
  <c r="D33" i="88"/>
  <c r="D12" i="88"/>
  <c r="D31" i="88"/>
  <c r="D11" i="88"/>
  <c r="D23" i="88"/>
  <c r="D10" i="88"/>
  <c r="D42" i="88"/>
  <c r="D28" i="88"/>
  <c r="D19" i="88"/>
  <c r="D13" i="88"/>
  <c r="D27" i="88"/>
  <c r="D17" i="88"/>
  <c r="D26" i="88"/>
  <c r="D16" i="88"/>
  <c r="D29" i="88"/>
  <c r="D15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4">
    <s v="Migdal Hashkaot Neches Boded"/>
    <s v="{[Time].[Hie Time].[Yom].&amp;[20170930]}"/>
    <s v="{[Medida].[Medida].&amp;[2]}"/>
    <s v="{[Keren].[Keren].[All]}"/>
    <s v="{[Cheshbon KM].[Hie Peilut].[Peilut 7].&amp;[Kod_Peilut_L7_422]&amp;[Kod_Peilut_L6_479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9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31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</mdxMetadata>
  <valueMetadata count="3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</valueMetadata>
</metadata>
</file>

<file path=xl/sharedStrings.xml><?xml version="1.0" encoding="utf-8"?>
<sst xmlns="http://schemas.openxmlformats.org/spreadsheetml/2006/main" count="5574" uniqueCount="1362">
  <si>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</si>
  <si>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</si>
  <si>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</si>
  <si>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</si>
  <si>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</si>
  <si>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</si>
  <si>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</si>
  <si>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</si>
  <si>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</si>
  <si>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</si>
  <si>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</si>
  <si>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</si>
  <si>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</si>
  <si>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</si>
  <si>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</si>
  <si>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</si>
  <si>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</si>
  <si>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</si>
  <si>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</si>
  <si>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</si>
  <si>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</si>
  <si>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</si>
  <si>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</si>
  <si>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</si>
  <si>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</si>
  <si>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</si>
  <si>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</si>
  <si>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</si>
  <si>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</si>
  <si>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</si>
  <si>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</si>
  <si>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</si>
  <si>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</si>
  <si>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</si>
  <si>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</si>
  <si>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</si>
  <si>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</si>
  <si>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</si>
  <si>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</si>
  <si>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</si>
  <si>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</si>
  <si>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</si>
  <si>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</si>
  <si>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פח"ק/פר"י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</si>
  <si>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</si>
  <si>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</si>
  <si>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</si>
  <si>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</si>
  <si>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</si>
  <si>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</si>
  <si>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</si>
  <si>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</si>
  <si>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</si>
  <si>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</si>
  <si>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</si>
  <si>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</si>
  <si>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</si>
  <si>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</si>
  <si>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</si>
  <si>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</si>
  <si>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</si>
  <si>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</si>
  <si>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</si>
  <si>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</si>
  <si>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</si>
  <si>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</si>
  <si>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</si>
  <si>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מדדים אחרים בישראל</t>
  </si>
  <si>
    <t>סה"כ שמחקות מדדי מניות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</si>
  <si>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</si>
  <si>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</si>
  <si>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</si>
  <si>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</si>
  <si>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</si>
  <si>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</si>
  <si>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</si>
  <si>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</si>
  <si>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</si>
  <si>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</si>
  <si>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</si>
  <si>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</si>
  <si>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</si>
  <si>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</si>
  <si>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</si>
  <si>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</si>
  <si>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</si>
  <si>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</si>
  <si>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</si>
  <si>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</si>
  <si>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</si>
  <si>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</si>
  <si>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</si>
  <si>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</si>
  <si>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</si>
  <si>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</si>
  <si>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</si>
  <si>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</si>
  <si>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</si>
  <si>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</si>
  <si>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</si>
  <si>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</si>
  <si>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</si>
  <si>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</si>
  <si>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</si>
  <si>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</si>
  <si>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</si>
  <si>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</si>
  <si>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</si>
  <si>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</si>
  <si>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</si>
  <si>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</si>
  <si>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</si>
  <si>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</si>
  <si>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</si>
  <si>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</si>
  <si>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</si>
  <si>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</si>
  <si>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</si>
  <si>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</si>
  <si>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</si>
  <si>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</si>
  <si>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</si>
  <si>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</si>
  <si>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</si>
  <si>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</si>
  <si>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</si>
  <si>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</si>
  <si>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</si>
  <si>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</si>
  <si>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</si>
  <si>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</si>
  <si>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</si>
  <si>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</si>
  <si>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</si>
  <si>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</si>
  <si>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</si>
  <si>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</si>
  <si>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</si>
  <si>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</si>
  <si>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</si>
  <si>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</si>
  <si>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</si>
  <si>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</si>
  <si>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</si>
  <si>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</si>
  <si>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</si>
  <si>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</si>
  <si>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</si>
  <si>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</si>
  <si>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</si>
  <si>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</si>
  <si>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</si>
  <si>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</si>
  <si>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</si>
  <si>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</si>
  <si>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</si>
  <si>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</si>
  <si>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</si>
  <si>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</si>
  <si>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</si>
  <si>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</si>
  <si>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</si>
  <si>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</si>
  <si>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</si>
  <si>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</si>
  <si>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</si>
  <si>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</si>
  <si>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</si>
  <si>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</si>
  <si>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</si>
  <si>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</si>
  <si>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</si>
  <si>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</si>
  <si>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</si>
  <si>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</si>
  <si>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</si>
  <si>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</si>
  <si>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</si>
  <si>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</si>
  <si>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</si>
  <si>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</si>
  <si>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</si>
  <si>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</si>
  <si>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</si>
  <si>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</si>
  <si>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</si>
  <si>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</si>
  <si>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</si>
  <si>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</si>
  <si>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</si>
  <si>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</si>
  <si>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</si>
  <si>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</si>
  <si>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</si>
  <si>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</si>
  <si>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</si>
  <si>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</si>
  <si>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</si>
  <si>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</si>
  <si>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</si>
  <si>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</si>
  <si>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</si>
  <si>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</si>
  <si>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</si>
  <si>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</si>
  <si>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</si>
  <si>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</si>
  <si>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</si>
  <si>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</si>
  <si>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</si>
  <si>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</si>
  <si>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</si>
  <si>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</si>
  <si>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</si>
  <si>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</si>
  <si>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</si>
  <si>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</si>
  <si>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</si>
  <si>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</si>
  <si>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</si>
  <si>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</si>
  <si>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</si>
  <si>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</si>
  <si>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</si>
  <si>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</si>
  <si>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</si>
  <si>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</si>
  <si>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</si>
  <si>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</si>
  <si>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</si>
  <si>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</si>
  <si>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קרנות הון סיכון</t>
  </si>
  <si>
    <t>סה"כ מט"ח/ מט"ח</t>
  </si>
  <si>
    <t>סה"כ קרנות השקעה אחרות</t>
  </si>
  <si>
    <t>סה"כ בחו"ל:</t>
  </si>
  <si>
    <t>סה"כ בישראל:</t>
  </si>
  <si>
    <t>סה"כ כתבי אופציה בחו"ל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</si>
  <si>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</si>
  <si>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</si>
  <si>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</si>
  <si>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</si>
  <si>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</si>
  <si>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</si>
  <si>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</si>
  <si>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</si>
  <si>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</si>
  <si>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</si>
  <si>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</si>
  <si>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</si>
  <si>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</si>
  <si>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</si>
  <si>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</si>
  <si>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</si>
  <si>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30/09/2017</t>
  </si>
  <si>
    <t>מגדל מקפת קרנות פנסיה וקופות גמל בע"מ</t>
  </si>
  <si>
    <t xml:space="preserve">מקפת משלימה - אפיק כללי למקבלי פנסיה 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</si>
  <si>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</si>
  <si>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</si>
  <si>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</si>
  <si>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</si>
  <si>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</si>
  <si>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</si>
  <si>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</si>
  <si>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</si>
  <si>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</si>
  <si>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</si>
  <si>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</si>
  <si>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</si>
  <si>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</si>
  <si>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</si>
  <si>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</si>
  <si>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</si>
  <si>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</si>
  <si>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</si>
  <si>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</si>
  <si>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</si>
  <si>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</si>
  <si>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545</t>
  </si>
  <si>
    <t>1134865</t>
  </si>
  <si>
    <t>ממשלתי צמוד 922</t>
  </si>
  <si>
    <t>1124056</t>
  </si>
  <si>
    <t>ממשלתי משתנה 0520  גילון</t>
  </si>
  <si>
    <t>1116193</t>
  </si>
  <si>
    <t>מזרחי 43</t>
  </si>
  <si>
    <t>2310191</t>
  </si>
  <si>
    <t>מגמה</t>
  </si>
  <si>
    <t>520000522</t>
  </si>
  <si>
    <t>בנקים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</si>
  <si>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</si>
  <si>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</si>
  <si>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</si>
  <si>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</si>
  <si>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</si>
  <si>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</si>
  <si>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</si>
  <si>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</si>
  <si>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</si>
  <si>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</si>
  <si>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</si>
  <si>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</si>
  <si>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</si>
  <si>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</si>
  <si>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</si>
  <si>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</si>
  <si>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</si>
  <si>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33</t>
  </si>
  <si>
    <t>1940568</t>
  </si>
  <si>
    <t>פועלים הנפקות אגח 34</t>
  </si>
  <si>
    <t>1940576</t>
  </si>
  <si>
    <t>בינל הנפקות שה 3</t>
  </si>
  <si>
    <t>1093681</t>
  </si>
  <si>
    <t>513141879</t>
  </si>
  <si>
    <t>הבינלאומי סדרה ט</t>
  </si>
  <si>
    <t>1135177</t>
  </si>
  <si>
    <t>לאומי מימון הת יד</t>
  </si>
  <si>
    <t>6040299</t>
  </si>
  <si>
    <t>520018078</t>
  </si>
  <si>
    <t>לאומי מימון התח ח</t>
  </si>
  <si>
    <t>6040232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</si>
  <si>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</si>
  <si>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</si>
  <si>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</si>
  <si>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</si>
  <si>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</si>
  <si>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</si>
  <si>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</si>
  <si>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</si>
  <si>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</si>
  <si>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</si>
  <si>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</t>
  </si>
  <si>
    <t>1940386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</si>
  <si>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</si>
  <si>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</si>
  <si>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</si>
  <si>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</si>
  <si>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</si>
  <si>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</si>
  <si>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</si>
  <si>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</si>
  <si>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</si>
  <si>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</si>
  <si>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</si>
  <si>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</si>
  <si>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</si>
  <si>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</si>
  <si>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</si>
  <si>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</si>
  <si>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</si>
  <si>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</si>
  <si>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</si>
  <si>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</si>
  <si>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</si>
  <si>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</si>
  <si>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</si>
  <si>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</si>
  <si>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</si>
  <si>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</si>
  <si>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</si>
  <si>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</si>
  <si>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</si>
  <si>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</si>
  <si>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</si>
  <si>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</si>
  <si>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</si>
  <si>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</si>
  <si>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</si>
  <si>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</si>
  <si>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</si>
  <si>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</si>
  <si>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</si>
  <si>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</si>
  <si>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</si>
  <si>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</si>
  <si>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</si>
  <si>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</si>
  <si>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</si>
  <si>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</si>
  <si>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</si>
  <si>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</si>
  <si>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</si>
  <si>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</si>
  <si>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</si>
  <si>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</si>
  <si>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</si>
  <si>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שרותים</t>
  </si>
  <si>
    <t>חשמל אגח 29</t>
  </si>
  <si>
    <t>6000236</t>
  </si>
  <si>
    <t>למן.ק300</t>
  </si>
  <si>
    <t>6040257</t>
  </si>
  <si>
    <t>מנפיקים התח ב</t>
  </si>
  <si>
    <t>7480023</t>
  </si>
  <si>
    <t>מנפיקים כ. התחי א 2009/2018</t>
  </si>
  <si>
    <t>7480015</t>
  </si>
  <si>
    <t>פועלים הנפקות שה 1</t>
  </si>
  <si>
    <t>1940444</t>
  </si>
  <si>
    <t>פניקס הון הת א</t>
  </si>
  <si>
    <t>1115104</t>
  </si>
  <si>
    <t>520017450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</si>
  <si>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</si>
  <si>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</si>
  <si>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</si>
  <si>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</si>
  <si>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</si>
  <si>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</si>
  <si>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</si>
  <si>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</si>
  <si>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</si>
  <si>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</si>
  <si>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</si>
  <si>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</si>
  <si>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</si>
  <si>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</si>
  <si>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</si>
  <si>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</si>
  <si>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</si>
  <si>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</si>
  <si>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</si>
  <si>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</si>
  <si>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</si>
  <si>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</si>
  <si>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</si>
  <si>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</si>
  <si>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</si>
  <si>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</si>
  <si>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</si>
  <si>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</si>
  <si>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</si>
  <si>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ט</t>
  </si>
  <si>
    <t>1260462</t>
  </si>
  <si>
    <t>דה זראסאי אגח 1</t>
  </si>
  <si>
    <t>1127901</t>
  </si>
  <si>
    <t>1744984</t>
  </si>
  <si>
    <t>הראל הנפקות 6</t>
  </si>
  <si>
    <t>1126069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</si>
  <si>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</si>
  <si>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</si>
  <si>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</si>
  <si>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</si>
  <si>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</si>
  <si>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</si>
  <si>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</si>
  <si>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</si>
  <si>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</si>
  <si>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</si>
  <si>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</si>
  <si>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</si>
  <si>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</si>
  <si>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</si>
  <si>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</si>
  <si>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</si>
  <si>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</si>
  <si>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</si>
  <si>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</si>
  <si>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</si>
  <si>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</si>
  <si>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</si>
  <si>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טז*</t>
  </si>
  <si>
    <t>3230265</t>
  </si>
  <si>
    <t>מליסרון אגח י*</t>
  </si>
  <si>
    <t>3230190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</si>
  <si>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</si>
  <si>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</si>
  <si>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</si>
  <si>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</si>
  <si>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</si>
  <si>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</si>
  <si>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</si>
  <si>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</si>
  <si>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</si>
  <si>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</si>
  <si>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</si>
  <si>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</si>
  <si>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</si>
  <si>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</si>
  <si>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</si>
  <si>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</si>
  <si>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</si>
  <si>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</si>
  <si>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</si>
  <si>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פניקס הון אגח ב</t>
  </si>
  <si>
    <t>1120799</t>
  </si>
  <si>
    <t>פניקס הון אגח ה</t>
  </si>
  <si>
    <t>1135417</t>
  </si>
  <si>
    <t>אגוד הנפקות  יט*</t>
  </si>
  <si>
    <t>1124080</t>
  </si>
  <si>
    <t>520018649</t>
  </si>
  <si>
    <t>A+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</si>
  <si>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</si>
  <si>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</si>
  <si>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</si>
  <si>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</si>
  <si>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</si>
  <si>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</si>
  <si>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</si>
  <si>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</si>
  <si>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</si>
  <si>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</si>
  <si>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</si>
  <si>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בינל הנפק התח כב (COCO)</t>
  </si>
  <si>
    <t>1138585</t>
  </si>
  <si>
    <t>דיסקונט מנ שה</t>
  </si>
  <si>
    <t>7480098</t>
  </si>
  <si>
    <t>ישרס אגח טו</t>
  </si>
  <si>
    <t>6130207</t>
  </si>
  <si>
    <t>520017807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</si>
  <si>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</si>
  <si>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</si>
  <si>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</si>
  <si>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</si>
  <si>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</si>
  <si>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</si>
  <si>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</si>
  <si>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</si>
  <si>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</si>
  <si>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</si>
  <si>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</si>
  <si>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</si>
  <si>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</si>
  <si>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</si>
  <si>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</si>
  <si>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</si>
  <si>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</si>
  <si>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</si>
  <si>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</si>
  <si>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</si>
  <si>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</si>
  <si>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</si>
  <si>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</si>
  <si>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</si>
  <si>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</si>
  <si>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</si>
  <si>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</si>
  <si>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</si>
  <si>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</si>
  <si>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</si>
  <si>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</si>
  <si>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</si>
  <si>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</si>
  <si>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</si>
  <si>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</si>
  <si>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אשטרום נכסים אגח 10</t>
  </si>
  <si>
    <t>2510204</t>
  </si>
  <si>
    <t>גירון 3</t>
  </si>
  <si>
    <t>1125681</t>
  </si>
  <si>
    <t>520044520</t>
  </si>
  <si>
    <t>גירון אגח ד</t>
  </si>
  <si>
    <t>1130681</t>
  </si>
  <si>
    <t>דיסקונט שטר הון 1</t>
  </si>
  <si>
    <t>6910095</t>
  </si>
  <si>
    <t>דרבן.ק4</t>
  </si>
  <si>
    <t>4110094</t>
  </si>
  <si>
    <t>520038902</t>
  </si>
  <si>
    <t>ישפרו אגח סד ב</t>
  </si>
  <si>
    <t>7430069</t>
  </si>
  <si>
    <t>520029208</t>
  </si>
  <si>
    <t>מבנה תעשיה אגח ח</t>
  </si>
  <si>
    <t>2260131</t>
  </si>
  <si>
    <t>520024126</t>
  </si>
  <si>
    <t>מבני תעש אגח כ</t>
  </si>
  <si>
    <t>2260495</t>
  </si>
  <si>
    <t>מבני תעשיה אגח יז</t>
  </si>
  <si>
    <t>2260446</t>
  </si>
  <si>
    <t>מבני תעשיה אגח יח</t>
  </si>
  <si>
    <t>2260479</t>
  </si>
  <si>
    <t>מבני תעשייה אג  ט צמוד 5.05%</t>
  </si>
  <si>
    <t>2260180</t>
  </si>
  <si>
    <t>מגה אור אגח ג</t>
  </si>
  <si>
    <t>1127323</t>
  </si>
  <si>
    <t>513257873</t>
  </si>
  <si>
    <t>שיכון ובינוי 6*</t>
  </si>
  <si>
    <t>1129733</t>
  </si>
  <si>
    <t>520036104</t>
  </si>
  <si>
    <t>אדגר.ק7</t>
  </si>
  <si>
    <t>1820158</t>
  </si>
  <si>
    <t>520035171</t>
  </si>
  <si>
    <t>A-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</si>
  <si>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</si>
  <si>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</si>
  <si>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</si>
  <si>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</si>
  <si>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</si>
  <si>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</si>
  <si>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</si>
  <si>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</si>
  <si>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</si>
  <si>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</si>
  <si>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</si>
  <si>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</si>
  <si>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</si>
  <si>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</si>
  <si>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</si>
  <si>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</si>
  <si>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</si>
  <si>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</si>
  <si>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הכשר.ק13</t>
  </si>
  <si>
    <t>6120125</t>
  </si>
  <si>
    <t>514423474</t>
  </si>
  <si>
    <t>הכשרת היישוב 17</t>
  </si>
  <si>
    <t>6120182</t>
  </si>
  <si>
    <t>ירושלים הנפקות נדחה אגח י</t>
  </si>
  <si>
    <t>1127414</t>
  </si>
  <si>
    <t>520025636</t>
  </si>
  <si>
    <t>כלכלית ירושלים אגח טו</t>
  </si>
  <si>
    <t>1980416</t>
  </si>
  <si>
    <t>520017070</t>
  </si>
  <si>
    <t>כלכלית ירושלים אגח יב</t>
  </si>
  <si>
    <t>1980358</t>
  </si>
  <si>
    <t>כלכלית לירושלים אגח סד ו</t>
  </si>
  <si>
    <t>1980192</t>
  </si>
  <si>
    <t>הכשרה ביטוח אגח 2</t>
  </si>
  <si>
    <t>1131218</t>
  </si>
  <si>
    <t>520042177</t>
  </si>
  <si>
    <t>קרדן אןוי אגח א</t>
  </si>
  <si>
    <t>1105535</t>
  </si>
  <si>
    <t>NV1239114</t>
  </si>
  <si>
    <t>קרדן אןוי אגח ב</t>
  </si>
  <si>
    <t>1113034</t>
  </si>
  <si>
    <t>אדרי אל אגח ב</t>
  </si>
  <si>
    <t>1123371</t>
  </si>
  <si>
    <t>513910091</t>
  </si>
  <si>
    <t>D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</si>
  <si>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</si>
  <si>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</si>
  <si>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</si>
  <si>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</si>
  <si>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</si>
  <si>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</si>
  <si>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</si>
  <si>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</si>
  <si>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</si>
  <si>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</si>
  <si>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</si>
  <si>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</si>
  <si>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</si>
  <si>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</si>
  <si>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מרכנתיל אגח ב</t>
  </si>
  <si>
    <t>1138205</t>
  </si>
  <si>
    <t>513686154</t>
  </si>
  <si>
    <t>אמות אגח ה</t>
  </si>
  <si>
    <t>1138114</t>
  </si>
  <si>
    <t>בזק סדרה ט</t>
  </si>
  <si>
    <t>2300176</t>
  </si>
  <si>
    <t>בנק לאומי שה סדרה 201</t>
  </si>
  <si>
    <t>6040158</t>
  </si>
  <si>
    <t>גב ים ח*</t>
  </si>
  <si>
    <t>7590151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</si>
  <si>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</si>
  <si>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</si>
  <si>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</si>
  <si>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</si>
  <si>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</si>
  <si>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</si>
  <si>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כתב התח שקלי (סדרה ה) דיסקונט</t>
  </si>
  <si>
    <t>7480031</t>
  </si>
  <si>
    <t>לאומי כ.התחייבות 400  COCO</t>
  </si>
  <si>
    <t>6040331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</si>
  <si>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</si>
  <si>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</si>
  <si>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</si>
  <si>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</si>
  <si>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</si>
  <si>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</si>
  <si>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</si>
  <si>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גבים אגח ז*</t>
  </si>
  <si>
    <t>7590144</t>
  </si>
  <si>
    <t>גלוב.ק5</t>
  </si>
  <si>
    <t>1260421</t>
  </si>
  <si>
    <t>דה זראסאי אגח ב</t>
  </si>
  <si>
    <t>1131028</t>
  </si>
  <si>
    <t>דה זראסאי אגח ג</t>
  </si>
  <si>
    <t>1137975</t>
  </si>
  <si>
    <t>הפניקס אגח ג</t>
  </si>
  <si>
    <t>1120807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</si>
  <si>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</si>
  <si>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</si>
  <si>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</si>
  <si>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</si>
  <si>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</si>
  <si>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</si>
  <si>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</si>
  <si>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</si>
  <si>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</si>
  <si>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</si>
  <si>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</si>
  <si>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</si>
  <si>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</si>
  <si>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</si>
  <si>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</si>
  <si>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</si>
  <si>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</si>
  <si>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ביג אג"ח סדרה ו</t>
  </si>
  <si>
    <t>1132521</t>
  </si>
  <si>
    <t>דיסקונט התח יב  COCO</t>
  </si>
  <si>
    <t>6910160</t>
  </si>
  <si>
    <t>טמפו משק  אגח א</t>
  </si>
  <si>
    <t>1118306</t>
  </si>
  <si>
    <t>520032848</t>
  </si>
  <si>
    <t>כתב התחייבות נדחה סד יח אגוד*</t>
  </si>
  <si>
    <t>1121854</t>
  </si>
  <si>
    <t>לייטסטון אגח א</t>
  </si>
  <si>
    <t>1133891</t>
  </si>
  <si>
    <t>1838682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</si>
  <si>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</si>
  <si>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</si>
  <si>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</si>
  <si>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</si>
  <si>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</si>
  <si>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</si>
  <si>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</si>
  <si>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נכסים ובנין 7</t>
  </si>
  <si>
    <t>6990196</t>
  </si>
  <si>
    <t>סלקום אגח ט</t>
  </si>
  <si>
    <t>1132836</t>
  </si>
  <si>
    <t>פרטנר     ד</t>
  </si>
  <si>
    <t>1118835</t>
  </si>
  <si>
    <t>פרטנר     ה</t>
  </si>
  <si>
    <t>1118843</t>
  </si>
  <si>
    <t>קרסו אגח ב</t>
  </si>
  <si>
    <t>1139591</t>
  </si>
  <si>
    <t>514065283</t>
  </si>
  <si>
    <t>רילייטד אגח א</t>
  </si>
  <si>
    <t>1134923</t>
  </si>
  <si>
    <t>1849766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</si>
  <si>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</si>
  <si>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</si>
  <si>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</si>
  <si>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</si>
  <si>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</si>
  <si>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</si>
  <si>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</si>
  <si>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</si>
  <si>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</si>
  <si>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</si>
  <si>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</si>
  <si>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</si>
  <si>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</si>
  <si>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יוניברסל אגח ב</t>
  </si>
  <si>
    <t>1141647</t>
  </si>
  <si>
    <t>511809071</t>
  </si>
  <si>
    <t>Automobiles &amp; Components</t>
  </si>
  <si>
    <t>מבני תעשייה אגח טו</t>
  </si>
  <si>
    <t>2260420</t>
  </si>
  <si>
    <t>מגה אור אגח ה</t>
  </si>
  <si>
    <t>1132687</t>
  </si>
  <si>
    <t>קבוצת דלק סדרה טו (15)</t>
  </si>
  <si>
    <t>1115070</t>
  </si>
  <si>
    <t>520044322</t>
  </si>
  <si>
    <t>או.פי.סי אגח א*</t>
  </si>
  <si>
    <t>1141589</t>
  </si>
  <si>
    <t>514401702</t>
  </si>
  <si>
    <t>ENERGY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</si>
  <si>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</si>
  <si>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</si>
  <si>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</si>
  <si>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</si>
  <si>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</si>
  <si>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</si>
  <si>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</si>
  <si>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</si>
  <si>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דור אלון אגח ג</t>
  </si>
  <si>
    <t>1115245</t>
  </si>
  <si>
    <t>520043878</t>
  </si>
  <si>
    <t>דלשה קפיטל אגח ב</t>
  </si>
  <si>
    <t>1137314</t>
  </si>
  <si>
    <t>1888119</t>
  </si>
  <si>
    <t>כלכלית ירושלים אגח יא</t>
  </si>
  <si>
    <t>1980341</t>
  </si>
  <si>
    <t>אלדן סדרה א</t>
  </si>
  <si>
    <t>1134840</t>
  </si>
  <si>
    <t>510454333</t>
  </si>
  <si>
    <t>אלדן סדרה ב</t>
  </si>
  <si>
    <t>1138254</t>
  </si>
  <si>
    <t>טן דלק ג</t>
  </si>
  <si>
    <t>1131457</t>
  </si>
  <si>
    <t>511540809</t>
  </si>
  <si>
    <t>ישראמקו א*</t>
  </si>
  <si>
    <t>2320174</t>
  </si>
  <si>
    <t>550010003</t>
  </si>
  <si>
    <t>חיפוש נפט וגז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</si>
  <si>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</si>
  <si>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</si>
  <si>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</si>
  <si>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</si>
  <si>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</si>
  <si>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</si>
  <si>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</si>
  <si>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</si>
  <si>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</si>
  <si>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</si>
  <si>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</si>
  <si>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אלוני חץ*</t>
  </si>
  <si>
    <t>390013</t>
  </si>
  <si>
    <t>520038506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</si>
  <si>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</si>
  <si>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</si>
  <si>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</si>
  <si>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</si>
  <si>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</si>
  <si>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</si>
  <si>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</si>
  <si>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</si>
  <si>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</t>
  </si>
  <si>
    <t>475020</t>
  </si>
  <si>
    <t>550013098</t>
  </si>
  <si>
    <t>הראל השקעות</t>
  </si>
  <si>
    <t>585018</t>
  </si>
  <si>
    <t>טאואר</t>
  </si>
  <si>
    <t>1082379</t>
  </si>
  <si>
    <t>520041997</t>
  </si>
  <si>
    <t>מוליכים למחצה</t>
  </si>
  <si>
    <t>ישראמקו*</t>
  </si>
  <si>
    <t>232017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</si>
  <si>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</si>
  <si>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</si>
  <si>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</si>
  <si>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</si>
  <si>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</si>
  <si>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</si>
  <si>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</si>
  <si>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</si>
  <si>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</si>
  <si>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61036137</t>
  </si>
  <si>
    <t>Pharmaceuticals&amp; Biotechnology</t>
  </si>
  <si>
    <t>מליסרון*</t>
  </si>
  <si>
    <t>323014</t>
  </si>
  <si>
    <t>נייס*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</si>
  <si>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</si>
  <si>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</si>
  <si>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</si>
  <si>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</si>
  <si>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</si>
  <si>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</si>
  <si>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</si>
  <si>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</si>
  <si>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</si>
  <si>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</si>
  <si>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</si>
  <si>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פרטנר</t>
  </si>
  <si>
    <t>1083484</t>
  </si>
  <si>
    <t>פריגו</t>
  </si>
  <si>
    <t>1130699</t>
  </si>
  <si>
    <t>529592</t>
  </si>
  <si>
    <t>1119478</t>
  </si>
  <si>
    <t>שופרסל</t>
  </si>
  <si>
    <t>777037</t>
  </si>
  <si>
    <t>520022732</t>
  </si>
  <si>
    <t>שטראוס עלית*</t>
  </si>
  <si>
    <t>746016</t>
  </si>
  <si>
    <t>סה"כ תל אביב 90</t>
  </si>
  <si>
    <t>אבגול*</t>
  </si>
  <si>
    <t>1100957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</si>
  <si>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</si>
  <si>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</si>
  <si>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</si>
  <si>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</si>
  <si>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</si>
  <si>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</si>
  <si>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</si>
  <si>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אירונאוטיקס*</t>
  </si>
  <si>
    <t>1141142</t>
  </si>
  <si>
    <t>510422249</t>
  </si>
  <si>
    <t>אלון דור</t>
  </si>
  <si>
    <t>1093202</t>
  </si>
  <si>
    <t>אלקטרה*</t>
  </si>
  <si>
    <t>739037</t>
  </si>
  <si>
    <t>520028911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</si>
  <si>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</si>
  <si>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</si>
  <si>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</si>
  <si>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</si>
  <si>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</si>
  <si>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</si>
  <si>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</si>
  <si>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</si>
  <si>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</si>
  <si>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</si>
  <si>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</si>
  <si>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</si>
  <si>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</si>
  <si>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</si>
  <si>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</si>
  <si>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</si>
  <si>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</si>
  <si>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</si>
  <si>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</si>
  <si>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</si>
  <si>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</si>
  <si>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</si>
  <si>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</si>
  <si>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</si>
  <si>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</si>
  <si>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הפניקס 1</t>
  </si>
  <si>
    <t>767012</t>
  </si>
  <si>
    <t>וואן תוכנה</t>
  </si>
  <si>
    <t>161018</t>
  </si>
  <si>
    <t>520034695</t>
  </si>
  <si>
    <t>שרותי מידע</t>
  </si>
  <si>
    <t>חילן טק*</t>
  </si>
  <si>
    <t>1084698</t>
  </si>
  <si>
    <t>520039942</t>
  </si>
  <si>
    <t>583013</t>
  </si>
  <si>
    <t>ישרס</t>
  </si>
  <si>
    <t>613034</t>
  </si>
  <si>
    <t>כלל ביטוח</t>
  </si>
  <si>
    <t>224014</t>
  </si>
  <si>
    <t>520036120</t>
  </si>
  <si>
    <t>לייבפרסון</t>
  </si>
  <si>
    <t>1123017</t>
  </si>
  <si>
    <t>13-3861628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</si>
  <si>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</si>
  <si>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</si>
  <si>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</si>
  <si>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</si>
  <si>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</si>
  <si>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</si>
  <si>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</si>
  <si>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</si>
  <si>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</si>
  <si>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</si>
  <si>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</si>
  <si>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</si>
  <si>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</si>
  <si>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</si>
  <si>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</si>
  <si>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</si>
  <si>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</si>
  <si>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ספאנטק</t>
  </si>
  <si>
    <t>1090117</t>
  </si>
  <si>
    <t>512288713</t>
  </si>
  <si>
    <t>סקופ*</t>
  </si>
  <si>
    <t>288019</t>
  </si>
  <si>
    <t>520037425</t>
  </si>
  <si>
    <t>פוקס ויזל*</t>
  </si>
  <si>
    <t>1087022</t>
  </si>
  <si>
    <t>512157603</t>
  </si>
  <si>
    <t>פורמולה*</t>
  </si>
  <si>
    <t>256016</t>
  </si>
  <si>
    <t>520036690</t>
  </si>
  <si>
    <t>פלסאון תעשיות*</t>
  </si>
  <si>
    <t>1081603</t>
  </si>
  <si>
    <t>520042912</t>
  </si>
  <si>
    <t>פלרם*</t>
  </si>
  <si>
    <t>644013</t>
  </si>
  <si>
    <t>520039843</t>
  </si>
  <si>
    <t>קליל*</t>
  </si>
  <si>
    <t>797035</t>
  </si>
  <si>
    <t>520032442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</si>
  <si>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</si>
  <si>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</si>
  <si>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</si>
  <si>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</si>
  <si>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</si>
  <si>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</si>
  <si>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</si>
  <si>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</si>
  <si>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</si>
  <si>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</si>
  <si>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</si>
  <si>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</si>
  <si>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</si>
  <si>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שפיר הנדסה</t>
  </si>
  <si>
    <t>1133875</t>
  </si>
  <si>
    <t>אבוגן*</t>
  </si>
  <si>
    <t>1105055</t>
  </si>
  <si>
    <t>512838723</t>
  </si>
  <si>
    <t>ביוטכנולוגיה</t>
  </si>
  <si>
    <t>או פי סי*</t>
  </si>
  <si>
    <t>1141571</t>
  </si>
  <si>
    <t>אוברסיז*</t>
  </si>
  <si>
    <t>1139617</t>
  </si>
  <si>
    <t>510490071</t>
  </si>
  <si>
    <t>אוריין*</t>
  </si>
  <si>
    <t>1103506</t>
  </si>
  <si>
    <t>511068256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</si>
  <si>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</si>
  <si>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</si>
  <si>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</si>
  <si>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</si>
  <si>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</si>
  <si>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</si>
  <si>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</si>
  <si>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</si>
  <si>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אלוט תקשורת*</t>
  </si>
  <si>
    <t>1099654</t>
  </si>
  <si>
    <t>512394776</t>
  </si>
  <si>
    <t>אלרון*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</si>
  <si>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</si>
  <si>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</si>
  <si>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</si>
  <si>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</si>
  <si>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</si>
  <si>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</si>
  <si>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</si>
  <si>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</si>
  <si>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</si>
  <si>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</si>
  <si>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</si>
  <si>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</si>
  <si>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</si>
  <si>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</si>
  <si>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</si>
  <si>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</si>
  <si>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</si>
  <si>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</si>
  <si>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</si>
  <si>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</si>
  <si>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</si>
  <si>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</si>
  <si>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513029974</t>
  </si>
  <si>
    <t>גניגר*</t>
  </si>
  <si>
    <t>1095892</t>
  </si>
  <si>
    <t>512416991</t>
  </si>
  <si>
    <t>חד*</t>
  </si>
  <si>
    <t>351015</t>
  </si>
  <si>
    <t>520038449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</si>
  <si>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</si>
  <si>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</si>
  <si>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</si>
  <si>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</si>
  <si>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</si>
  <si>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</si>
  <si>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</si>
  <si>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</si>
  <si>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על בד*</t>
  </si>
  <si>
    <t>625012</t>
  </si>
  <si>
    <t>520040205</t>
  </si>
  <si>
    <t>1090943</t>
  </si>
  <si>
    <t>512776964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</si>
  <si>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</si>
  <si>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</si>
  <si>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</si>
  <si>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</si>
  <si>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</si>
  <si>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</si>
  <si>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</si>
  <si>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</si>
  <si>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</si>
  <si>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פריון נטוורק</t>
  </si>
  <si>
    <t>1095819</t>
  </si>
  <si>
    <t>512849498</t>
  </si>
  <si>
    <t>קסטרו*</t>
  </si>
  <si>
    <t>280016</t>
  </si>
  <si>
    <t>520037649</t>
  </si>
  <si>
    <t>רבל אי.סי.אס בעמ*</t>
  </si>
  <si>
    <t>1103878</t>
  </si>
  <si>
    <t>513506329</t>
  </si>
  <si>
    <t>1122381</t>
  </si>
  <si>
    <t>514304005</t>
  </si>
  <si>
    <t>IL0010941198</t>
  </si>
  <si>
    <t>NASDAQ</t>
  </si>
  <si>
    <t>בלומברג</t>
  </si>
  <si>
    <t>511524605</t>
  </si>
  <si>
    <t>AMDOCS LTD</t>
  </si>
  <si>
    <t>GB0022569080</t>
  </si>
  <si>
    <t>NYSE</t>
  </si>
  <si>
    <t>511251217</t>
  </si>
  <si>
    <t>Software &amp; Services</t>
  </si>
  <si>
    <t>CAESAR STONE SDO</t>
  </si>
  <si>
    <t>IL0011259137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</si>
  <si>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</si>
  <si>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</si>
  <si>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</si>
  <si>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</si>
  <si>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</si>
  <si>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</si>
  <si>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</si>
  <si>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</si>
  <si>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</si>
  <si>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</si>
  <si>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</si>
  <si>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</si>
  <si>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</si>
  <si>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</si>
  <si>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</si>
  <si>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</si>
  <si>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</si>
  <si>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</si>
  <si>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</si>
  <si>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</si>
  <si>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</si>
  <si>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ORBOTECH LTD</t>
  </si>
  <si>
    <t>IL0010823388</t>
  </si>
  <si>
    <t>520035213</t>
  </si>
  <si>
    <t>Technology Hardware &amp; Equipment</t>
  </si>
  <si>
    <t>ORMAT TECHNOLOGIES INC*</t>
  </si>
  <si>
    <t>US6866881021</t>
  </si>
  <si>
    <t>PERRIGO CO</t>
  </si>
  <si>
    <t>IE00BGH1M568</t>
  </si>
  <si>
    <t>REDHILL BIOPHARMA LTD ADR</t>
  </si>
  <si>
    <t>US7574681034</t>
  </si>
  <si>
    <t>SAPIENS INTERNATIONAL CORP*</t>
  </si>
  <si>
    <t>ANN7716A1513</t>
  </si>
  <si>
    <t>53368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</si>
  <si>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</si>
  <si>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</si>
  <si>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</si>
  <si>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</si>
  <si>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</si>
  <si>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</si>
  <si>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520013954</t>
  </si>
  <si>
    <t>VERINT SYSTEMS</t>
  </si>
  <si>
    <t>US92343X1000</t>
  </si>
  <si>
    <t>512704867</t>
  </si>
  <si>
    <t>WIX.COM LTD</t>
  </si>
  <si>
    <t>IL0011301780</t>
  </si>
  <si>
    <t>513881177</t>
  </si>
  <si>
    <t>תכלית תל בונד צמודות יתר</t>
  </si>
  <si>
    <t>1127802</t>
  </si>
  <si>
    <t>513540310</t>
  </si>
  <si>
    <t>אג"ח</t>
  </si>
  <si>
    <t>DAIWA NIKKEI 225</t>
  </si>
  <si>
    <t>JP3027640006</t>
  </si>
  <si>
    <t>מניות</t>
  </si>
  <si>
    <t>DB X TRACKERS MSCI EUROPE HEDGE</t>
  </si>
  <si>
    <t>US2330518539</t>
  </si>
  <si>
    <t>DBX STX EUROPE 600</t>
  </si>
  <si>
    <t>LU0328475792</t>
  </si>
  <si>
    <t>HORIZONS S&amp;P/TSX 60 INDEX</t>
  </si>
  <si>
    <t>CA44049A1241</t>
  </si>
  <si>
    <t>ISHARES CRNCY HEDGD MSCI EM</t>
  </si>
  <si>
    <t>US46434G5099</t>
  </si>
  <si>
    <t>ISHARES CURR HEDGED MSCI JAPAN</t>
  </si>
  <si>
    <t>US46434V8862</t>
  </si>
  <si>
    <t>SOURCE S&amp;P 500 UCITS ETF</t>
  </si>
  <si>
    <t>IE00B3YCGJ38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</si>
  <si>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</si>
  <si>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</si>
  <si>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</si>
  <si>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</si>
  <si>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</si>
  <si>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</si>
  <si>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כתבי אופציה בישראל</t>
  </si>
  <si>
    <t>אלוני חץ אופציה 15*</t>
  </si>
  <si>
    <t>3900396</t>
  </si>
  <si>
    <t>איתמר אופציה 4*</t>
  </si>
  <si>
    <t>1137017</t>
  </si>
  <si>
    <t>מדיגוס אופציה 9</t>
  </si>
  <si>
    <t>1135979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</si>
  <si>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</si>
  <si>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</si>
  <si>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</si>
  <si>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</si>
  <si>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</si>
  <si>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</si>
  <si>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</si>
  <si>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</si>
  <si>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</si>
  <si>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</si>
  <si>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</si>
  <si>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</si>
  <si>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</si>
  <si>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</si>
  <si>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שטרהון נדחה פועלים ג ל.ס 5.75%</t>
  </si>
  <si>
    <t>6620280</t>
  </si>
  <si>
    <t>אלון  חברה לדלק ל.ס</t>
  </si>
  <si>
    <t>1101567</t>
  </si>
  <si>
    <t>520041690</t>
  </si>
  <si>
    <t>NR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</si>
  <si>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</si>
  <si>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</si>
  <si>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</si>
  <si>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</si>
  <si>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</si>
  <si>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</si>
  <si>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</si>
  <si>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אמקור א</t>
  </si>
  <si>
    <t>1133545</t>
  </si>
  <si>
    <t>510064603</t>
  </si>
  <si>
    <t>אורמת אגח 2*</t>
  </si>
  <si>
    <t>1139161</t>
  </si>
  <si>
    <t>אורמת אגח 3*</t>
  </si>
  <si>
    <t>1139179</t>
  </si>
  <si>
    <t>צים note 1</t>
  </si>
  <si>
    <t>6510044</t>
  </si>
  <si>
    <t>520015041</t>
  </si>
  <si>
    <t>צים אג"ח סדרה ד רצף מוסדיים</t>
  </si>
  <si>
    <t>6510069</t>
  </si>
  <si>
    <t>RUBY PIPELINE 6 04/22</t>
  </si>
  <si>
    <t>USU7501KAB71</t>
  </si>
  <si>
    <t>BBB-</t>
  </si>
  <si>
    <t>FITCH</t>
  </si>
  <si>
    <t>אנלייט Enlight מניה לא סחירה*</t>
  </si>
  <si>
    <t>550266274</t>
  </si>
  <si>
    <t>ל.ר.</t>
  </si>
  <si>
    <t>צים מניה</t>
  </si>
  <si>
    <t>347283</t>
  </si>
  <si>
    <t>Sacramento 353*</t>
  </si>
  <si>
    <t>White Oak*</t>
  </si>
  <si>
    <t>white oak 2*</t>
  </si>
  <si>
    <t>סה"כ קרנות השקעה</t>
  </si>
  <si>
    <t>סה"כ קרנות השקעה בישראל</t>
  </si>
  <si>
    <t>Orbimed Israel Partners II LP</t>
  </si>
  <si>
    <t>סה"כ קרנות השקעה בחו"ל</t>
  </si>
  <si>
    <t>Horsley Bridge XII Ventures</t>
  </si>
  <si>
    <t>MAGMA GROWTH EQUITY I</t>
  </si>
  <si>
    <t>Strategic Investors Fund VIII LP</t>
  </si>
  <si>
    <t>Apollo Fund IX</t>
  </si>
  <si>
    <t>Apollo Natural Resources Partners II LP</t>
  </si>
  <si>
    <t>Ares PCS LP*</t>
  </si>
  <si>
    <t>Crescent MPVIIC LP</t>
  </si>
  <si>
    <t>Cruise.co.uk Holdings Ltd</t>
  </si>
  <si>
    <t>Dover Street IX LP</t>
  </si>
  <si>
    <t>HarbourVest Co Inv DNLD</t>
  </si>
  <si>
    <t>Harbourvest co inv perston</t>
  </si>
  <si>
    <t>harbourvest part' co inv fund IV</t>
  </si>
  <si>
    <t>harbourvest Sec gridiron</t>
  </si>
  <si>
    <t>Permira CSIII LP</t>
  </si>
  <si>
    <t>Senior Loan Fund I A SLP</t>
  </si>
  <si>
    <t>Thoma Bravo Fund XII A  L P</t>
  </si>
  <si>
    <t>Warburg Pincus China LP</t>
  </si>
  <si>
    <t>סה"כ כתבי אופציה בישראל:</t>
  </si>
  <si>
    <t>אפריקה תעשיות הלוואה אופציה לא סחירה*</t>
  </si>
  <si>
    <t>3153001</t>
  </si>
  <si>
    <t>REDHILL WARRANT</t>
  </si>
  <si>
    <t>52290</t>
  </si>
  <si>
    <t>₪ / מט"ח</t>
  </si>
  <si>
    <t>+ILS/-USD 3.5012 23-10-17 (26) --168</t>
  </si>
  <si>
    <t>10000421</t>
  </si>
  <si>
    <t>+ILS/-USD 3.5335 23-10-17 (26) --45</t>
  </si>
  <si>
    <t>10000462</t>
  </si>
  <si>
    <t>+ILS/-USD 3.5365 23-10-17 (26) --35</t>
  </si>
  <si>
    <t>10000466</t>
  </si>
  <si>
    <t>+ILS/-USD 3.5378 23-10-17 (26) --47</t>
  </si>
  <si>
    <t>10000459</t>
  </si>
  <si>
    <t>+ILS/-USD 3.5416 23-10-17 (26) --124</t>
  </si>
  <si>
    <t>10000426</t>
  </si>
  <si>
    <t>+ILS/-USD 3.5507 23-10-17 (26) -123</t>
  </si>
  <si>
    <t>10000428</t>
  </si>
  <si>
    <t>+ILS/-USD 3.5739 23-10-17 (26) --91</t>
  </si>
  <si>
    <t>10000438</t>
  </si>
  <si>
    <t>+ILS/-USD 3.6183 23-10-17 (26) --87</t>
  </si>
  <si>
    <t>10000443</t>
  </si>
  <si>
    <t>+USD/-ILS 3.5189 23-10-17 (26) --46</t>
  </si>
  <si>
    <t>10000457</t>
  </si>
  <si>
    <t>+USD/-ILS 3.577 23-10-17 (26) --95</t>
  </si>
  <si>
    <t>10000436</t>
  </si>
  <si>
    <t>+USD/-ILS 3.588 23-10-17 (26) -100</t>
  </si>
  <si>
    <t>10000435</t>
  </si>
  <si>
    <t>+USD/-ILS 3.5922 23-10-17 (26) --108</t>
  </si>
  <si>
    <t>10000432</t>
  </si>
  <si>
    <t>+USD/-ILS 3.615 23-10-17 (26) --80</t>
  </si>
  <si>
    <t>10000445</t>
  </si>
  <si>
    <t>+EUR/-USD 1.1801 16-11-17 (26) +58.5</t>
  </si>
  <si>
    <t>10000437</t>
  </si>
  <si>
    <t>+EUR/-USD 1.1849 16-11-17 (26) +58.5</t>
  </si>
  <si>
    <t>10000439</t>
  </si>
  <si>
    <t>+USD/-EUR 1.1696 16-11-17 (26) +69.9</t>
  </si>
  <si>
    <t>10000425</t>
  </si>
  <si>
    <t>+USD/-EUR 1.1808 21-12-17 (26) +53</t>
  </si>
  <si>
    <t>10000468</t>
  </si>
  <si>
    <t>+USD/-EUR 1.185 16-11-17 (26) +50.2</t>
  </si>
  <si>
    <t>10000449</t>
  </si>
  <si>
    <t>+USD/-EUR 1.195 21-12-17 (26) +57</t>
  </si>
  <si>
    <t>10000461</t>
  </si>
  <si>
    <t/>
  </si>
  <si>
    <t>פרנק שווצרי</t>
  </si>
  <si>
    <t>דולר ניו-זילנד</t>
  </si>
  <si>
    <t>כתר נורבגי</t>
  </si>
  <si>
    <t>בנק דיסקונט לישראל בע"מ</t>
  </si>
  <si>
    <t>30111000</t>
  </si>
  <si>
    <t>יו בנק</t>
  </si>
  <si>
    <t>30026000</t>
  </si>
  <si>
    <t>30326000</t>
  </si>
  <si>
    <t>31726000</t>
  </si>
  <si>
    <t>31226000</t>
  </si>
  <si>
    <t>32026000</t>
  </si>
  <si>
    <t>31126000</t>
  </si>
  <si>
    <t>פועלים סהר</t>
  </si>
  <si>
    <t>35095000</t>
  </si>
  <si>
    <t>כן</t>
  </si>
  <si>
    <t>לא</t>
  </si>
  <si>
    <t>אלון דלק אגח א רמ חש 01/17</t>
  </si>
  <si>
    <t>1139930</t>
  </si>
  <si>
    <t>מעלות S&amp;P</t>
  </si>
  <si>
    <t>AA+.IL</t>
  </si>
  <si>
    <t>AAA.IL</t>
  </si>
  <si>
    <t>AA.IL</t>
  </si>
  <si>
    <t>AA-.IL</t>
  </si>
  <si>
    <t>A+.IL</t>
  </si>
  <si>
    <t>A.IL</t>
  </si>
  <si>
    <t>A-.IL</t>
  </si>
  <si>
    <t>BBB.IL</t>
  </si>
  <si>
    <t>BBB+.IL</t>
  </si>
  <si>
    <t>B.IL</t>
  </si>
  <si>
    <t>D.IL</t>
  </si>
  <si>
    <t>סה"כ יתרות התחייבות להשקעה</t>
  </si>
  <si>
    <t>סה"כ בחו"ל</t>
  </si>
  <si>
    <t>Orbimed  II</t>
  </si>
  <si>
    <t>THOMA BRAVO</t>
  </si>
  <si>
    <t>apollo natural pesources partners II</t>
  </si>
  <si>
    <t>Bluebay SLFI</t>
  </si>
  <si>
    <t>harbourvest ח-ן מנוהל</t>
  </si>
  <si>
    <t>Warburg Pincus China I</t>
  </si>
  <si>
    <t>harbourvest DOVER</t>
  </si>
  <si>
    <t>Permira</t>
  </si>
  <si>
    <t>Crescent mezzanine VII</t>
  </si>
  <si>
    <t>ARES private credit solutions</t>
  </si>
  <si>
    <t>Cheyne Real Estate Credit Holdings</t>
  </si>
  <si>
    <t>Migdal-HarbourVest 2016 Fund L.P. (Tranche B)</t>
  </si>
  <si>
    <t>waterton</t>
  </si>
  <si>
    <t>SVB</t>
  </si>
  <si>
    <t>גילון</t>
  </si>
  <si>
    <t>קבוצת עזריאלי</t>
  </si>
  <si>
    <t>יואל</t>
  </si>
  <si>
    <t>מזור</t>
  </si>
  <si>
    <t>אייסקיור מדיקל</t>
  </si>
  <si>
    <t>מדיגוס</t>
  </si>
  <si>
    <t>רדהיל</t>
  </si>
  <si>
    <t>KAMADA LTD</t>
  </si>
  <si>
    <t>מובטחות משכנתא- גורם 01</t>
  </si>
  <si>
    <t>בבטחונות אחרים - גורם 80</t>
  </si>
  <si>
    <t>בבטחונות אחרים-גורם 7</t>
  </si>
  <si>
    <t>בבטחונות אחרים-גורם 28*</t>
  </si>
  <si>
    <t>בבטחונות אחרים - גורם 94</t>
  </si>
  <si>
    <t>בבטחונות אחרים - גורם 29</t>
  </si>
  <si>
    <t>בבטחונות אחרים-גורם 29</t>
  </si>
  <si>
    <t>בבטחונות אחרים-גורם 75</t>
  </si>
  <si>
    <t>בבטחונות אחרים - גורם 69</t>
  </si>
  <si>
    <t>בבטחונות אחרים - גורם 37</t>
  </si>
  <si>
    <t>בבטחונות אחרים - גורם 89</t>
  </si>
  <si>
    <t>בבטחונות אחרים - גורם 30</t>
  </si>
  <si>
    <t>בבטחונות אחרים - גורם 81</t>
  </si>
  <si>
    <t>בבטחונות אחרים-גורם 35</t>
  </si>
  <si>
    <t>בבטחונות אחרים-גורם 63</t>
  </si>
  <si>
    <t>בבטחונות אחרים-גורם 33</t>
  </si>
  <si>
    <t>בבטחונות אחרים-גורם 61</t>
  </si>
  <si>
    <t>בבטחונות אחרים-גורם 62</t>
  </si>
  <si>
    <t>בבטחונות אחרים - גורם 40</t>
  </si>
  <si>
    <t>בבטחונות אחרים-גורם 64</t>
  </si>
  <si>
    <t>בבטחונות אחרים-גורם 103</t>
  </si>
  <si>
    <t>בבטחונות אחרים-גורם 43</t>
  </si>
  <si>
    <t>בבטחונות אחרים - גורם 43</t>
  </si>
  <si>
    <t>בבטחונות אחרים - גורם 96</t>
  </si>
  <si>
    <t>בבטחונות אחרים-גורם 41</t>
  </si>
  <si>
    <t>בבטחונות אחרים - גורם 41</t>
  </si>
  <si>
    <t>בבטחונות אחרים - גורם 98</t>
  </si>
  <si>
    <t>בבטחונות אחרים-גורם 38</t>
  </si>
  <si>
    <t>בבטחונות אחרים - גורם 76</t>
  </si>
  <si>
    <t>בבטחונות אחרים-גורם 47</t>
  </si>
  <si>
    <t>בבטחונות אחרים - גורם 47</t>
  </si>
  <si>
    <t>בבטחונות אחרים-גורם 78</t>
  </si>
  <si>
    <t>בבטחונות אחרים-גורם 77</t>
  </si>
  <si>
    <t>בבטחונות אחרים-גורם 67</t>
  </si>
  <si>
    <t>בבטחונות אחרים - גורם 90</t>
  </si>
  <si>
    <t>בבטחונות אחרים-גורם 70</t>
  </si>
  <si>
    <t>בבטחונות אחרים - גורם 14*</t>
  </si>
  <si>
    <t>בבטחונות אחרים-גורם 105</t>
  </si>
  <si>
    <t>בשיעבוד כלי רכב - גורם 68</t>
  </si>
  <si>
    <t>בשיעבוד כלי רכב-גורם 01</t>
  </si>
  <si>
    <t>בבטחונות אחרים-גורם 84</t>
  </si>
  <si>
    <t>בבטחונות אחרים - גורם 79</t>
  </si>
  <si>
    <t>בבטחונות אחרים - גורם 86</t>
  </si>
  <si>
    <t>גורם 98</t>
  </si>
  <si>
    <t>גורם 77</t>
  </si>
  <si>
    <t>גורם 80</t>
  </si>
  <si>
    <t>גורם 105</t>
  </si>
  <si>
    <t>גורם 104</t>
  </si>
  <si>
    <t>גורם 38</t>
  </si>
  <si>
    <t>גורם 48</t>
  </si>
  <si>
    <t>גורם 43</t>
  </si>
  <si>
    <t>גורם 83</t>
  </si>
  <si>
    <t>רם און*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</si>
</sst>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  <numFmt numFmtId="169" formatCode="0.000%"/>
    <numFmt numFmtId="170" formatCode="mmm\-yyyy"/>
  </numFmts>
  <fonts count="3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name val="arial"/>
      <family val="2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2">
    <xf numFmtId="0" fontId="0" fillId="0" borderId="0"/>
    <xf numFmtId="164" fontId="25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6" fontId="13" fillId="0" borderId="0" applyFill="0" applyBorder="0" applyProtection="0">
      <alignment horizontal="right"/>
    </xf>
    <xf numFmtId="166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16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5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0" fontId="10" fillId="0" borderId="6" xfId="7" applyFont="1" applyBorder="1" applyAlignment="1">
      <alignment horizontal="center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10" fillId="0" borderId="0" xfId="7" applyFont="1" applyBorder="1" applyAlignment="1">
      <alignment horizontal="center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28" xfId="0" applyFont="1" applyFill="1" applyBorder="1" applyAlignment="1">
      <alignment horizontal="right"/>
    </xf>
    <xf numFmtId="0" fontId="29" fillId="0" borderId="28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4" fontId="29" fillId="0" borderId="28" xfId="0" applyNumberFormat="1" applyFont="1" applyFill="1" applyBorder="1" applyAlignment="1">
      <alignment horizontal="right"/>
    </xf>
    <xf numFmtId="167" fontId="29" fillId="0" borderId="28" xfId="0" applyNumberFormat="1" applyFont="1" applyFill="1" applyBorder="1" applyAlignment="1">
      <alignment horizontal="right"/>
    </xf>
    <xf numFmtId="2" fontId="29" fillId="0" borderId="28" xfId="0" applyNumberFormat="1" applyFont="1" applyFill="1" applyBorder="1" applyAlignment="1">
      <alignment horizontal="right"/>
    </xf>
    <xf numFmtId="10" fontId="29" fillId="0" borderId="28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/>
    </xf>
    <xf numFmtId="0" fontId="29" fillId="0" borderId="30" xfId="0" applyFont="1" applyFill="1" applyBorder="1" applyAlignment="1">
      <alignment horizontal="right" indent="1"/>
    </xf>
    <xf numFmtId="0" fontId="29" fillId="0" borderId="30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3"/>
    </xf>
    <xf numFmtId="0" fontId="28" fillId="0" borderId="3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1"/>
    </xf>
    <xf numFmtId="0" fontId="28" fillId="0" borderId="31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69" fontId="28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169" fontId="30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29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29" fillId="0" borderId="30" xfId="0" applyFont="1" applyFill="1" applyBorder="1" applyAlignment="1">
      <alignment horizontal="right"/>
    </xf>
    <xf numFmtId="0" fontId="30" fillId="0" borderId="30" xfId="0" applyFont="1" applyFill="1" applyBorder="1" applyAlignment="1">
      <alignment horizontal="right" indent="1"/>
    </xf>
    <xf numFmtId="0" fontId="31" fillId="0" borderId="0" xfId="0" applyFont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wrapText="1"/>
    </xf>
    <xf numFmtId="0" fontId="6" fillId="2" borderId="33" xfId="0" applyFont="1" applyFill="1" applyBorder="1" applyAlignment="1">
      <alignment horizontal="right"/>
    </xf>
    <xf numFmtId="164" fontId="6" fillId="2" borderId="6" xfId="15" applyFont="1" applyFill="1" applyBorder="1" applyAlignment="1">
      <alignment horizontal="center" wrapText="1"/>
    </xf>
    <xf numFmtId="49" fontId="6" fillId="2" borderId="10" xfId="0" applyNumberFormat="1" applyFont="1" applyFill="1" applyBorder="1" applyAlignment="1">
      <alignment horizontal="center" wrapText="1"/>
    </xf>
    <xf numFmtId="0" fontId="0" fillId="7" borderId="22" xfId="0" applyFill="1" applyBorder="1" applyAlignment="1">
      <alignment horizontal="right"/>
    </xf>
    <xf numFmtId="164" fontId="2" fillId="0" borderId="22" xfId="15" applyFont="1" applyFill="1" applyBorder="1" applyAlignment="1">
      <alignment horizontal="right"/>
    </xf>
    <xf numFmtId="170" fontId="0" fillId="0" borderId="22" xfId="0" applyNumberFormat="1" applyFill="1" applyBorder="1" applyAlignment="1">
      <alignment horizontal="center"/>
    </xf>
    <xf numFmtId="0" fontId="22" fillId="7" borderId="22" xfId="0" applyFont="1" applyFill="1" applyBorder="1" applyAlignment="1">
      <alignment horizontal="right"/>
    </xf>
    <xf numFmtId="164" fontId="32" fillId="0" borderId="22" xfId="15" applyFont="1" applyFill="1" applyBorder="1"/>
    <xf numFmtId="164" fontId="6" fillId="0" borderId="32" xfId="13" applyFont="1" applyFill="1" applyBorder="1" applyAlignment="1">
      <alignment horizontal="right"/>
    </xf>
    <xf numFmtId="10" fontId="6" fillId="0" borderId="32" xfId="14" applyNumberFormat="1" applyFont="1" applyFill="1" applyBorder="1" applyAlignment="1">
      <alignment horizontal="center"/>
    </xf>
    <xf numFmtId="2" fontId="6" fillId="0" borderId="32" xfId="7" applyNumberFormat="1" applyFont="1" applyFill="1" applyBorder="1" applyAlignment="1">
      <alignment horizontal="right"/>
    </xf>
    <xf numFmtId="168" fontId="6" fillId="0" borderId="32" xfId="7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10" fontId="28" fillId="0" borderId="0" xfId="14" applyNumberFormat="1" applyFont="1" applyFill="1" applyBorder="1" applyAlignment="1">
      <alignment horizontal="right"/>
    </xf>
    <xf numFmtId="164" fontId="28" fillId="0" borderId="0" xfId="13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164" fontId="30" fillId="0" borderId="0" xfId="0" applyNumberFormat="1" applyFont="1" applyFill="1" applyBorder="1" applyAlignment="1">
      <alignment horizontal="right"/>
    </xf>
    <xf numFmtId="164" fontId="28" fillId="0" borderId="0" xfId="13" applyNumberFormat="1" applyFont="1" applyFill="1" applyBorder="1" applyAlignment="1">
      <alignment horizontal="right"/>
    </xf>
    <xf numFmtId="0" fontId="23" fillId="0" borderId="0" xfId="0" applyFont="1" applyFill="1" applyAlignment="1">
      <alignment horizontal="center" wrapText="1"/>
    </xf>
    <xf numFmtId="0" fontId="31" fillId="0" borderId="0" xfId="0" applyFont="1" applyFill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0" fontId="24" fillId="0" borderId="0" xfId="7" applyFont="1" applyAlignment="1">
      <alignment horizontal="right"/>
    </xf>
    <xf numFmtId="0" fontId="24" fillId="0" borderId="0" xfId="7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29" fillId="0" borderId="0" xfId="0" applyFont="1" applyFill="1" applyBorder="1" applyAlignment="1">
      <alignment horizontal="right" indent="2"/>
    </xf>
    <xf numFmtId="0" fontId="7" fillId="0" borderId="0" xfId="0" applyFont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right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22">
    <cellStyle name="Comma" xfId="13" builtinId="3"/>
    <cellStyle name="Comma 2" xfId="1"/>
    <cellStyle name="Comma 2 2" xfId="16"/>
    <cellStyle name="Comma 3" xfId="15"/>
    <cellStyle name="Currency [0] _1" xfId="2"/>
    <cellStyle name="Hyperlink 2" xfId="3"/>
    <cellStyle name="Normal" xfId="0" builtinId="0"/>
    <cellStyle name="Normal 11" xfId="4"/>
    <cellStyle name="Normal 11 2" xfId="17"/>
    <cellStyle name="Normal 2" xfId="5"/>
    <cellStyle name="Normal 2 2" xfId="18"/>
    <cellStyle name="Normal 3" xfId="6"/>
    <cellStyle name="Normal 3 2" xfId="19"/>
    <cellStyle name="Normal 4" xfId="12"/>
    <cellStyle name="Normal_2007-16618" xfId="7"/>
    <cellStyle name="Percent" xfId="14" builtinId="5"/>
    <cellStyle name="Percent 2" xfId="8"/>
    <cellStyle name="Percent 2 2" xfId="20"/>
    <cellStyle name="Percent 3" xfId="21"/>
    <cellStyle name="Text" xfId="9"/>
    <cellStyle name="Total" xfId="10"/>
    <cellStyle name="היפר-קישור" xfId="11" builtinId="8"/>
  </cellStyles>
  <dxfs count="11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66"/>
  <sheetViews>
    <sheetView rightToLeft="1" tabSelected="1" workbookViewId="0">
      <pane ySplit="9" topLeftCell="A10" activePane="bottomLeft" state="frozen"/>
      <selection pane="bottomLeft" activeCell="L20" sqref="L20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57" t="s">
        <v>183</v>
      </c>
      <c r="C1" s="78" t="s" vm="1">
        <v>253</v>
      </c>
    </row>
    <row r="2" spans="1:36">
      <c r="B2" s="57" t="s">
        <v>182</v>
      </c>
      <c r="C2" s="78" t="s">
        <v>254</v>
      </c>
    </row>
    <row r="3" spans="1:36">
      <c r="B3" s="57" t="s">
        <v>184</v>
      </c>
      <c r="C3" s="78" t="s">
        <v>255</v>
      </c>
    </row>
    <row r="4" spans="1:36">
      <c r="B4" s="57" t="s">
        <v>185</v>
      </c>
      <c r="C4" s="78">
        <v>2208</v>
      </c>
    </row>
    <row r="6" spans="1:36" ht="26.25" customHeight="1">
      <c r="B6" s="188" t="s">
        <v>199</v>
      </c>
      <c r="C6" s="189"/>
      <c r="D6" s="190"/>
    </row>
    <row r="7" spans="1:36" s="10" customFormat="1">
      <c r="B7" s="22"/>
      <c r="C7" s="23" t="s">
        <v>113</v>
      </c>
      <c r="D7" s="24" t="s">
        <v>111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37" t="s">
        <v>113</v>
      </c>
    </row>
    <row r="8" spans="1:36" s="10" customFormat="1">
      <c r="B8" s="22"/>
      <c r="C8" s="25" t="s">
        <v>242</v>
      </c>
      <c r="D8" s="26" t="s">
        <v>20</v>
      </c>
      <c r="AJ8" s="37" t="s">
        <v>114</v>
      </c>
    </row>
    <row r="9" spans="1:36" s="11" customFormat="1" ht="18" customHeight="1">
      <c r="B9" s="36"/>
      <c r="C9" s="19" t="s">
        <v>1</v>
      </c>
      <c r="D9" s="27" t="s">
        <v>2</v>
      </c>
      <c r="AJ9" s="37" t="s">
        <v>123</v>
      </c>
    </row>
    <row r="10" spans="1:36" s="11" customFormat="1" ht="18" customHeight="1">
      <c r="B10" s="68" t="s">
        <v>198</v>
      </c>
      <c r="C10" s="141">
        <f>+C11+C12+C23+C33+C37</f>
        <v>121398.813821</v>
      </c>
      <c r="D10" s="142">
        <f>+C10/$C$42</f>
        <v>1</v>
      </c>
      <c r="AJ10" s="67"/>
    </row>
    <row r="11" spans="1:36">
      <c r="A11" s="45" t="s">
        <v>146</v>
      </c>
      <c r="B11" s="28" t="s">
        <v>200</v>
      </c>
      <c r="C11" s="141">
        <f>+מזומנים!J10</f>
        <v>2621.0592409999999</v>
      </c>
      <c r="D11" s="142">
        <f t="shared" ref="D11:D13" si="0">+C11/$C$42</f>
        <v>2.1590484770837189E-2</v>
      </c>
    </row>
    <row r="12" spans="1:36">
      <c r="B12" s="28" t="s">
        <v>201</v>
      </c>
      <c r="C12" s="141">
        <f>SUM(C13:C22)</f>
        <v>112037.73818</v>
      </c>
      <c r="D12" s="142">
        <f t="shared" si="0"/>
        <v>0.92288989203137761</v>
      </c>
    </row>
    <row r="13" spans="1:36">
      <c r="A13" s="55" t="s">
        <v>146</v>
      </c>
      <c r="B13" s="29" t="s">
        <v>70</v>
      </c>
      <c r="C13" s="141">
        <f>+'תעודות התחייבות ממשלתיות'!N11</f>
        <v>84993.451290000012</v>
      </c>
      <c r="D13" s="142">
        <f t="shared" si="0"/>
        <v>0.70011764213216343</v>
      </c>
    </row>
    <row r="14" spans="1:36">
      <c r="A14" s="55" t="s">
        <v>146</v>
      </c>
      <c r="B14" s="29" t="s">
        <v>71</v>
      </c>
      <c r="C14" s="141" t="s" vm="2">
        <v>1254</v>
      </c>
      <c r="D14" s="142" t="s" vm="3">
        <v>1254</v>
      </c>
    </row>
    <row r="15" spans="1:36">
      <c r="A15" s="55" t="s">
        <v>146</v>
      </c>
      <c r="B15" s="29" t="s">
        <v>72</v>
      </c>
      <c r="C15" s="141">
        <f>+'אג"ח קונצרני'!R11</f>
        <v>23747.823869999993</v>
      </c>
      <c r="D15" s="142">
        <f t="shared" ref="D15:D17" si="1">+C15/$C$42</f>
        <v>0.195618252951101</v>
      </c>
    </row>
    <row r="16" spans="1:36">
      <c r="A16" s="55" t="s">
        <v>146</v>
      </c>
      <c r="B16" s="29" t="s">
        <v>73</v>
      </c>
      <c r="C16" s="141">
        <f>+מניות!K11</f>
        <v>1444.2216899999987</v>
      </c>
      <c r="D16" s="142">
        <f t="shared" si="1"/>
        <v>1.1896505777473849E-2</v>
      </c>
    </row>
    <row r="17" spans="1:4">
      <c r="A17" s="55" t="s">
        <v>146</v>
      </c>
      <c r="B17" s="29" t="s">
        <v>74</v>
      </c>
      <c r="C17" s="141">
        <f>+'תעודות סל'!K11</f>
        <v>1851.3636400000005</v>
      </c>
      <c r="D17" s="142">
        <f t="shared" si="1"/>
        <v>1.5250261363589574E-2</v>
      </c>
    </row>
    <row r="18" spans="1:4">
      <c r="A18" s="55" t="s">
        <v>146</v>
      </c>
      <c r="B18" s="29" t="s">
        <v>75</v>
      </c>
      <c r="C18" s="141" t="s" vm="4">
        <v>1254</v>
      </c>
      <c r="D18" s="142" t="s" vm="5">
        <v>1254</v>
      </c>
    </row>
    <row r="19" spans="1:4">
      <c r="A19" s="55" t="s">
        <v>146</v>
      </c>
      <c r="B19" s="29" t="s">
        <v>76</v>
      </c>
      <c r="C19" s="141">
        <f>+'כתבי אופציה'!I11</f>
        <v>0.87769000000000008</v>
      </c>
      <c r="D19" s="142">
        <f>+C19/$C$42</f>
        <v>7.2298070497965119E-6</v>
      </c>
    </row>
    <row r="20" spans="1:4">
      <c r="A20" s="55" t="s">
        <v>146</v>
      </c>
      <c r="B20" s="29" t="s">
        <v>77</v>
      </c>
      <c r="C20" s="141" t="s" vm="6">
        <v>1254</v>
      </c>
      <c r="D20" s="142" t="s" vm="7">
        <v>1254</v>
      </c>
    </row>
    <row r="21" spans="1:4">
      <c r="A21" s="55" t="s">
        <v>146</v>
      </c>
      <c r="B21" s="29" t="s">
        <v>78</v>
      </c>
      <c r="C21" s="141" t="s" vm="8">
        <v>1254</v>
      </c>
      <c r="D21" s="142" t="s" vm="9">
        <v>1254</v>
      </c>
    </row>
    <row r="22" spans="1:4">
      <c r="A22" s="55" t="s">
        <v>146</v>
      </c>
      <c r="B22" s="29" t="s">
        <v>79</v>
      </c>
      <c r="C22" s="141" t="s" vm="10">
        <v>1254</v>
      </c>
      <c r="D22" s="142" t="s" vm="11">
        <v>1254</v>
      </c>
    </row>
    <row r="23" spans="1:4">
      <c r="B23" s="28" t="s">
        <v>202</v>
      </c>
      <c r="C23" s="141">
        <f>SUM(C24:C32)</f>
        <v>2134.0279099999998</v>
      </c>
      <c r="D23" s="142">
        <f>+C23/$C$42</f>
        <v>1.7578655365995413E-2</v>
      </c>
    </row>
    <row r="24" spans="1:4">
      <c r="A24" s="55" t="s">
        <v>146</v>
      </c>
      <c r="B24" s="29" t="s">
        <v>80</v>
      </c>
      <c r="C24" s="141" t="s" vm="12">
        <v>1254</v>
      </c>
      <c r="D24" s="142" t="s" vm="13">
        <v>1254</v>
      </c>
    </row>
    <row r="25" spans="1:4">
      <c r="A25" s="55" t="s">
        <v>146</v>
      </c>
      <c r="B25" s="29" t="s">
        <v>81</v>
      </c>
      <c r="C25" s="141" t="s" vm="14">
        <v>1254</v>
      </c>
      <c r="D25" s="142" t="s" vm="15">
        <v>1254</v>
      </c>
    </row>
    <row r="26" spans="1:4">
      <c r="A26" s="55" t="s">
        <v>146</v>
      </c>
      <c r="B26" s="29" t="s">
        <v>72</v>
      </c>
      <c r="C26" s="141">
        <f>+'לא סחיר - אג"ח קונצרני'!P11</f>
        <v>1578.7809999999999</v>
      </c>
      <c r="D26" s="142">
        <f t="shared" ref="D26:D29" si="2">+C26/$C$42</f>
        <v>1.3004912900779075E-2</v>
      </c>
    </row>
    <row r="27" spans="1:4">
      <c r="A27" s="55" t="s">
        <v>146</v>
      </c>
      <c r="B27" s="29" t="s">
        <v>82</v>
      </c>
      <c r="C27" s="141">
        <f>+'לא סחיר - מניות'!J11</f>
        <v>343.41192000000001</v>
      </c>
      <c r="D27" s="142">
        <f t="shared" si="2"/>
        <v>2.828791395823304E-3</v>
      </c>
    </row>
    <row r="28" spans="1:4">
      <c r="A28" s="55" t="s">
        <v>146</v>
      </c>
      <c r="B28" s="29" t="s">
        <v>83</v>
      </c>
      <c r="C28" s="141">
        <f>+'לא סחיר - קרנות השקעה'!H11</f>
        <v>427.67650999999995</v>
      </c>
      <c r="D28" s="142">
        <f t="shared" si="2"/>
        <v>3.5229051795398923E-3</v>
      </c>
    </row>
    <row r="29" spans="1:4">
      <c r="A29" s="55" t="s">
        <v>146</v>
      </c>
      <c r="B29" s="29" t="s">
        <v>84</v>
      </c>
      <c r="C29" s="141">
        <f>+'לא סחיר - כתבי אופציה'!I11</f>
        <v>0.29287000000000002</v>
      </c>
      <c r="D29" s="142">
        <f t="shared" si="2"/>
        <v>2.412461792516611E-6</v>
      </c>
    </row>
    <row r="30" spans="1:4">
      <c r="A30" s="55" t="s">
        <v>146</v>
      </c>
      <c r="B30" s="29" t="s">
        <v>225</v>
      </c>
      <c r="C30" s="141" t="s" vm="16">
        <v>1254</v>
      </c>
      <c r="D30" s="142" t="s" vm="17">
        <v>1254</v>
      </c>
    </row>
    <row r="31" spans="1:4">
      <c r="A31" s="55" t="s">
        <v>146</v>
      </c>
      <c r="B31" s="29" t="s">
        <v>107</v>
      </c>
      <c r="C31" s="141">
        <f>+'לא סחיר - חוזים עתידיים'!I11</f>
        <v>-216.13439000000002</v>
      </c>
      <c r="D31" s="142">
        <f>+C31/$C$42</f>
        <v>-1.7803665719393737E-3</v>
      </c>
    </row>
    <row r="32" spans="1:4">
      <c r="A32" s="55" t="s">
        <v>146</v>
      </c>
      <c r="B32" s="29" t="s">
        <v>85</v>
      </c>
      <c r="C32" s="141" t="s" vm="18">
        <v>1254</v>
      </c>
      <c r="D32" s="142" t="s" vm="19">
        <v>1254</v>
      </c>
    </row>
    <row r="33" spans="1:4">
      <c r="A33" s="55" t="s">
        <v>146</v>
      </c>
      <c r="B33" s="28" t="s">
        <v>203</v>
      </c>
      <c r="C33" s="141">
        <f>+הלוואות!O10</f>
        <v>4605.5586199999998</v>
      </c>
      <c r="D33" s="142">
        <f>+C33/$C$42</f>
        <v>3.7937426858147057E-2</v>
      </c>
    </row>
    <row r="34" spans="1:4">
      <c r="A34" s="55" t="s">
        <v>146</v>
      </c>
      <c r="B34" s="28" t="s">
        <v>204</v>
      </c>
      <c r="C34" s="141" t="s" vm="20">
        <v>1254</v>
      </c>
      <c r="D34" s="142" t="s" vm="21">
        <v>1254</v>
      </c>
    </row>
    <row r="35" spans="1:4">
      <c r="A35" s="55" t="s">
        <v>146</v>
      </c>
      <c r="B35" s="28" t="s">
        <v>205</v>
      </c>
      <c r="C35" s="141" t="s" vm="22">
        <v>1254</v>
      </c>
      <c r="D35" s="142" t="s" vm="23">
        <v>1254</v>
      </c>
    </row>
    <row r="36" spans="1:4">
      <c r="A36" s="55" t="s">
        <v>146</v>
      </c>
      <c r="B36" s="56" t="s">
        <v>206</v>
      </c>
      <c r="C36" s="141" t="s" vm="24">
        <v>1254</v>
      </c>
      <c r="D36" s="142" t="s" vm="25">
        <v>1254</v>
      </c>
    </row>
    <row r="37" spans="1:4">
      <c r="A37" s="55" t="s">
        <v>146</v>
      </c>
      <c r="B37" s="28" t="s">
        <v>207</v>
      </c>
      <c r="C37" s="141">
        <f>+'השקעות אחרות '!I10</f>
        <v>0.42987000000000003</v>
      </c>
      <c r="D37" s="142">
        <f>+C37/$C$42</f>
        <v>3.540973642739494E-6</v>
      </c>
    </row>
    <row r="38" spans="1:4">
      <c r="A38" s="55"/>
      <c r="B38" s="69" t="s">
        <v>209</v>
      </c>
      <c r="C38" s="141"/>
      <c r="D38" s="142"/>
    </row>
    <row r="39" spans="1:4">
      <c r="A39" s="55" t="s">
        <v>146</v>
      </c>
      <c r="B39" s="70" t="s">
        <v>210</v>
      </c>
      <c r="C39" s="141" t="s" vm="26">
        <v>1254</v>
      </c>
      <c r="D39" s="142" t="s" vm="27">
        <v>1254</v>
      </c>
    </row>
    <row r="40" spans="1:4">
      <c r="A40" s="55" t="s">
        <v>146</v>
      </c>
      <c r="B40" s="70" t="s">
        <v>240</v>
      </c>
      <c r="C40" s="141" t="s" vm="28">
        <v>1254</v>
      </c>
      <c r="D40" s="142" t="s" vm="29">
        <v>1254</v>
      </c>
    </row>
    <row r="41" spans="1:4">
      <c r="A41" s="55" t="s">
        <v>146</v>
      </c>
      <c r="B41" s="70" t="s">
        <v>211</v>
      </c>
      <c r="C41" s="141" t="s" vm="30">
        <v>1254</v>
      </c>
      <c r="D41" s="142" t="s" vm="31">
        <v>1254</v>
      </c>
    </row>
    <row r="42" spans="1:4">
      <c r="B42" s="70" t="s">
        <v>86</v>
      </c>
      <c r="C42" s="141">
        <f>+C10</f>
        <v>121398.813821</v>
      </c>
      <c r="D42" s="142">
        <f>+C42/$C$42</f>
        <v>1</v>
      </c>
    </row>
    <row r="43" spans="1:4">
      <c r="A43" s="55" t="s">
        <v>146</v>
      </c>
      <c r="B43" s="70" t="s">
        <v>208</v>
      </c>
      <c r="C43" s="141">
        <f>'יתרת התחייבות להשקעה'!C10</f>
        <v>3792.9333795143307</v>
      </c>
      <c r="D43" s="142"/>
    </row>
    <row r="44" spans="1:4">
      <c r="B44" s="6" t="s">
        <v>112</v>
      </c>
    </row>
    <row r="45" spans="1:4">
      <c r="C45" s="76" t="s">
        <v>190</v>
      </c>
      <c r="D45" s="35" t="s">
        <v>106</v>
      </c>
    </row>
    <row r="46" spans="1:4">
      <c r="C46" s="77" t="s">
        <v>1</v>
      </c>
      <c r="D46" s="24" t="s">
        <v>2</v>
      </c>
    </row>
    <row r="47" spans="1:4">
      <c r="C47" s="143" t="s">
        <v>171</v>
      </c>
      <c r="D47" s="144">
        <v>2.7612000000000001</v>
      </c>
    </row>
    <row r="48" spans="1:4">
      <c r="C48" s="143" t="s">
        <v>180</v>
      </c>
      <c r="D48" s="144">
        <v>1.1092</v>
      </c>
    </row>
    <row r="49" spans="2:4">
      <c r="C49" s="143" t="s">
        <v>176</v>
      </c>
      <c r="D49" s="144">
        <v>2.8287</v>
      </c>
    </row>
    <row r="50" spans="2:4">
      <c r="B50" s="12"/>
      <c r="C50" s="143" t="s">
        <v>1255</v>
      </c>
      <c r="D50" s="144">
        <v>3.6273</v>
      </c>
    </row>
    <row r="51" spans="2:4">
      <c r="C51" s="143" t="s">
        <v>169</v>
      </c>
      <c r="D51" s="144">
        <v>4.1569000000000003</v>
      </c>
    </row>
    <row r="52" spans="2:4">
      <c r="C52" s="143" t="s">
        <v>170</v>
      </c>
      <c r="D52" s="144">
        <v>4.7356999999999996</v>
      </c>
    </row>
    <row r="53" spans="2:4">
      <c r="C53" s="143" t="s">
        <v>172</v>
      </c>
      <c r="D53" s="144">
        <v>0.45179999999999998</v>
      </c>
    </row>
    <row r="54" spans="2:4">
      <c r="C54" s="143" t="s">
        <v>177</v>
      </c>
      <c r="D54" s="144">
        <v>3.1328999999999998</v>
      </c>
    </row>
    <row r="55" spans="2:4">
      <c r="C55" s="143" t="s">
        <v>178</v>
      </c>
      <c r="D55" s="144">
        <v>0.1943</v>
      </c>
    </row>
    <row r="56" spans="2:4">
      <c r="C56" s="143" t="s">
        <v>175</v>
      </c>
      <c r="D56" s="144">
        <v>0.55869999999999997</v>
      </c>
    </row>
    <row r="57" spans="2:4">
      <c r="C57" s="143" t="s">
        <v>1256</v>
      </c>
      <c r="D57" s="144">
        <v>2.5518000000000001</v>
      </c>
    </row>
    <row r="58" spans="2:4">
      <c r="C58" s="143" t="s">
        <v>174</v>
      </c>
      <c r="D58" s="144">
        <v>0.43369999999999997</v>
      </c>
    </row>
    <row r="59" spans="2:4">
      <c r="C59" s="143" t="s">
        <v>167</v>
      </c>
      <c r="D59" s="144">
        <v>3.5289999999999999</v>
      </c>
    </row>
    <row r="60" spans="2:4">
      <c r="C60" s="143" t="s">
        <v>181</v>
      </c>
      <c r="D60" s="144">
        <v>0.26</v>
      </c>
    </row>
    <row r="61" spans="2:4">
      <c r="C61" s="143" t="s">
        <v>1257</v>
      </c>
      <c r="D61" s="144">
        <v>0.44369999999999998</v>
      </c>
    </row>
    <row r="62" spans="2:4">
      <c r="C62" s="143" t="s">
        <v>168</v>
      </c>
      <c r="D62" s="144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disablePrompts="1"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J21" sqref="J21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7" width="9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183</v>
      </c>
      <c r="C1" s="78" t="s" vm="1">
        <v>253</v>
      </c>
    </row>
    <row r="2" spans="2:60">
      <c r="B2" s="57" t="s">
        <v>182</v>
      </c>
      <c r="C2" s="78" t="s">
        <v>254</v>
      </c>
    </row>
    <row r="3" spans="2:60">
      <c r="B3" s="57" t="s">
        <v>184</v>
      </c>
      <c r="C3" s="78" t="s">
        <v>255</v>
      </c>
    </row>
    <row r="4" spans="2:60">
      <c r="B4" s="57" t="s">
        <v>185</v>
      </c>
      <c r="C4" s="78">
        <v>2208</v>
      </c>
    </row>
    <row r="6" spans="2:60" ht="26.25" customHeight="1">
      <c r="B6" s="202" t="s">
        <v>213</v>
      </c>
      <c r="C6" s="203"/>
      <c r="D6" s="203"/>
      <c r="E6" s="203"/>
      <c r="F6" s="203"/>
      <c r="G6" s="203"/>
      <c r="H6" s="203"/>
      <c r="I6" s="203"/>
      <c r="J6" s="203"/>
      <c r="K6" s="203"/>
      <c r="L6" s="204"/>
    </row>
    <row r="7" spans="2:60" ht="26.25" customHeight="1">
      <c r="B7" s="202" t="s">
        <v>95</v>
      </c>
      <c r="C7" s="203"/>
      <c r="D7" s="203"/>
      <c r="E7" s="203"/>
      <c r="F7" s="203"/>
      <c r="G7" s="203"/>
      <c r="H7" s="203"/>
      <c r="I7" s="203"/>
      <c r="J7" s="203"/>
      <c r="K7" s="203"/>
      <c r="L7" s="204"/>
      <c r="BH7" s="3"/>
    </row>
    <row r="8" spans="2:60" s="3" customFormat="1" ht="78.75">
      <c r="B8" s="22" t="s">
        <v>120</v>
      </c>
      <c r="C8" s="30" t="s">
        <v>45</v>
      </c>
      <c r="D8" s="30" t="s">
        <v>124</v>
      </c>
      <c r="E8" s="30" t="s">
        <v>65</v>
      </c>
      <c r="F8" s="30" t="s">
        <v>104</v>
      </c>
      <c r="G8" s="30" t="s">
        <v>239</v>
      </c>
      <c r="H8" s="30" t="s">
        <v>238</v>
      </c>
      <c r="I8" s="30" t="s">
        <v>62</v>
      </c>
      <c r="J8" s="30" t="s">
        <v>59</v>
      </c>
      <c r="K8" s="30" t="s">
        <v>186</v>
      </c>
      <c r="L8" s="30" t="s">
        <v>188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248</v>
      </c>
      <c r="H9" s="16"/>
      <c r="I9" s="16" t="s">
        <v>242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19" t="s">
        <v>48</v>
      </c>
      <c r="C11" s="120"/>
      <c r="D11" s="120"/>
      <c r="E11" s="120"/>
      <c r="F11" s="120"/>
      <c r="G11" s="121"/>
      <c r="H11" s="122"/>
      <c r="I11" s="121">
        <v>0.87769000000000008</v>
      </c>
      <c r="J11" s="120"/>
      <c r="K11" s="123">
        <v>1</v>
      </c>
      <c r="L11" s="123">
        <f>+I11/'סכום נכסי הקרן'!$C$42</f>
        <v>7.2298070497965119E-6</v>
      </c>
      <c r="BC11" s="96"/>
      <c r="BD11" s="3"/>
      <c r="BE11" s="96"/>
      <c r="BG11" s="96"/>
    </row>
    <row r="12" spans="2:60" s="4" customFormat="1" ht="18" customHeight="1">
      <c r="B12" s="127" t="s">
        <v>25</v>
      </c>
      <c r="C12" s="120"/>
      <c r="D12" s="120"/>
      <c r="E12" s="120"/>
      <c r="F12" s="120"/>
      <c r="G12" s="121"/>
      <c r="H12" s="122"/>
      <c r="I12" s="121">
        <v>0.87769000000000008</v>
      </c>
      <c r="J12" s="120"/>
      <c r="K12" s="123">
        <v>1</v>
      </c>
      <c r="L12" s="123">
        <f>+I12/'סכום נכסי הקרן'!$C$42</f>
        <v>7.2298070497965119E-6</v>
      </c>
      <c r="BC12" s="96"/>
      <c r="BD12" s="3"/>
      <c r="BE12" s="96"/>
      <c r="BG12" s="96"/>
    </row>
    <row r="13" spans="2:60">
      <c r="B13" s="99" t="s">
        <v>1131</v>
      </c>
      <c r="C13" s="82"/>
      <c r="D13" s="82"/>
      <c r="E13" s="82"/>
      <c r="F13" s="82"/>
      <c r="G13" s="90"/>
      <c r="H13" s="92"/>
      <c r="I13" s="90">
        <v>0.87769000000000008</v>
      </c>
      <c r="J13" s="82"/>
      <c r="K13" s="91">
        <v>1</v>
      </c>
      <c r="L13" s="91">
        <f>+I13/'סכום נכסי הקרן'!$C$42</f>
        <v>7.2298070497965119E-6</v>
      </c>
      <c r="BD13" s="3"/>
    </row>
    <row r="14" spans="2:60" ht="20.25">
      <c r="B14" s="86" t="s">
        <v>1132</v>
      </c>
      <c r="C14" s="80" t="s">
        <v>1133</v>
      </c>
      <c r="D14" s="93" t="s">
        <v>125</v>
      </c>
      <c r="E14" s="93" t="s">
        <v>324</v>
      </c>
      <c r="F14" s="93" t="s">
        <v>168</v>
      </c>
      <c r="G14" s="87">
        <v>120</v>
      </c>
      <c r="H14" s="89">
        <v>192.1</v>
      </c>
      <c r="I14" s="87">
        <v>0.23052</v>
      </c>
      <c r="J14" s="88">
        <v>2.1573627103810674E-5</v>
      </c>
      <c r="K14" s="88">
        <v>0.26264398591757909</v>
      </c>
      <c r="L14" s="88">
        <f>+I14/'סכום נכסי הקרן'!$C$42</f>
        <v>1.8988653409735691E-6</v>
      </c>
      <c r="BD14" s="4"/>
    </row>
    <row r="15" spans="2:60">
      <c r="B15" s="86" t="s">
        <v>1134</v>
      </c>
      <c r="C15" s="80" t="s">
        <v>1135</v>
      </c>
      <c r="D15" s="93" t="s">
        <v>125</v>
      </c>
      <c r="E15" s="93" t="s">
        <v>911</v>
      </c>
      <c r="F15" s="93" t="s">
        <v>168</v>
      </c>
      <c r="G15" s="87">
        <v>524.5</v>
      </c>
      <c r="H15" s="89">
        <v>105.3</v>
      </c>
      <c r="I15" s="87">
        <v>0.5522999999999999</v>
      </c>
      <c r="J15" s="88">
        <v>8.1467477002717555E-5</v>
      </c>
      <c r="K15" s="88">
        <v>0.62926545819138857</v>
      </c>
      <c r="L15" s="88">
        <f>+I15/'סכום נכסי הקרן'!$C$42</f>
        <v>4.5494678458255339E-6</v>
      </c>
    </row>
    <row r="16" spans="2:60">
      <c r="B16" s="86" t="s">
        <v>1136</v>
      </c>
      <c r="C16" s="80" t="s">
        <v>1137</v>
      </c>
      <c r="D16" s="93" t="s">
        <v>125</v>
      </c>
      <c r="E16" s="93" t="s">
        <v>965</v>
      </c>
      <c r="F16" s="93" t="s">
        <v>168</v>
      </c>
      <c r="G16" s="87">
        <v>4743.5</v>
      </c>
      <c r="H16" s="89">
        <v>2</v>
      </c>
      <c r="I16" s="87">
        <v>9.487000000000001E-2</v>
      </c>
      <c r="J16" s="88">
        <v>1.3451967387451258E-4</v>
      </c>
      <c r="K16" s="88">
        <v>0.10809055589103214</v>
      </c>
      <c r="L16" s="88">
        <f>+I16/'סכום נכסי הקרן'!$C$42</f>
        <v>7.8147386299740809E-7</v>
      </c>
    </row>
    <row r="17" spans="2:56">
      <c r="B17" s="83"/>
      <c r="C17" s="80"/>
      <c r="D17" s="80"/>
      <c r="E17" s="80"/>
      <c r="F17" s="80"/>
      <c r="G17" s="87"/>
      <c r="H17" s="89"/>
      <c r="I17" s="80"/>
      <c r="J17" s="80"/>
      <c r="K17" s="88"/>
      <c r="L17" s="80"/>
    </row>
    <row r="18" spans="2:5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56" ht="20.2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BC19" s="4"/>
    </row>
    <row r="20" spans="2:56">
      <c r="B20" s="95" t="s">
        <v>252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BD20" s="3"/>
    </row>
    <row r="21" spans="2:56">
      <c r="B21" s="95" t="s">
        <v>116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6">
      <c r="B22" s="95" t="s">
        <v>237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95" t="s">
        <v>247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</row>
    <row r="116" spans="2:12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183</v>
      </c>
      <c r="C1" s="78" t="s" vm="1">
        <v>253</v>
      </c>
    </row>
    <row r="2" spans="2:61">
      <c r="B2" s="57" t="s">
        <v>182</v>
      </c>
      <c r="C2" s="78" t="s">
        <v>254</v>
      </c>
    </row>
    <row r="3" spans="2:61">
      <c r="B3" s="57" t="s">
        <v>184</v>
      </c>
      <c r="C3" s="78" t="s">
        <v>255</v>
      </c>
    </row>
    <row r="4" spans="2:61">
      <c r="B4" s="57" t="s">
        <v>185</v>
      </c>
      <c r="C4" s="78">
        <v>2208</v>
      </c>
    </row>
    <row r="6" spans="2:61" ht="26.25" customHeight="1">
      <c r="B6" s="202" t="s">
        <v>213</v>
      </c>
      <c r="C6" s="203"/>
      <c r="D6" s="203"/>
      <c r="E6" s="203"/>
      <c r="F6" s="203"/>
      <c r="G6" s="203"/>
      <c r="H6" s="203"/>
      <c r="I6" s="203"/>
      <c r="J6" s="203"/>
      <c r="K6" s="203"/>
      <c r="L6" s="204"/>
    </row>
    <row r="7" spans="2:61" ht="26.25" customHeight="1">
      <c r="B7" s="202" t="s">
        <v>96</v>
      </c>
      <c r="C7" s="203"/>
      <c r="D7" s="203"/>
      <c r="E7" s="203"/>
      <c r="F7" s="203"/>
      <c r="G7" s="203"/>
      <c r="H7" s="203"/>
      <c r="I7" s="203"/>
      <c r="J7" s="203"/>
      <c r="K7" s="203"/>
      <c r="L7" s="204"/>
      <c r="BI7" s="3"/>
    </row>
    <row r="8" spans="2:61" s="3" customFormat="1" ht="78.75">
      <c r="B8" s="22" t="s">
        <v>120</v>
      </c>
      <c r="C8" s="30" t="s">
        <v>45</v>
      </c>
      <c r="D8" s="30" t="s">
        <v>124</v>
      </c>
      <c r="E8" s="30" t="s">
        <v>65</v>
      </c>
      <c r="F8" s="30" t="s">
        <v>104</v>
      </c>
      <c r="G8" s="30" t="s">
        <v>239</v>
      </c>
      <c r="H8" s="30" t="s">
        <v>238</v>
      </c>
      <c r="I8" s="30" t="s">
        <v>62</v>
      </c>
      <c r="J8" s="30" t="s">
        <v>59</v>
      </c>
      <c r="K8" s="30" t="s">
        <v>186</v>
      </c>
      <c r="L8" s="31" t="s">
        <v>188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248</v>
      </c>
      <c r="H9" s="16"/>
      <c r="I9" s="16" t="s">
        <v>242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D11" s="1"/>
      <c r="BE11" s="3"/>
      <c r="BF11" s="1"/>
      <c r="BH11" s="1"/>
    </row>
    <row r="12" spans="2:61">
      <c r="B12" s="95" t="s">
        <v>252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E12" s="3"/>
    </row>
    <row r="13" spans="2:61" ht="20.25">
      <c r="B13" s="95" t="s">
        <v>116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E13" s="4"/>
    </row>
    <row r="14" spans="2:61">
      <c r="B14" s="95" t="s">
        <v>237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61">
      <c r="B15" s="95" t="s">
        <v>247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 ht="20.2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BD18" s="4"/>
    </row>
    <row r="19" spans="2:5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BD21" s="3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183</v>
      </c>
      <c r="C1" s="78" t="s" vm="1">
        <v>253</v>
      </c>
    </row>
    <row r="2" spans="1:60">
      <c r="B2" s="57" t="s">
        <v>182</v>
      </c>
      <c r="C2" s="78" t="s">
        <v>254</v>
      </c>
    </row>
    <row r="3" spans="1:60">
      <c r="B3" s="57" t="s">
        <v>184</v>
      </c>
      <c r="C3" s="78" t="s">
        <v>255</v>
      </c>
    </row>
    <row r="4" spans="1:60">
      <c r="B4" s="57" t="s">
        <v>185</v>
      </c>
      <c r="C4" s="78">
        <v>2208</v>
      </c>
    </row>
    <row r="6" spans="1:60" ht="26.25" customHeight="1">
      <c r="B6" s="202" t="s">
        <v>213</v>
      </c>
      <c r="C6" s="203"/>
      <c r="D6" s="203"/>
      <c r="E6" s="203"/>
      <c r="F6" s="203"/>
      <c r="G6" s="203"/>
      <c r="H6" s="203"/>
      <c r="I6" s="203"/>
      <c r="J6" s="203"/>
      <c r="K6" s="204"/>
      <c r="BD6" s="1" t="s">
        <v>125</v>
      </c>
      <c r="BF6" s="1" t="s">
        <v>191</v>
      </c>
      <c r="BH6" s="3" t="s">
        <v>168</v>
      </c>
    </row>
    <row r="7" spans="1:60" ht="26.25" customHeight="1">
      <c r="B7" s="202" t="s">
        <v>97</v>
      </c>
      <c r="C7" s="203"/>
      <c r="D7" s="203"/>
      <c r="E7" s="203"/>
      <c r="F7" s="203"/>
      <c r="G7" s="203"/>
      <c r="H7" s="203"/>
      <c r="I7" s="203"/>
      <c r="J7" s="203"/>
      <c r="K7" s="204"/>
      <c r="BD7" s="3" t="s">
        <v>127</v>
      </c>
      <c r="BF7" s="1" t="s">
        <v>147</v>
      </c>
      <c r="BH7" s="3" t="s">
        <v>167</v>
      </c>
    </row>
    <row r="8" spans="1:60" s="3" customFormat="1" ht="78.75">
      <c r="A8" s="2"/>
      <c r="B8" s="22" t="s">
        <v>120</v>
      </c>
      <c r="C8" s="30" t="s">
        <v>45</v>
      </c>
      <c r="D8" s="30" t="s">
        <v>124</v>
      </c>
      <c r="E8" s="30" t="s">
        <v>65</v>
      </c>
      <c r="F8" s="30" t="s">
        <v>104</v>
      </c>
      <c r="G8" s="30" t="s">
        <v>239</v>
      </c>
      <c r="H8" s="30" t="s">
        <v>238</v>
      </c>
      <c r="I8" s="30" t="s">
        <v>62</v>
      </c>
      <c r="J8" s="30" t="s">
        <v>186</v>
      </c>
      <c r="K8" s="30" t="s">
        <v>188</v>
      </c>
      <c r="BC8" s="1" t="s">
        <v>140</v>
      </c>
      <c r="BD8" s="1" t="s">
        <v>141</v>
      </c>
      <c r="BE8" s="1" t="s">
        <v>148</v>
      </c>
      <c r="BG8" s="4" t="s">
        <v>169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248</v>
      </c>
      <c r="H9" s="16"/>
      <c r="I9" s="16" t="s">
        <v>242</v>
      </c>
      <c r="J9" s="32" t="s">
        <v>20</v>
      </c>
      <c r="K9" s="58" t="s">
        <v>20</v>
      </c>
      <c r="BC9" s="1" t="s">
        <v>137</v>
      </c>
      <c r="BE9" s="1" t="s">
        <v>149</v>
      </c>
      <c r="BG9" s="4" t="s">
        <v>170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133</v>
      </c>
      <c r="BD10" s="3"/>
      <c r="BE10" s="1" t="s">
        <v>192</v>
      </c>
      <c r="BG10" s="1" t="s">
        <v>176</v>
      </c>
    </row>
    <row r="11" spans="1:60" s="4" customFormat="1" ht="18" customHeight="1">
      <c r="A11" s="2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BC11" s="1" t="s">
        <v>132</v>
      </c>
      <c r="BD11" s="3"/>
      <c r="BE11" s="1" t="s">
        <v>150</v>
      </c>
      <c r="BG11" s="1" t="s">
        <v>171</v>
      </c>
    </row>
    <row r="12" spans="1:60" ht="20.25">
      <c r="B12" s="95" t="s">
        <v>252</v>
      </c>
      <c r="C12" s="79"/>
      <c r="D12" s="79"/>
      <c r="E12" s="79"/>
      <c r="F12" s="79"/>
      <c r="G12" s="79"/>
      <c r="H12" s="79"/>
      <c r="I12" s="79"/>
      <c r="J12" s="79"/>
      <c r="K12" s="79"/>
      <c r="P12" s="1"/>
      <c r="BC12" s="1" t="s">
        <v>130</v>
      </c>
      <c r="BD12" s="4"/>
      <c r="BE12" s="1" t="s">
        <v>151</v>
      </c>
      <c r="BG12" s="1" t="s">
        <v>172</v>
      </c>
    </row>
    <row r="13" spans="1:60">
      <c r="B13" s="95" t="s">
        <v>116</v>
      </c>
      <c r="C13" s="79"/>
      <c r="D13" s="79"/>
      <c r="E13" s="79"/>
      <c r="F13" s="79"/>
      <c r="G13" s="79"/>
      <c r="H13" s="79"/>
      <c r="I13" s="79"/>
      <c r="J13" s="79"/>
      <c r="K13" s="79"/>
      <c r="P13" s="1"/>
      <c r="BC13" s="1" t="s">
        <v>134</v>
      </c>
      <c r="BE13" s="1" t="s">
        <v>152</v>
      </c>
      <c r="BG13" s="1" t="s">
        <v>173</v>
      </c>
    </row>
    <row r="14" spans="1:60">
      <c r="B14" s="95" t="s">
        <v>237</v>
      </c>
      <c r="C14" s="79"/>
      <c r="D14" s="79"/>
      <c r="E14" s="79"/>
      <c r="F14" s="79"/>
      <c r="G14" s="79"/>
      <c r="H14" s="79"/>
      <c r="I14" s="79"/>
      <c r="J14" s="79"/>
      <c r="K14" s="79"/>
      <c r="P14" s="1"/>
      <c r="BC14" s="1" t="s">
        <v>131</v>
      </c>
      <c r="BE14" s="1" t="s">
        <v>153</v>
      </c>
      <c r="BG14" s="1" t="s">
        <v>175</v>
      </c>
    </row>
    <row r="15" spans="1:60">
      <c r="B15" s="95" t="s">
        <v>247</v>
      </c>
      <c r="C15" s="79"/>
      <c r="D15" s="79"/>
      <c r="E15" s="79"/>
      <c r="F15" s="79"/>
      <c r="G15" s="79"/>
      <c r="H15" s="79"/>
      <c r="I15" s="79"/>
      <c r="J15" s="79"/>
      <c r="K15" s="79"/>
      <c r="P15" s="1"/>
      <c r="BC15" s="1" t="s">
        <v>142</v>
      </c>
      <c r="BE15" s="1" t="s">
        <v>193</v>
      </c>
      <c r="BG15" s="1" t="s">
        <v>177</v>
      </c>
    </row>
    <row r="16" spans="1:60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P16" s="1"/>
      <c r="BC16" s="4" t="s">
        <v>128</v>
      </c>
      <c r="BD16" s="1" t="s">
        <v>143</v>
      </c>
      <c r="BE16" s="1" t="s">
        <v>154</v>
      </c>
      <c r="BG16" s="1" t="s">
        <v>178</v>
      </c>
    </row>
    <row r="17" spans="2:60">
      <c r="B17" s="79"/>
      <c r="C17" s="79"/>
      <c r="D17" s="79"/>
      <c r="E17" s="79"/>
      <c r="F17" s="79"/>
      <c r="G17" s="79"/>
      <c r="H17" s="79"/>
      <c r="I17" s="79"/>
      <c r="J17" s="79"/>
      <c r="K17" s="79"/>
      <c r="P17" s="1"/>
      <c r="BC17" s="1" t="s">
        <v>138</v>
      </c>
      <c r="BE17" s="1" t="s">
        <v>155</v>
      </c>
      <c r="BG17" s="1" t="s">
        <v>179</v>
      </c>
    </row>
    <row r="18" spans="2:60">
      <c r="B18" s="79"/>
      <c r="C18" s="79"/>
      <c r="D18" s="79"/>
      <c r="E18" s="79"/>
      <c r="F18" s="79"/>
      <c r="G18" s="79"/>
      <c r="H18" s="79"/>
      <c r="I18" s="79"/>
      <c r="J18" s="79"/>
      <c r="K18" s="79"/>
      <c r="BD18" s="1" t="s">
        <v>126</v>
      </c>
      <c r="BF18" s="1" t="s">
        <v>156</v>
      </c>
      <c r="BH18" s="1" t="s">
        <v>27</v>
      </c>
    </row>
    <row r="19" spans="2:60">
      <c r="B19" s="79"/>
      <c r="C19" s="79"/>
      <c r="D19" s="79"/>
      <c r="E19" s="79"/>
      <c r="F19" s="79"/>
      <c r="G19" s="79"/>
      <c r="H19" s="79"/>
      <c r="I19" s="79"/>
      <c r="J19" s="79"/>
      <c r="K19" s="79"/>
      <c r="BD19" s="1" t="s">
        <v>139</v>
      </c>
      <c r="BF19" s="1" t="s">
        <v>157</v>
      </c>
    </row>
    <row r="20" spans="2:60">
      <c r="B20" s="79"/>
      <c r="C20" s="79"/>
      <c r="D20" s="79"/>
      <c r="E20" s="79"/>
      <c r="F20" s="79"/>
      <c r="G20" s="79"/>
      <c r="H20" s="79"/>
      <c r="I20" s="79"/>
      <c r="J20" s="79"/>
      <c r="K20" s="79"/>
      <c r="BD20" s="1" t="s">
        <v>144</v>
      </c>
      <c r="BF20" s="1" t="s">
        <v>158</v>
      </c>
    </row>
    <row r="21" spans="2:60">
      <c r="B21" s="79"/>
      <c r="C21" s="79"/>
      <c r="D21" s="79"/>
      <c r="E21" s="79"/>
      <c r="F21" s="79"/>
      <c r="G21" s="79"/>
      <c r="H21" s="79"/>
      <c r="I21" s="79"/>
      <c r="J21" s="79"/>
      <c r="K21" s="79"/>
      <c r="BD21" s="1" t="s">
        <v>129</v>
      </c>
      <c r="BE21" s="1" t="s">
        <v>145</v>
      </c>
      <c r="BF21" s="1" t="s">
        <v>159</v>
      </c>
    </row>
    <row r="22" spans="2:60">
      <c r="B22" s="79"/>
      <c r="C22" s="79"/>
      <c r="D22" s="79"/>
      <c r="E22" s="79"/>
      <c r="F22" s="79"/>
      <c r="G22" s="79"/>
      <c r="H22" s="79"/>
      <c r="I22" s="79"/>
      <c r="J22" s="79"/>
      <c r="K22" s="79"/>
      <c r="BD22" s="1" t="s">
        <v>135</v>
      </c>
      <c r="BF22" s="1" t="s">
        <v>160</v>
      </c>
    </row>
    <row r="23" spans="2:60">
      <c r="B23" s="79"/>
      <c r="C23" s="79"/>
      <c r="D23" s="79"/>
      <c r="E23" s="79"/>
      <c r="F23" s="79"/>
      <c r="G23" s="79"/>
      <c r="H23" s="79"/>
      <c r="I23" s="79"/>
      <c r="J23" s="79"/>
      <c r="K23" s="79"/>
      <c r="BD23" s="1" t="s">
        <v>27</v>
      </c>
      <c r="BE23" s="1" t="s">
        <v>136</v>
      </c>
      <c r="BF23" s="1" t="s">
        <v>194</v>
      </c>
    </row>
    <row r="24" spans="2:60">
      <c r="B24" s="79"/>
      <c r="C24" s="79"/>
      <c r="D24" s="79"/>
      <c r="E24" s="79"/>
      <c r="F24" s="79"/>
      <c r="G24" s="79"/>
      <c r="H24" s="79"/>
      <c r="I24" s="79"/>
      <c r="J24" s="79"/>
      <c r="K24" s="79"/>
      <c r="BF24" s="1" t="s">
        <v>197</v>
      </c>
    </row>
    <row r="25" spans="2:60">
      <c r="B25" s="79"/>
      <c r="C25" s="79"/>
      <c r="D25" s="79"/>
      <c r="E25" s="79"/>
      <c r="F25" s="79"/>
      <c r="G25" s="79"/>
      <c r="H25" s="79"/>
      <c r="I25" s="79"/>
      <c r="J25" s="79"/>
      <c r="K25" s="79"/>
      <c r="BF25" s="1" t="s">
        <v>161</v>
      </c>
    </row>
    <row r="26" spans="2:60">
      <c r="B26" s="79"/>
      <c r="C26" s="79"/>
      <c r="D26" s="79"/>
      <c r="E26" s="79"/>
      <c r="F26" s="79"/>
      <c r="G26" s="79"/>
      <c r="H26" s="79"/>
      <c r="I26" s="79"/>
      <c r="J26" s="79"/>
      <c r="K26" s="79"/>
      <c r="BF26" s="1" t="s">
        <v>162</v>
      </c>
    </row>
    <row r="27" spans="2:60">
      <c r="B27" s="79"/>
      <c r="C27" s="79"/>
      <c r="D27" s="79"/>
      <c r="E27" s="79"/>
      <c r="F27" s="79"/>
      <c r="G27" s="79"/>
      <c r="H27" s="79"/>
      <c r="I27" s="79"/>
      <c r="J27" s="79"/>
      <c r="K27" s="79"/>
      <c r="BF27" s="1" t="s">
        <v>196</v>
      </c>
    </row>
    <row r="28" spans="2:60">
      <c r="B28" s="79"/>
      <c r="C28" s="79"/>
      <c r="D28" s="79"/>
      <c r="E28" s="79"/>
      <c r="F28" s="79"/>
      <c r="G28" s="79"/>
      <c r="H28" s="79"/>
      <c r="I28" s="79"/>
      <c r="J28" s="79"/>
      <c r="K28" s="79"/>
      <c r="BF28" s="1" t="s">
        <v>163</v>
      </c>
    </row>
    <row r="29" spans="2:60">
      <c r="B29" s="79"/>
      <c r="C29" s="79"/>
      <c r="D29" s="79"/>
      <c r="E29" s="79"/>
      <c r="F29" s="79"/>
      <c r="G29" s="79"/>
      <c r="H29" s="79"/>
      <c r="I29" s="79"/>
      <c r="J29" s="79"/>
      <c r="K29" s="79"/>
      <c r="BF29" s="1" t="s">
        <v>164</v>
      </c>
    </row>
    <row r="30" spans="2:60">
      <c r="B30" s="79"/>
      <c r="C30" s="79"/>
      <c r="D30" s="79"/>
      <c r="E30" s="79"/>
      <c r="F30" s="79"/>
      <c r="G30" s="79"/>
      <c r="H30" s="79"/>
      <c r="I30" s="79"/>
      <c r="J30" s="79"/>
      <c r="K30" s="79"/>
      <c r="BF30" s="1" t="s">
        <v>195</v>
      </c>
    </row>
    <row r="31" spans="2:60">
      <c r="B31" s="79"/>
      <c r="C31" s="79"/>
      <c r="D31" s="79"/>
      <c r="E31" s="79"/>
      <c r="F31" s="79"/>
      <c r="G31" s="79"/>
      <c r="H31" s="79"/>
      <c r="I31" s="79"/>
      <c r="J31" s="79"/>
      <c r="K31" s="79"/>
      <c r="BF31" s="1" t="s">
        <v>27</v>
      </c>
    </row>
    <row r="32" spans="2:60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183</v>
      </c>
      <c r="C1" s="78" t="s" vm="1">
        <v>253</v>
      </c>
    </row>
    <row r="2" spans="2:81">
      <c r="B2" s="57" t="s">
        <v>182</v>
      </c>
      <c r="C2" s="78" t="s">
        <v>254</v>
      </c>
    </row>
    <row r="3" spans="2:81">
      <c r="B3" s="57" t="s">
        <v>184</v>
      </c>
      <c r="C3" s="78" t="s">
        <v>255</v>
      </c>
      <c r="E3" s="2"/>
    </row>
    <row r="4" spans="2:81">
      <c r="B4" s="57" t="s">
        <v>185</v>
      </c>
      <c r="C4" s="78">
        <v>2208</v>
      </c>
    </row>
    <row r="6" spans="2:81" ht="26.25" customHeight="1">
      <c r="B6" s="202" t="s">
        <v>213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4"/>
    </row>
    <row r="7" spans="2:81" ht="26.25" customHeight="1">
      <c r="B7" s="202" t="s">
        <v>98</v>
      </c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4"/>
    </row>
    <row r="8" spans="2:81" s="3" customFormat="1" ht="47.25">
      <c r="B8" s="22" t="s">
        <v>120</v>
      </c>
      <c r="C8" s="30" t="s">
        <v>45</v>
      </c>
      <c r="D8" s="13" t="s">
        <v>50</v>
      </c>
      <c r="E8" s="30" t="s">
        <v>15</v>
      </c>
      <c r="F8" s="30" t="s">
        <v>66</v>
      </c>
      <c r="G8" s="30" t="s">
        <v>105</v>
      </c>
      <c r="H8" s="30" t="s">
        <v>18</v>
      </c>
      <c r="I8" s="30" t="s">
        <v>104</v>
      </c>
      <c r="J8" s="30" t="s">
        <v>17</v>
      </c>
      <c r="K8" s="30" t="s">
        <v>19</v>
      </c>
      <c r="L8" s="30" t="s">
        <v>239</v>
      </c>
      <c r="M8" s="30" t="s">
        <v>238</v>
      </c>
      <c r="N8" s="30" t="s">
        <v>62</v>
      </c>
      <c r="O8" s="30" t="s">
        <v>59</v>
      </c>
      <c r="P8" s="30" t="s">
        <v>186</v>
      </c>
      <c r="Q8" s="31" t="s">
        <v>188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248</v>
      </c>
      <c r="M9" s="32"/>
      <c r="N9" s="32" t="s">
        <v>242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5" t="s">
        <v>252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81">
      <c r="B13" s="95" t="s">
        <v>116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81">
      <c r="B14" s="95" t="s">
        <v>237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81">
      <c r="B15" s="95" t="s">
        <v>247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183</v>
      </c>
      <c r="C1" s="78" t="s" vm="1">
        <v>253</v>
      </c>
    </row>
    <row r="2" spans="2:72">
      <c r="B2" s="57" t="s">
        <v>182</v>
      </c>
      <c r="C2" s="78" t="s">
        <v>254</v>
      </c>
    </row>
    <row r="3" spans="2:72">
      <c r="B3" s="57" t="s">
        <v>184</v>
      </c>
      <c r="C3" s="78" t="s">
        <v>255</v>
      </c>
    </row>
    <row r="4" spans="2:72">
      <c r="B4" s="57" t="s">
        <v>185</v>
      </c>
      <c r="C4" s="78">
        <v>2208</v>
      </c>
    </row>
    <row r="6" spans="2:72" ht="26.25" customHeight="1">
      <c r="B6" s="202" t="s">
        <v>214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4"/>
    </row>
    <row r="7" spans="2:72" ht="26.25" customHeight="1">
      <c r="B7" s="202" t="s">
        <v>89</v>
      </c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4"/>
    </row>
    <row r="8" spans="2:72" s="3" customFormat="1" ht="78.75">
      <c r="B8" s="22" t="s">
        <v>120</v>
      </c>
      <c r="C8" s="30" t="s">
        <v>45</v>
      </c>
      <c r="D8" s="30" t="s">
        <v>15</v>
      </c>
      <c r="E8" s="30" t="s">
        <v>66</v>
      </c>
      <c r="F8" s="30" t="s">
        <v>105</v>
      </c>
      <c r="G8" s="30" t="s">
        <v>18</v>
      </c>
      <c r="H8" s="30" t="s">
        <v>104</v>
      </c>
      <c r="I8" s="30" t="s">
        <v>17</v>
      </c>
      <c r="J8" s="30" t="s">
        <v>19</v>
      </c>
      <c r="K8" s="30" t="s">
        <v>239</v>
      </c>
      <c r="L8" s="30" t="s">
        <v>238</v>
      </c>
      <c r="M8" s="30" t="s">
        <v>113</v>
      </c>
      <c r="N8" s="30" t="s">
        <v>59</v>
      </c>
      <c r="O8" s="30" t="s">
        <v>186</v>
      </c>
      <c r="P8" s="31" t="s">
        <v>188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248</v>
      </c>
      <c r="L9" s="32"/>
      <c r="M9" s="32" t="s">
        <v>242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5" t="s">
        <v>116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72">
      <c r="B13" s="95" t="s">
        <v>237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72">
      <c r="B14" s="95" t="s">
        <v>247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7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7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183</v>
      </c>
      <c r="C1" s="78" t="s" vm="1">
        <v>253</v>
      </c>
    </row>
    <row r="2" spans="2:65">
      <c r="B2" s="57" t="s">
        <v>182</v>
      </c>
      <c r="C2" s="78" t="s">
        <v>254</v>
      </c>
    </row>
    <row r="3" spans="2:65">
      <c r="B3" s="57" t="s">
        <v>184</v>
      </c>
      <c r="C3" s="78" t="s">
        <v>255</v>
      </c>
    </row>
    <row r="4" spans="2:65">
      <c r="B4" s="57" t="s">
        <v>185</v>
      </c>
      <c r="C4" s="78">
        <v>2208</v>
      </c>
    </row>
    <row r="6" spans="2:65" ht="26.25" customHeight="1">
      <c r="B6" s="202" t="s">
        <v>214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4"/>
    </row>
    <row r="7" spans="2:65" ht="26.25" customHeight="1">
      <c r="B7" s="202" t="s">
        <v>90</v>
      </c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4"/>
    </row>
    <row r="8" spans="2:65" s="3" customFormat="1" ht="78.75">
      <c r="B8" s="22" t="s">
        <v>120</v>
      </c>
      <c r="C8" s="30" t="s">
        <v>45</v>
      </c>
      <c r="D8" s="30" t="s">
        <v>122</v>
      </c>
      <c r="E8" s="30" t="s">
        <v>121</v>
      </c>
      <c r="F8" s="30" t="s">
        <v>65</v>
      </c>
      <c r="G8" s="30" t="s">
        <v>15</v>
      </c>
      <c r="H8" s="30" t="s">
        <v>66</v>
      </c>
      <c r="I8" s="30" t="s">
        <v>105</v>
      </c>
      <c r="J8" s="30" t="s">
        <v>18</v>
      </c>
      <c r="K8" s="30" t="s">
        <v>104</v>
      </c>
      <c r="L8" s="30" t="s">
        <v>17</v>
      </c>
      <c r="M8" s="72" t="s">
        <v>19</v>
      </c>
      <c r="N8" s="30" t="s">
        <v>239</v>
      </c>
      <c r="O8" s="30" t="s">
        <v>238</v>
      </c>
      <c r="P8" s="30" t="s">
        <v>113</v>
      </c>
      <c r="Q8" s="30" t="s">
        <v>59</v>
      </c>
      <c r="R8" s="30" t="s">
        <v>186</v>
      </c>
      <c r="S8" s="31" t="s">
        <v>188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248</v>
      </c>
      <c r="O9" s="32"/>
      <c r="P9" s="32" t="s">
        <v>242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117</v>
      </c>
      <c r="R10" s="20" t="s">
        <v>118</v>
      </c>
      <c r="S10" s="20" t="s">
        <v>189</v>
      </c>
      <c r="T10" s="5"/>
      <c r="BJ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J11" s="1"/>
      <c r="BM11" s="1"/>
    </row>
    <row r="12" spans="2:65" ht="20.25" customHeight="1">
      <c r="B12" s="95" t="s">
        <v>252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65">
      <c r="B13" s="95" t="s">
        <v>116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65">
      <c r="B14" s="95" t="s">
        <v>237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65">
      <c r="B15" s="95" t="s">
        <v>247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90" zoomScaleNormal="90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2.140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183</v>
      </c>
      <c r="C1" s="78" t="s" vm="1">
        <v>253</v>
      </c>
    </row>
    <row r="2" spans="2:81">
      <c r="B2" s="57" t="s">
        <v>182</v>
      </c>
      <c r="C2" s="78" t="s">
        <v>254</v>
      </c>
    </row>
    <row r="3" spans="2:81">
      <c r="B3" s="57" t="s">
        <v>184</v>
      </c>
      <c r="C3" s="78" t="s">
        <v>255</v>
      </c>
    </row>
    <row r="4" spans="2:81">
      <c r="B4" s="57" t="s">
        <v>185</v>
      </c>
      <c r="C4" s="78">
        <v>2208</v>
      </c>
    </row>
    <row r="6" spans="2:81" ht="26.25" customHeight="1">
      <c r="B6" s="202" t="s">
        <v>214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4"/>
    </row>
    <row r="7" spans="2:81" ht="26.25" customHeight="1">
      <c r="B7" s="202" t="s">
        <v>91</v>
      </c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4"/>
    </row>
    <row r="8" spans="2:81" s="3" customFormat="1" ht="78.75">
      <c r="B8" s="22" t="s">
        <v>120</v>
      </c>
      <c r="C8" s="30" t="s">
        <v>45</v>
      </c>
      <c r="D8" s="30" t="s">
        <v>122</v>
      </c>
      <c r="E8" s="30" t="s">
        <v>121</v>
      </c>
      <c r="F8" s="30" t="s">
        <v>65</v>
      </c>
      <c r="G8" s="30" t="s">
        <v>15</v>
      </c>
      <c r="H8" s="30" t="s">
        <v>66</v>
      </c>
      <c r="I8" s="30" t="s">
        <v>105</v>
      </c>
      <c r="J8" s="30" t="s">
        <v>18</v>
      </c>
      <c r="K8" s="30" t="s">
        <v>104</v>
      </c>
      <c r="L8" s="30" t="s">
        <v>17</v>
      </c>
      <c r="M8" s="72" t="s">
        <v>19</v>
      </c>
      <c r="N8" s="72" t="s">
        <v>239</v>
      </c>
      <c r="O8" s="30" t="s">
        <v>238</v>
      </c>
      <c r="P8" s="30" t="s">
        <v>113</v>
      </c>
      <c r="Q8" s="30" t="s">
        <v>59</v>
      </c>
      <c r="R8" s="30" t="s">
        <v>186</v>
      </c>
      <c r="S8" s="31" t="s">
        <v>188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248</v>
      </c>
      <c r="O9" s="32"/>
      <c r="P9" s="32" t="s">
        <v>242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117</v>
      </c>
      <c r="R10" s="20" t="s">
        <v>118</v>
      </c>
      <c r="S10" s="20" t="s">
        <v>189</v>
      </c>
      <c r="T10" s="5"/>
      <c r="BZ10" s="1"/>
    </row>
    <row r="11" spans="2:81" s="4" customFormat="1" ht="18" customHeight="1">
      <c r="B11" s="128" t="s">
        <v>51</v>
      </c>
      <c r="C11" s="82"/>
      <c r="D11" s="82"/>
      <c r="E11" s="82"/>
      <c r="F11" s="82"/>
      <c r="G11" s="82"/>
      <c r="H11" s="82"/>
      <c r="I11" s="82"/>
      <c r="J11" s="92">
        <v>7.3792355934736991</v>
      </c>
      <c r="K11" s="82"/>
      <c r="L11" s="82"/>
      <c r="M11" s="91">
        <v>2.2341053948584381E-2</v>
      </c>
      <c r="N11" s="90"/>
      <c r="O11" s="92"/>
      <c r="P11" s="90">
        <v>1578.7809999999999</v>
      </c>
      <c r="Q11" s="82"/>
      <c r="R11" s="91">
        <v>1</v>
      </c>
      <c r="S11" s="91">
        <f>+P11/'סכום נכסי הקרן'!$C$42</f>
        <v>1.3004912900779075E-2</v>
      </c>
      <c r="T11" s="5"/>
      <c r="BZ11" s="96"/>
      <c r="CC11" s="96"/>
    </row>
    <row r="12" spans="2:81" s="96" customFormat="1" ht="17.25" customHeight="1">
      <c r="B12" s="106" t="s">
        <v>235</v>
      </c>
      <c r="C12" s="82"/>
      <c r="D12" s="82"/>
      <c r="E12" s="82"/>
      <c r="F12" s="82"/>
      <c r="G12" s="82"/>
      <c r="H12" s="82"/>
      <c r="I12" s="82"/>
      <c r="J12" s="92">
        <v>7.5479847695188473</v>
      </c>
      <c r="K12" s="82"/>
      <c r="L12" s="82"/>
      <c r="M12" s="91">
        <v>2.1808230937099674E-2</v>
      </c>
      <c r="N12" s="90"/>
      <c r="O12" s="92"/>
      <c r="P12" s="90">
        <v>1520.33017</v>
      </c>
      <c r="Q12" s="82"/>
      <c r="R12" s="91">
        <v>0.9629772400351917</v>
      </c>
      <c r="S12" s="91">
        <f>+P12/'סכום נכסי הקרן'!$C$42</f>
        <v>1.2523435132090291E-2</v>
      </c>
    </row>
    <row r="13" spans="2:81">
      <c r="B13" s="107" t="s">
        <v>60</v>
      </c>
      <c r="C13" s="82"/>
      <c r="D13" s="82"/>
      <c r="E13" s="82"/>
      <c r="F13" s="82"/>
      <c r="G13" s="82"/>
      <c r="H13" s="82"/>
      <c r="I13" s="82"/>
      <c r="J13" s="92">
        <v>8.6726890481457417</v>
      </c>
      <c r="K13" s="82"/>
      <c r="L13" s="82"/>
      <c r="M13" s="91">
        <v>1.6631511557671542E-2</v>
      </c>
      <c r="N13" s="90"/>
      <c r="O13" s="92"/>
      <c r="P13" s="90">
        <v>910.45934</v>
      </c>
      <c r="Q13" s="82"/>
      <c r="R13" s="91">
        <v>0.57668501204410239</v>
      </c>
      <c r="S13" s="91">
        <f>+P13/'סכום נכסי הקרן'!$C$42</f>
        <v>7.499738352818283E-3</v>
      </c>
    </row>
    <row r="14" spans="2:81">
      <c r="B14" s="108" t="s">
        <v>1138</v>
      </c>
      <c r="C14" s="80" t="s">
        <v>1139</v>
      </c>
      <c r="D14" s="93" t="s">
        <v>1140</v>
      </c>
      <c r="E14" s="80" t="s">
        <v>1141</v>
      </c>
      <c r="F14" s="93" t="s">
        <v>384</v>
      </c>
      <c r="G14" s="80" t="s">
        <v>1275</v>
      </c>
      <c r="H14" s="80" t="s">
        <v>1273</v>
      </c>
      <c r="I14" s="113">
        <v>42639</v>
      </c>
      <c r="J14" s="89">
        <v>9.1700000000000017</v>
      </c>
      <c r="K14" s="93" t="s">
        <v>168</v>
      </c>
      <c r="L14" s="94">
        <v>4.9000000000000002E-2</v>
      </c>
      <c r="M14" s="88">
        <v>1.4600000000000002E-2</v>
      </c>
      <c r="N14" s="87">
        <v>88069</v>
      </c>
      <c r="O14" s="89">
        <v>165.87</v>
      </c>
      <c r="P14" s="87">
        <v>146.08005</v>
      </c>
      <c r="Q14" s="88">
        <v>4.4862302251786518E-5</v>
      </c>
      <c r="R14" s="88">
        <v>9.2527114273607297E-2</v>
      </c>
      <c r="S14" s="88">
        <f>+P14/'סכום נכסי הקרן'!$C$42</f>
        <v>1.2033070620886951E-3</v>
      </c>
    </row>
    <row r="15" spans="2:81">
      <c r="B15" s="108" t="s">
        <v>1142</v>
      </c>
      <c r="C15" s="80" t="s">
        <v>1143</v>
      </c>
      <c r="D15" s="93" t="s">
        <v>1140</v>
      </c>
      <c r="E15" s="80" t="s">
        <v>1141</v>
      </c>
      <c r="F15" s="93" t="s">
        <v>384</v>
      </c>
      <c r="G15" s="80" t="s">
        <v>1275</v>
      </c>
      <c r="H15" s="80" t="s">
        <v>1273</v>
      </c>
      <c r="I15" s="113">
        <v>42639</v>
      </c>
      <c r="J15" s="89">
        <v>12.25</v>
      </c>
      <c r="K15" s="93" t="s">
        <v>168</v>
      </c>
      <c r="L15" s="94">
        <v>4.0999999999999995E-2</v>
      </c>
      <c r="M15" s="88">
        <v>2.1400000000000006E-2</v>
      </c>
      <c r="N15" s="87">
        <v>267155.09000000003</v>
      </c>
      <c r="O15" s="89">
        <v>129.04</v>
      </c>
      <c r="P15" s="87">
        <v>344.73692999999997</v>
      </c>
      <c r="Q15" s="88">
        <v>7.9539091326237641E-5</v>
      </c>
      <c r="R15" s="88">
        <v>0.21835639648564303</v>
      </c>
      <c r="S15" s="88">
        <f>+P15/'סכום נכסי הקרן'!$C$42</f>
        <v>2.8397059176237696E-3</v>
      </c>
    </row>
    <row r="16" spans="2:81">
      <c r="B16" s="108" t="s">
        <v>1144</v>
      </c>
      <c r="C16" s="80" t="s">
        <v>1145</v>
      </c>
      <c r="D16" s="93" t="s">
        <v>1140</v>
      </c>
      <c r="E16" s="80" t="s">
        <v>1146</v>
      </c>
      <c r="F16" s="93" t="s">
        <v>384</v>
      </c>
      <c r="G16" s="80" t="s">
        <v>1275</v>
      </c>
      <c r="H16" s="80" t="s">
        <v>165</v>
      </c>
      <c r="I16" s="113">
        <v>42796</v>
      </c>
      <c r="J16" s="89">
        <v>8.9799999999999986</v>
      </c>
      <c r="K16" s="93" t="s">
        <v>168</v>
      </c>
      <c r="L16" s="94">
        <v>2.1400000000000002E-2</v>
      </c>
      <c r="M16" s="88">
        <v>1.5699999999999995E-2</v>
      </c>
      <c r="N16" s="87">
        <v>114000</v>
      </c>
      <c r="O16" s="89">
        <v>105.71</v>
      </c>
      <c r="P16" s="87">
        <v>120.50941</v>
      </c>
      <c r="Q16" s="88">
        <v>4.3905933463253815E-4</v>
      </c>
      <c r="R16" s="88">
        <v>7.6330669041494673E-2</v>
      </c>
      <c r="S16" s="88">
        <f>+P16/'סכום נכסי הקרן'!$C$42</f>
        <v>9.9267370254283198E-4</v>
      </c>
    </row>
    <row r="17" spans="2:19">
      <c r="B17" s="108" t="s">
        <v>1147</v>
      </c>
      <c r="C17" s="80" t="s">
        <v>1148</v>
      </c>
      <c r="D17" s="93" t="s">
        <v>1140</v>
      </c>
      <c r="E17" s="80" t="s">
        <v>383</v>
      </c>
      <c r="F17" s="93" t="s">
        <v>384</v>
      </c>
      <c r="G17" s="80" t="s">
        <v>1276</v>
      </c>
      <c r="H17" s="80" t="s">
        <v>1273</v>
      </c>
      <c r="I17" s="113">
        <v>39953</v>
      </c>
      <c r="J17" s="89">
        <v>2.2200000000000002</v>
      </c>
      <c r="K17" s="93" t="s">
        <v>168</v>
      </c>
      <c r="L17" s="94">
        <v>6.8499999999999991E-2</v>
      </c>
      <c r="M17" s="88">
        <v>1.7700000000000004E-2</v>
      </c>
      <c r="N17" s="87">
        <v>33628</v>
      </c>
      <c r="O17" s="89">
        <v>125.54</v>
      </c>
      <c r="P17" s="87">
        <v>42.216589999999997</v>
      </c>
      <c r="Q17" s="88">
        <v>6.658337474829275E-5</v>
      </c>
      <c r="R17" s="88">
        <v>2.6739991170402988E-2</v>
      </c>
      <c r="S17" s="88">
        <f>+P17/'סכום נכסי הקרן'!$C$42</f>
        <v>3.4775125613869233E-4</v>
      </c>
    </row>
    <row r="18" spans="2:19">
      <c r="B18" s="108" t="s">
        <v>1149</v>
      </c>
      <c r="C18" s="80" t="s">
        <v>1150</v>
      </c>
      <c r="D18" s="93" t="s">
        <v>1140</v>
      </c>
      <c r="E18" s="80" t="s">
        <v>1151</v>
      </c>
      <c r="F18" s="93" t="s">
        <v>384</v>
      </c>
      <c r="G18" s="80" t="s">
        <v>1276</v>
      </c>
      <c r="H18" s="80" t="s">
        <v>1273</v>
      </c>
      <c r="I18" s="113">
        <v>39953</v>
      </c>
      <c r="J18" s="89">
        <v>4.8699999999999992</v>
      </c>
      <c r="K18" s="93" t="s">
        <v>168</v>
      </c>
      <c r="L18" s="94">
        <v>5.5999999999999994E-2</v>
      </c>
      <c r="M18" s="88">
        <v>7.7999999999999988E-3</v>
      </c>
      <c r="N18" s="87">
        <v>39243.919999999998</v>
      </c>
      <c r="O18" s="89">
        <v>151.52000000000001</v>
      </c>
      <c r="P18" s="87">
        <v>59.462400000000002</v>
      </c>
      <c r="Q18" s="88">
        <v>4.2952379760525088E-5</v>
      </c>
      <c r="R18" s="88">
        <v>3.7663488476235782E-2</v>
      </c>
      <c r="S18" s="88">
        <f>+P18/'סכום נכסי הקרן'!$C$42</f>
        <v>4.8981038717294271E-4</v>
      </c>
    </row>
    <row r="19" spans="2:19">
      <c r="B19" s="108" t="s">
        <v>1152</v>
      </c>
      <c r="C19" s="80" t="s">
        <v>1153</v>
      </c>
      <c r="D19" s="93" t="s">
        <v>1140</v>
      </c>
      <c r="E19" s="80" t="s">
        <v>302</v>
      </c>
      <c r="F19" s="93" t="s">
        <v>287</v>
      </c>
      <c r="G19" s="80" t="s">
        <v>1278</v>
      </c>
      <c r="H19" s="80" t="s">
        <v>1273</v>
      </c>
      <c r="I19" s="113">
        <v>39953</v>
      </c>
      <c r="J19" s="89">
        <v>4.5000000000000009</v>
      </c>
      <c r="K19" s="93" t="s">
        <v>168</v>
      </c>
      <c r="L19" s="94">
        <v>5.7500000000000002E-2</v>
      </c>
      <c r="M19" s="88">
        <v>5.5000000000000005E-3</v>
      </c>
      <c r="N19" s="87">
        <v>126711</v>
      </c>
      <c r="O19" s="89">
        <v>148.52000000000001</v>
      </c>
      <c r="P19" s="87">
        <v>188.19118</v>
      </c>
      <c r="Q19" s="88">
        <v>9.7320276497695857E-5</v>
      </c>
      <c r="R19" s="88">
        <v>0.1192003070723552</v>
      </c>
      <c r="S19" s="88">
        <f>+P19/'סכום נכסי הקרן'!$C$42</f>
        <v>1.5501896112220992E-3</v>
      </c>
    </row>
    <row r="20" spans="2:19">
      <c r="B20" s="108" t="s">
        <v>1154</v>
      </c>
      <c r="C20" s="80" t="s">
        <v>1155</v>
      </c>
      <c r="D20" s="93" t="s">
        <v>1140</v>
      </c>
      <c r="E20" s="80" t="s">
        <v>1156</v>
      </c>
      <c r="F20" s="93" t="s">
        <v>778</v>
      </c>
      <c r="G20" s="80" t="s">
        <v>1157</v>
      </c>
      <c r="H20" s="80"/>
      <c r="I20" s="113">
        <v>39953</v>
      </c>
      <c r="J20" s="89">
        <v>2.2899999999999996</v>
      </c>
      <c r="K20" s="93" t="s">
        <v>168</v>
      </c>
      <c r="L20" s="94">
        <v>5.5999999999999994E-2</v>
      </c>
      <c r="M20" s="88">
        <v>0.1613</v>
      </c>
      <c r="N20" s="87">
        <v>9627.41</v>
      </c>
      <c r="O20" s="89">
        <v>96.212500000000006</v>
      </c>
      <c r="P20" s="87">
        <v>9.2627800000000011</v>
      </c>
      <c r="Q20" s="88">
        <v>8.1135465327490094E-6</v>
      </c>
      <c r="R20" s="88">
        <v>5.8670455243634177E-3</v>
      </c>
      <c r="S20" s="88">
        <f>+P20/'סכום נכסי הקרן'!$C$42</f>
        <v>7.630041602925194E-5</v>
      </c>
    </row>
    <row r="21" spans="2:19">
      <c r="B21" s="109"/>
      <c r="C21" s="80"/>
      <c r="D21" s="80"/>
      <c r="E21" s="80"/>
      <c r="F21" s="80"/>
      <c r="G21" s="80"/>
      <c r="H21" s="80"/>
      <c r="I21" s="80"/>
      <c r="J21" s="89"/>
      <c r="K21" s="80"/>
      <c r="L21" s="80"/>
      <c r="M21" s="88"/>
      <c r="N21" s="87"/>
      <c r="O21" s="89"/>
      <c r="P21" s="80"/>
      <c r="Q21" s="80"/>
      <c r="R21" s="88"/>
      <c r="S21" s="80"/>
    </row>
    <row r="22" spans="2:19">
      <c r="B22" s="107" t="s">
        <v>61</v>
      </c>
      <c r="C22" s="82"/>
      <c r="D22" s="82"/>
      <c r="E22" s="82"/>
      <c r="F22" s="82"/>
      <c r="G22" s="82"/>
      <c r="H22" s="82"/>
      <c r="I22" s="82"/>
      <c r="J22" s="92">
        <v>6.3475615245951609</v>
      </c>
      <c r="K22" s="82"/>
      <c r="L22" s="82"/>
      <c r="M22" s="91">
        <v>2.421282935803978E-2</v>
      </c>
      <c r="N22" s="90"/>
      <c r="O22" s="92"/>
      <c r="P22" s="90">
        <v>471.13963000000001</v>
      </c>
      <c r="Q22" s="82"/>
      <c r="R22" s="91">
        <v>0.29841987584091778</v>
      </c>
      <c r="S22" s="91">
        <f>+P22/'סכום נכסי הקרן'!$C$42</f>
        <v>3.8809244931724413E-3</v>
      </c>
    </row>
    <row r="23" spans="2:19">
      <c r="B23" s="108" t="s">
        <v>1158</v>
      </c>
      <c r="C23" s="80" t="s">
        <v>1159</v>
      </c>
      <c r="D23" s="93" t="s">
        <v>1140</v>
      </c>
      <c r="E23" s="80" t="s">
        <v>1146</v>
      </c>
      <c r="F23" s="93" t="s">
        <v>384</v>
      </c>
      <c r="G23" s="80" t="s">
        <v>1275</v>
      </c>
      <c r="H23" s="80" t="s">
        <v>165</v>
      </c>
      <c r="I23" s="113">
        <v>42796</v>
      </c>
      <c r="J23" s="89">
        <v>8.3099999999999987</v>
      </c>
      <c r="K23" s="93" t="s">
        <v>168</v>
      </c>
      <c r="L23" s="94">
        <v>3.7400000000000003E-2</v>
      </c>
      <c r="M23" s="88">
        <v>3.0099999999999998E-2</v>
      </c>
      <c r="N23" s="87">
        <v>114000</v>
      </c>
      <c r="O23" s="89">
        <v>106.39</v>
      </c>
      <c r="P23" s="87">
        <v>121.28460000000001</v>
      </c>
      <c r="Q23" s="88">
        <v>2.2133429633167527E-4</v>
      </c>
      <c r="R23" s="88">
        <v>7.6821674443763907E-2</v>
      </c>
      <c r="S23" s="88">
        <f>+P23/'סכום נכסי הקרן'!$C$42</f>
        <v>9.9905918503315531E-4</v>
      </c>
    </row>
    <row r="24" spans="2:19">
      <c r="B24" s="108" t="s">
        <v>1160</v>
      </c>
      <c r="C24" s="80" t="s">
        <v>1161</v>
      </c>
      <c r="D24" s="93" t="s">
        <v>1140</v>
      </c>
      <c r="E24" s="80" t="s">
        <v>1146</v>
      </c>
      <c r="F24" s="93" t="s">
        <v>384</v>
      </c>
      <c r="G24" s="80" t="s">
        <v>1275</v>
      </c>
      <c r="H24" s="80" t="s">
        <v>165</v>
      </c>
      <c r="I24" s="113">
        <v>42796</v>
      </c>
      <c r="J24" s="89">
        <v>5.1100000000000003</v>
      </c>
      <c r="K24" s="93" t="s">
        <v>168</v>
      </c>
      <c r="L24" s="94">
        <v>2.5000000000000001E-2</v>
      </c>
      <c r="M24" s="88">
        <v>2.0700000000000003E-2</v>
      </c>
      <c r="N24" s="87">
        <v>152000</v>
      </c>
      <c r="O24" s="89">
        <v>102.34</v>
      </c>
      <c r="P24" s="87">
        <v>155.55679999999998</v>
      </c>
      <c r="Q24" s="88">
        <v>2.0956961020052504E-4</v>
      </c>
      <c r="R24" s="88">
        <v>9.8529688411502281E-2</v>
      </c>
      <c r="S24" s="88">
        <f>+P24/'סכום נכסי הקרן'!$C$42</f>
        <v>1.2813700159324886E-3</v>
      </c>
    </row>
    <row r="25" spans="2:19">
      <c r="B25" s="108" t="s">
        <v>1162</v>
      </c>
      <c r="C25" s="80" t="s">
        <v>1163</v>
      </c>
      <c r="D25" s="93" t="s">
        <v>1140</v>
      </c>
      <c r="E25" s="80" t="s">
        <v>1164</v>
      </c>
      <c r="F25" s="93" t="s">
        <v>324</v>
      </c>
      <c r="G25" s="80" t="s">
        <v>1276</v>
      </c>
      <c r="H25" s="80" t="s">
        <v>165</v>
      </c>
      <c r="I25" s="113">
        <v>42598</v>
      </c>
      <c r="J25" s="89">
        <v>6.22</v>
      </c>
      <c r="K25" s="93" t="s">
        <v>168</v>
      </c>
      <c r="L25" s="94">
        <v>3.1E-2</v>
      </c>
      <c r="M25" s="88">
        <v>2.35E-2</v>
      </c>
      <c r="N25" s="87">
        <v>181719</v>
      </c>
      <c r="O25" s="89">
        <v>104.84</v>
      </c>
      <c r="P25" s="87">
        <v>189.10588000000001</v>
      </c>
      <c r="Q25" s="88">
        <v>4.782078947368421E-4</v>
      </c>
      <c r="R25" s="88">
        <v>0.11977967811875112</v>
      </c>
      <c r="S25" s="88">
        <f>+P25/'סכום נכסי הקרן'!$C$42</f>
        <v>1.5577242812177116E-3</v>
      </c>
    </row>
    <row r="26" spans="2:19">
      <c r="B26" s="108" t="s">
        <v>1165</v>
      </c>
      <c r="C26" s="80" t="s">
        <v>1166</v>
      </c>
      <c r="D26" s="93" t="s">
        <v>1140</v>
      </c>
      <c r="E26" s="80" t="s">
        <v>1167</v>
      </c>
      <c r="F26" s="93" t="s">
        <v>324</v>
      </c>
      <c r="G26" s="80" t="s">
        <v>1280</v>
      </c>
      <c r="H26" s="80" t="s">
        <v>165</v>
      </c>
      <c r="I26" s="113">
        <v>41903</v>
      </c>
      <c r="J26" s="89">
        <v>2.23</v>
      </c>
      <c r="K26" s="93" t="s">
        <v>168</v>
      </c>
      <c r="L26" s="94">
        <v>5.1500000000000004E-2</v>
      </c>
      <c r="M26" s="88">
        <v>1.7899999999999999E-2</v>
      </c>
      <c r="N26" s="87">
        <v>4787.34</v>
      </c>
      <c r="O26" s="89">
        <v>108.46</v>
      </c>
      <c r="P26" s="87">
        <v>5.1923500000000002</v>
      </c>
      <c r="Q26" s="88">
        <v>5.8823480262566812E-5</v>
      </c>
      <c r="R26" s="88">
        <v>3.2888348669004759E-3</v>
      </c>
      <c r="S26" s="88">
        <f>+P26/'סכום נכסי הקרן'!$C$42</f>
        <v>4.2771010989086032E-5</v>
      </c>
    </row>
    <row r="27" spans="2:19">
      <c r="B27" s="109"/>
      <c r="C27" s="80"/>
      <c r="D27" s="80"/>
      <c r="E27" s="80"/>
      <c r="F27" s="80"/>
      <c r="G27" s="80"/>
      <c r="H27" s="80"/>
      <c r="I27" s="80"/>
      <c r="J27" s="89"/>
      <c r="K27" s="80"/>
      <c r="L27" s="80"/>
      <c r="M27" s="88"/>
      <c r="N27" s="87"/>
      <c r="O27" s="89"/>
      <c r="P27" s="80"/>
      <c r="Q27" s="80"/>
      <c r="R27" s="88"/>
      <c r="S27" s="80"/>
    </row>
    <row r="28" spans="2:19">
      <c r="B28" s="107" t="s">
        <v>47</v>
      </c>
      <c r="C28" s="82"/>
      <c r="D28" s="82"/>
      <c r="E28" s="82"/>
      <c r="F28" s="82"/>
      <c r="G28" s="82"/>
      <c r="H28" s="82"/>
      <c r="I28" s="82"/>
      <c r="J28" s="92">
        <v>4.243533054568835</v>
      </c>
      <c r="K28" s="82"/>
      <c r="L28" s="82"/>
      <c r="M28" s="91">
        <v>4.7615626095643952E-2</v>
      </c>
      <c r="N28" s="90"/>
      <c r="O28" s="92"/>
      <c r="P28" s="90">
        <v>138.7312</v>
      </c>
      <c r="Q28" s="82"/>
      <c r="R28" s="91">
        <v>8.7872352150171557E-2</v>
      </c>
      <c r="S28" s="91">
        <f>+P28/'סכום נכסי הקרן'!$C$42</f>
        <v>1.1427722860995679E-3</v>
      </c>
    </row>
    <row r="29" spans="2:19">
      <c r="B29" s="108" t="s">
        <v>1168</v>
      </c>
      <c r="C29" s="80" t="s">
        <v>1169</v>
      </c>
      <c r="D29" s="93" t="s">
        <v>1140</v>
      </c>
      <c r="E29" s="80" t="s">
        <v>784</v>
      </c>
      <c r="F29" s="93" t="s">
        <v>785</v>
      </c>
      <c r="G29" s="80" t="s">
        <v>1277</v>
      </c>
      <c r="H29" s="80" t="s">
        <v>1273</v>
      </c>
      <c r="I29" s="113">
        <v>42954</v>
      </c>
      <c r="J29" s="89">
        <v>2.8299999999999996</v>
      </c>
      <c r="K29" s="93" t="s">
        <v>167</v>
      </c>
      <c r="L29" s="94">
        <v>3.7000000000000005E-2</v>
      </c>
      <c r="M29" s="88">
        <v>2.92E-2</v>
      </c>
      <c r="N29" s="87">
        <v>5450</v>
      </c>
      <c r="O29" s="89">
        <v>102.39</v>
      </c>
      <c r="P29" s="87">
        <v>19.692700000000002</v>
      </c>
      <c r="Q29" s="88">
        <v>8.1096363311707634E-5</v>
      </c>
      <c r="R29" s="88">
        <v>1.2473357609446784E-2</v>
      </c>
      <c r="S29" s="88">
        <f>+P29/'סכום נכסי הקרן'!$C$42</f>
        <v>1.6221492929112532E-4</v>
      </c>
    </row>
    <row r="30" spans="2:19">
      <c r="B30" s="108" t="s">
        <v>1170</v>
      </c>
      <c r="C30" s="80" t="s">
        <v>1171</v>
      </c>
      <c r="D30" s="93" t="s">
        <v>1140</v>
      </c>
      <c r="E30" s="80" t="s">
        <v>784</v>
      </c>
      <c r="F30" s="93" t="s">
        <v>785</v>
      </c>
      <c r="G30" s="80" t="s">
        <v>1277</v>
      </c>
      <c r="H30" s="80" t="s">
        <v>1273</v>
      </c>
      <c r="I30" s="113">
        <v>42625</v>
      </c>
      <c r="J30" s="89">
        <v>4.5100000000000007</v>
      </c>
      <c r="K30" s="93" t="s">
        <v>167</v>
      </c>
      <c r="L30" s="94">
        <v>4.4500000000000005E-2</v>
      </c>
      <c r="M30" s="88">
        <v>3.8200000000000005E-2</v>
      </c>
      <c r="N30" s="87">
        <v>31395</v>
      </c>
      <c r="O30" s="89">
        <v>103.17</v>
      </c>
      <c r="P30" s="87">
        <v>114.30508999999999</v>
      </c>
      <c r="Q30" s="88">
        <v>2.2894635866668728E-4</v>
      </c>
      <c r="R30" s="88">
        <v>7.2400852303137669E-2</v>
      </c>
      <c r="S30" s="88">
        <f>+P30/'סכום נכסי הקרן'!$C$42</f>
        <v>9.4156677814447552E-4</v>
      </c>
    </row>
    <row r="31" spans="2:19">
      <c r="B31" s="108" t="s">
        <v>1172</v>
      </c>
      <c r="C31" s="80" t="s">
        <v>1173</v>
      </c>
      <c r="D31" s="93" t="s">
        <v>1140</v>
      </c>
      <c r="E31" s="80" t="s">
        <v>1174</v>
      </c>
      <c r="F31" s="93" t="s">
        <v>384</v>
      </c>
      <c r="G31" s="80" t="s">
        <v>1157</v>
      </c>
      <c r="H31" s="80"/>
      <c r="I31" s="113">
        <v>41840</v>
      </c>
      <c r="J31" s="89">
        <v>4.67</v>
      </c>
      <c r="K31" s="93" t="s">
        <v>167</v>
      </c>
      <c r="L31" s="94">
        <v>0.03</v>
      </c>
      <c r="M31" s="88">
        <v>0.33649999999999997</v>
      </c>
      <c r="N31" s="87">
        <v>3244.29</v>
      </c>
      <c r="O31" s="89">
        <v>27.02</v>
      </c>
      <c r="P31" s="87">
        <v>3.0935199999999998</v>
      </c>
      <c r="Q31" s="88">
        <v>9.1214843932728796E-6</v>
      </c>
      <c r="R31" s="88">
        <v>1.9594357925513417E-3</v>
      </c>
      <c r="S31" s="88">
        <f>+P31/'סכום נכסי הקרן'!$C$42</f>
        <v>2.5482291816799214E-5</v>
      </c>
    </row>
    <row r="32" spans="2:19">
      <c r="B32" s="108" t="s">
        <v>1175</v>
      </c>
      <c r="C32" s="80" t="s">
        <v>1176</v>
      </c>
      <c r="D32" s="93" t="s">
        <v>1140</v>
      </c>
      <c r="E32" s="80" t="s">
        <v>1174</v>
      </c>
      <c r="F32" s="93" t="s">
        <v>384</v>
      </c>
      <c r="G32" s="80" t="s">
        <v>1157</v>
      </c>
      <c r="H32" s="80"/>
      <c r="I32" s="113">
        <v>41840</v>
      </c>
      <c r="J32" s="89">
        <v>1.8399999999999994</v>
      </c>
      <c r="K32" s="93" t="s">
        <v>167</v>
      </c>
      <c r="L32" s="94">
        <v>4.1299999999999996E-2</v>
      </c>
      <c r="M32" s="88">
        <v>0.38009999999999999</v>
      </c>
      <c r="N32" s="87">
        <v>829.8</v>
      </c>
      <c r="O32" s="89">
        <v>56</v>
      </c>
      <c r="P32" s="87">
        <v>1.6398900000000001</v>
      </c>
      <c r="Q32" s="88">
        <v>2.4284108974251294E-5</v>
      </c>
      <c r="R32" s="88">
        <v>1.0387064450357586E-3</v>
      </c>
      <c r="S32" s="88">
        <f>+P32/'סכום נכסי הקרן'!$C$42</f>
        <v>1.3508286847167909E-5</v>
      </c>
    </row>
    <row r="33" spans="2:19">
      <c r="B33" s="109"/>
      <c r="C33" s="80"/>
      <c r="D33" s="80"/>
      <c r="E33" s="80"/>
      <c r="F33" s="80"/>
      <c r="G33" s="80"/>
      <c r="H33" s="80"/>
      <c r="I33" s="80"/>
      <c r="J33" s="89"/>
      <c r="K33" s="80"/>
      <c r="L33" s="80"/>
      <c r="M33" s="88"/>
      <c r="N33" s="87"/>
      <c r="O33" s="89"/>
      <c r="P33" s="80"/>
      <c r="Q33" s="80"/>
      <c r="R33" s="88"/>
      <c r="S33" s="80"/>
    </row>
    <row r="34" spans="2:19" s="96" customFormat="1">
      <c r="B34" s="129" t="s">
        <v>234</v>
      </c>
      <c r="C34" s="120"/>
      <c r="D34" s="120"/>
      <c r="E34" s="120"/>
      <c r="F34" s="120"/>
      <c r="G34" s="120"/>
      <c r="H34" s="120"/>
      <c r="I34" s="120"/>
      <c r="J34" s="122">
        <v>2.9899999999999998</v>
      </c>
      <c r="K34" s="120"/>
      <c r="L34" s="120"/>
      <c r="M34" s="123">
        <v>3.6199999999999996E-2</v>
      </c>
      <c r="N34" s="121"/>
      <c r="O34" s="122"/>
      <c r="P34" s="121">
        <v>58.450830000000003</v>
      </c>
      <c r="Q34" s="120"/>
      <c r="R34" s="123">
        <v>3.7022759964808298E-2</v>
      </c>
      <c r="S34" s="123">
        <f>+P34/'סכום נכסי הקרן'!$C$42</f>
        <v>4.8147776868878245E-4</v>
      </c>
    </row>
    <row r="35" spans="2:19">
      <c r="B35" s="107" t="s">
        <v>69</v>
      </c>
      <c r="C35" s="82"/>
      <c r="D35" s="82"/>
      <c r="E35" s="82"/>
      <c r="F35" s="82"/>
      <c r="G35" s="82"/>
      <c r="H35" s="82"/>
      <c r="I35" s="82"/>
      <c r="J35" s="92">
        <v>2.9899999999999998</v>
      </c>
      <c r="K35" s="82"/>
      <c r="L35" s="82"/>
      <c r="M35" s="91">
        <v>3.6199999999999996E-2</v>
      </c>
      <c r="N35" s="90"/>
      <c r="O35" s="92"/>
      <c r="P35" s="90">
        <v>58.450830000000003</v>
      </c>
      <c r="Q35" s="82"/>
      <c r="R35" s="91">
        <v>3.7022759964808298E-2</v>
      </c>
      <c r="S35" s="91">
        <f>+P35/'סכום נכסי הקרן'!$C$42</f>
        <v>4.8147776868878245E-4</v>
      </c>
    </row>
    <row r="36" spans="2:19">
      <c r="B36" s="108" t="s">
        <v>1177</v>
      </c>
      <c r="C36" s="80" t="s">
        <v>1178</v>
      </c>
      <c r="D36" s="93" t="s">
        <v>1140</v>
      </c>
      <c r="E36" s="80"/>
      <c r="F36" s="93" t="s">
        <v>750</v>
      </c>
      <c r="G36" s="80" t="s">
        <v>1179</v>
      </c>
      <c r="H36" s="80" t="s">
        <v>1180</v>
      </c>
      <c r="I36" s="113">
        <v>42135</v>
      </c>
      <c r="J36" s="89">
        <v>2.9899999999999998</v>
      </c>
      <c r="K36" s="93" t="s">
        <v>167</v>
      </c>
      <c r="L36" s="94">
        <v>0.06</v>
      </c>
      <c r="M36" s="88">
        <v>3.6199999999999996E-2</v>
      </c>
      <c r="N36" s="87">
        <v>15000</v>
      </c>
      <c r="O36" s="89">
        <v>110.42</v>
      </c>
      <c r="P36" s="87">
        <v>58.450830000000003</v>
      </c>
      <c r="Q36" s="88">
        <v>1.8181818181818182E-5</v>
      </c>
      <c r="R36" s="88">
        <v>3.7022759964808298E-2</v>
      </c>
      <c r="S36" s="88">
        <f>+P36/'סכום נכסי הקרן'!$C$42</f>
        <v>4.8147776868878245E-4</v>
      </c>
    </row>
    <row r="37" spans="2:19">
      <c r="B37" s="111"/>
      <c r="C37" s="112"/>
      <c r="D37" s="112"/>
      <c r="E37" s="112"/>
      <c r="F37" s="112"/>
      <c r="G37" s="112"/>
      <c r="H37" s="112"/>
      <c r="I37" s="112"/>
      <c r="J37" s="114"/>
      <c r="K37" s="112"/>
      <c r="L37" s="112"/>
      <c r="M37" s="115"/>
      <c r="N37" s="116"/>
      <c r="O37" s="114"/>
      <c r="P37" s="112"/>
      <c r="Q37" s="112"/>
      <c r="R37" s="115"/>
      <c r="S37" s="112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95" t="s">
        <v>252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95" t="s">
        <v>116</v>
      </c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95" t="s">
        <v>237</v>
      </c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95" t="s">
        <v>247</v>
      </c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</row>
    <row r="112" spans="2:19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</row>
    <row r="113" spans="2:19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</row>
    <row r="114" spans="2:19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</row>
    <row r="115" spans="2:19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</row>
    <row r="116" spans="2:19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</row>
    <row r="117" spans="2:19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</row>
    <row r="118" spans="2:19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</row>
    <row r="119" spans="2:19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</row>
    <row r="120" spans="2:19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</row>
    <row r="121" spans="2:19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</row>
    <row r="122" spans="2:19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</row>
    <row r="123" spans="2:19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</row>
    <row r="124" spans="2:19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</row>
    <row r="125" spans="2:19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</row>
    <row r="126" spans="2:19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</row>
    <row r="127" spans="2:19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</row>
    <row r="128" spans="2:19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</row>
    <row r="129" spans="2:19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</row>
    <row r="130" spans="2:19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</row>
    <row r="131" spans="2:19"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</row>
    <row r="132" spans="2:19"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</row>
    <row r="133" spans="2:19"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</row>
    <row r="134" spans="2:19"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</row>
    <row r="135" spans="2:19"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</row>
    <row r="136" spans="2:19"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2:B39 B44:B136">
    <cfRule type="cellIs" dxfId="8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4"/>
  <sheetViews>
    <sheetView rightToLeft="1" workbookViewId="0">
      <selection activeCell="G25" sqref="G25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11.85546875" style="1" bestFit="1" customWidth="1"/>
    <col min="7" max="7" width="12" style="1" bestFit="1" customWidth="1"/>
    <col min="8" max="8" width="10.140625" style="1" bestFit="1" customWidth="1"/>
    <col min="9" max="9" width="9" style="1" bestFit="1" customWidth="1"/>
    <col min="10" max="10" width="8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183</v>
      </c>
      <c r="C1" s="78" t="s" vm="1">
        <v>253</v>
      </c>
    </row>
    <row r="2" spans="2:98">
      <c r="B2" s="57" t="s">
        <v>182</v>
      </c>
      <c r="C2" s="78" t="s">
        <v>254</v>
      </c>
    </row>
    <row r="3" spans="2:98">
      <c r="B3" s="57" t="s">
        <v>184</v>
      </c>
      <c r="C3" s="78" t="s">
        <v>255</v>
      </c>
    </row>
    <row r="4" spans="2:98">
      <c r="B4" s="57" t="s">
        <v>185</v>
      </c>
      <c r="C4" s="78">
        <v>2208</v>
      </c>
    </row>
    <row r="6" spans="2:98" ht="26.25" customHeight="1">
      <c r="B6" s="202" t="s">
        <v>214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4"/>
    </row>
    <row r="7" spans="2:98" ht="26.25" customHeight="1">
      <c r="B7" s="202" t="s">
        <v>92</v>
      </c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4"/>
    </row>
    <row r="8" spans="2:98" s="3" customFormat="1" ht="63">
      <c r="B8" s="22" t="s">
        <v>120</v>
      </c>
      <c r="C8" s="30" t="s">
        <v>45</v>
      </c>
      <c r="D8" s="30" t="s">
        <v>122</v>
      </c>
      <c r="E8" s="30" t="s">
        <v>121</v>
      </c>
      <c r="F8" s="30" t="s">
        <v>65</v>
      </c>
      <c r="G8" s="30" t="s">
        <v>104</v>
      </c>
      <c r="H8" s="30" t="s">
        <v>239</v>
      </c>
      <c r="I8" s="30" t="s">
        <v>238</v>
      </c>
      <c r="J8" s="30" t="s">
        <v>113</v>
      </c>
      <c r="K8" s="30" t="s">
        <v>59</v>
      </c>
      <c r="L8" s="30" t="s">
        <v>186</v>
      </c>
      <c r="M8" s="31" t="s">
        <v>188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248</v>
      </c>
      <c r="I9" s="32"/>
      <c r="J9" s="32" t="s">
        <v>242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19" t="s">
        <v>29</v>
      </c>
      <c r="C11" s="120"/>
      <c r="D11" s="120"/>
      <c r="E11" s="120"/>
      <c r="F11" s="120"/>
      <c r="G11" s="120"/>
      <c r="H11" s="121"/>
      <c r="I11" s="121"/>
      <c r="J11" s="121">
        <v>343.41192000000001</v>
      </c>
      <c r="K11" s="120"/>
      <c r="L11" s="123">
        <v>1</v>
      </c>
      <c r="M11" s="123">
        <f>+J11/'סכום נכסי הקרן'!$C$42</f>
        <v>2.828791395823304E-3</v>
      </c>
      <c r="N11" s="146"/>
      <c r="O11" s="14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CT11" s="96"/>
    </row>
    <row r="12" spans="2:98" s="96" customFormat="1" ht="17.25" customHeight="1">
      <c r="B12" s="127" t="s">
        <v>235</v>
      </c>
      <c r="C12" s="120"/>
      <c r="D12" s="120"/>
      <c r="E12" s="120"/>
      <c r="F12" s="120"/>
      <c r="G12" s="120"/>
      <c r="H12" s="121"/>
      <c r="I12" s="121"/>
      <c r="J12" s="121">
        <v>64.761829999999989</v>
      </c>
      <c r="K12" s="120"/>
      <c r="L12" s="123">
        <v>0.18858352383341845</v>
      </c>
      <c r="M12" s="123">
        <f>+J12/'סכום נכסי הקרן'!$C$42</f>
        <v>5.3346344961401309E-4</v>
      </c>
      <c r="N12" s="146"/>
      <c r="O12" s="146"/>
    </row>
    <row r="13" spans="2:98">
      <c r="B13" s="99" t="s">
        <v>235</v>
      </c>
      <c r="C13" s="82"/>
      <c r="D13" s="82"/>
      <c r="E13" s="82"/>
      <c r="F13" s="82"/>
      <c r="G13" s="82"/>
      <c r="H13" s="90"/>
      <c r="I13" s="90"/>
      <c r="J13" s="90">
        <v>64.761829999999989</v>
      </c>
      <c r="K13" s="82"/>
      <c r="L13" s="91">
        <v>0.18858352383341845</v>
      </c>
      <c r="M13" s="91">
        <f>+J13/'סכום נכסי הקרן'!$C$42</f>
        <v>5.3346344961401309E-4</v>
      </c>
      <c r="N13" s="147"/>
      <c r="O13" s="147"/>
    </row>
    <row r="14" spans="2:98">
      <c r="B14" s="86" t="s">
        <v>1181</v>
      </c>
      <c r="C14" s="80">
        <v>4960</v>
      </c>
      <c r="D14" s="93" t="s">
        <v>27</v>
      </c>
      <c r="E14" s="80" t="s">
        <v>1182</v>
      </c>
      <c r="F14" s="93" t="s">
        <v>194</v>
      </c>
      <c r="G14" s="93" t="s">
        <v>169</v>
      </c>
      <c r="H14" s="87">
        <v>15024.93</v>
      </c>
      <c r="I14" s="87">
        <v>100</v>
      </c>
      <c r="J14" s="87">
        <v>62.457129999999999</v>
      </c>
      <c r="K14" s="88">
        <v>1.9667272687864221E-4</v>
      </c>
      <c r="L14" s="88">
        <v>0.18187234153083562</v>
      </c>
      <c r="M14" s="88">
        <f>+J14/'סכום נכסי הקרן'!$C$42</f>
        <v>5.1447891486066516E-4</v>
      </c>
      <c r="N14" s="147"/>
      <c r="O14" s="147"/>
    </row>
    <row r="15" spans="2:98">
      <c r="B15" s="86" t="s">
        <v>1184</v>
      </c>
      <c r="C15" s="80" t="s">
        <v>1185</v>
      </c>
      <c r="D15" s="93" t="s">
        <v>27</v>
      </c>
      <c r="E15" s="80" t="s">
        <v>1174</v>
      </c>
      <c r="F15" s="93" t="s">
        <v>384</v>
      </c>
      <c r="G15" s="93" t="s">
        <v>167</v>
      </c>
      <c r="H15" s="87">
        <v>49.79</v>
      </c>
      <c r="I15" s="87">
        <v>1311.0867000000001</v>
      </c>
      <c r="J15" s="87">
        <v>2.3036999999999996</v>
      </c>
      <c r="K15" s="88">
        <v>5.0779569086881646E-6</v>
      </c>
      <c r="L15" s="88">
        <v>6.7082703477503039E-3</v>
      </c>
      <c r="M15" s="88">
        <f>+J15/'סכום נכסי הקרן'!$C$42</f>
        <v>1.8976297440572663E-5</v>
      </c>
      <c r="N15" s="147"/>
      <c r="O15" s="147"/>
    </row>
    <row r="16" spans="2:98">
      <c r="B16" s="83"/>
      <c r="C16" s="80"/>
      <c r="D16" s="80"/>
      <c r="E16" s="80"/>
      <c r="F16" s="80"/>
      <c r="G16" s="80"/>
      <c r="H16" s="87"/>
      <c r="I16" s="87"/>
      <c r="J16" s="80"/>
      <c r="K16" s="80"/>
      <c r="L16" s="88"/>
      <c r="M16" s="80"/>
      <c r="N16" s="147"/>
      <c r="O16" s="147"/>
    </row>
    <row r="17" spans="2:15" s="96" customFormat="1">
      <c r="B17" s="127" t="s">
        <v>234</v>
      </c>
      <c r="C17" s="120"/>
      <c r="D17" s="120"/>
      <c r="E17" s="120"/>
      <c r="F17" s="120"/>
      <c r="G17" s="120"/>
      <c r="H17" s="121"/>
      <c r="I17" s="121"/>
      <c r="J17" s="121">
        <v>278.65008999999998</v>
      </c>
      <c r="K17" s="120"/>
      <c r="L17" s="123">
        <v>0.81141647616658141</v>
      </c>
      <c r="M17" s="123">
        <f>+J17/'סכום נכסי הקרן'!$C$42</f>
        <v>2.2953279462092904E-3</v>
      </c>
      <c r="N17" s="146"/>
      <c r="O17" s="146"/>
    </row>
    <row r="18" spans="2:15">
      <c r="B18" s="99" t="s">
        <v>63</v>
      </c>
      <c r="C18" s="82"/>
      <c r="D18" s="82"/>
      <c r="E18" s="82"/>
      <c r="F18" s="82"/>
      <c r="G18" s="82"/>
      <c r="H18" s="90"/>
      <c r="I18" s="90"/>
      <c r="J18" s="90">
        <v>278.65008999999998</v>
      </c>
      <c r="K18" s="82"/>
      <c r="L18" s="91">
        <v>0.81141647616658141</v>
      </c>
      <c r="M18" s="91">
        <f>+J18/'סכום נכסי הקרן'!$C$42</f>
        <v>2.2953279462092904E-3</v>
      </c>
      <c r="N18" s="147"/>
      <c r="O18" s="147"/>
    </row>
    <row r="19" spans="2:15">
      <c r="B19" s="86" t="s">
        <v>1186</v>
      </c>
      <c r="C19" s="80">
        <v>5691</v>
      </c>
      <c r="D19" s="93" t="s">
        <v>27</v>
      </c>
      <c r="E19" s="80"/>
      <c r="F19" s="93" t="s">
        <v>705</v>
      </c>
      <c r="G19" s="93" t="s">
        <v>167</v>
      </c>
      <c r="H19" s="87">
        <v>34387</v>
      </c>
      <c r="I19" s="87">
        <v>96.398300000000006</v>
      </c>
      <c r="J19" s="87">
        <v>116.98098</v>
      </c>
      <c r="K19" s="88">
        <v>3.9144688004747819E-4</v>
      </c>
      <c r="L19" s="88">
        <v>0.34064333002768221</v>
      </c>
      <c r="M19" s="88">
        <f>+J19/'סכום נכסי הקרן'!$C$42</f>
        <v>9.6360892102690559E-4</v>
      </c>
      <c r="N19" s="147"/>
      <c r="O19" s="147"/>
    </row>
    <row r="20" spans="2:15">
      <c r="B20" s="86" t="s">
        <v>1187</v>
      </c>
      <c r="C20" s="80">
        <v>4811</v>
      </c>
      <c r="D20" s="93" t="s">
        <v>27</v>
      </c>
      <c r="E20" s="80"/>
      <c r="F20" s="93" t="s">
        <v>705</v>
      </c>
      <c r="G20" s="93" t="s">
        <v>167</v>
      </c>
      <c r="H20" s="87">
        <v>7962</v>
      </c>
      <c r="I20" s="87">
        <v>281.72609999999997</v>
      </c>
      <c r="J20" s="87">
        <v>79.159109999999998</v>
      </c>
      <c r="K20" s="88">
        <v>4.1104315032490437E-4</v>
      </c>
      <c r="L20" s="88">
        <v>0.23050775290502437</v>
      </c>
      <c r="M20" s="88">
        <f>+J20/'סכום נכסי הקרן'!$C$42</f>
        <v>6.5205834808829718E-4</v>
      </c>
      <c r="N20" s="147"/>
      <c r="O20" s="147"/>
    </row>
    <row r="21" spans="2:15">
      <c r="B21" s="86" t="s">
        <v>1188</v>
      </c>
      <c r="C21" s="80">
        <v>5356</v>
      </c>
      <c r="D21" s="93" t="s">
        <v>27</v>
      </c>
      <c r="E21" s="80"/>
      <c r="F21" s="93" t="s">
        <v>705</v>
      </c>
      <c r="G21" s="93" t="s">
        <v>167</v>
      </c>
      <c r="H21" s="87">
        <v>10102</v>
      </c>
      <c r="I21" s="87">
        <v>231.44489999999999</v>
      </c>
      <c r="J21" s="87">
        <v>82.51</v>
      </c>
      <c r="K21" s="88">
        <v>4.2628154315366851E-4</v>
      </c>
      <c r="L21" s="88">
        <v>0.24026539323387494</v>
      </c>
      <c r="M21" s="88">
        <f>+J21/'סכום נכסי הקרן'!$C$42</f>
        <v>6.7966067709408816E-4</v>
      </c>
      <c r="N21" s="147"/>
      <c r="O21" s="147"/>
    </row>
    <row r="22" spans="2:15">
      <c r="B22" s="83"/>
      <c r="C22" s="80"/>
      <c r="D22" s="80"/>
      <c r="E22" s="80"/>
      <c r="F22" s="80"/>
      <c r="G22" s="80"/>
      <c r="H22" s="87"/>
      <c r="I22" s="87"/>
      <c r="J22" s="80"/>
      <c r="K22" s="80"/>
      <c r="L22" s="88"/>
      <c r="M22" s="80"/>
      <c r="N22" s="147"/>
      <c r="O22" s="147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47"/>
      <c r="O23" s="147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47"/>
      <c r="O24" s="147"/>
    </row>
    <row r="25" spans="2:15">
      <c r="B25" s="95" t="s">
        <v>252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47"/>
      <c r="O25" s="147"/>
    </row>
    <row r="26" spans="2:15">
      <c r="B26" s="95" t="s">
        <v>116</v>
      </c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47"/>
      <c r="O26" s="147"/>
    </row>
    <row r="27" spans="2:15">
      <c r="B27" s="95" t="s">
        <v>237</v>
      </c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</row>
    <row r="28" spans="2:15">
      <c r="B28" s="95" t="s">
        <v>247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</row>
    <row r="33" spans="2:1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2:1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2:1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</row>
    <row r="36" spans="2:1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</row>
    <row r="37" spans="2:1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2:1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2:1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2:1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2:1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2:1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 spans="2:1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2:1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2:1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 spans="2:13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 spans="2:1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 spans="2:13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2:13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 spans="2:13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 spans="2:13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 spans="2:13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 spans="2:13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 spans="2:1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 spans="2:13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 spans="2:13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 spans="2:13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 spans="2:13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 spans="2:13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 spans="2:13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 spans="2:13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 spans="2:13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 spans="2:1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2:1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 spans="2:13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2:13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2:13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2:13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2:1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2:1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 spans="2:1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 spans="2:1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 spans="2:1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 spans="2:1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 spans="2:1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 spans="2:1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2:1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 spans="2:1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 spans="2:1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 spans="2:1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 spans="2:1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 spans="2:1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 spans="2:1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 spans="2:1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 spans="2:1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 spans="2:1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 spans="2:1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 spans="2:1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 spans="2:1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 spans="2:1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2:1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 spans="2:1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 spans="2:1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 spans="2:13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</row>
    <row r="112" spans="2:13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</row>
    <row r="113" spans="2:13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</row>
    <row r="114" spans="2:13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</row>
    <row r="115" spans="2:13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</row>
    <row r="116" spans="2:13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</row>
    <row r="117" spans="2:13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</row>
    <row r="118" spans="2:13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</row>
    <row r="119" spans="2:13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</row>
    <row r="120" spans="2:13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</row>
    <row r="121" spans="2:13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4"/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3"/>
      <c r="C404" s="1"/>
      <c r="D404" s="1"/>
      <c r="E404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D25:XFD1048576 D21:AF24 AH21:XFD24 D1:XFD20 A1:B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U631"/>
  <sheetViews>
    <sheetView rightToLeft="1" zoomScale="90" zoomScaleNormal="90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41.7109375" style="2" bestFit="1" customWidth="1"/>
    <col min="4" max="4" width="12.28515625" style="1" bestFit="1" customWidth="1"/>
    <col min="5" max="5" width="11.28515625" style="1" bestFit="1" customWidth="1"/>
    <col min="6" max="6" width="10.140625" style="1" bestFit="1" customWidth="1"/>
    <col min="7" max="7" width="7.28515625" style="1" bestFit="1" customWidth="1"/>
    <col min="8" max="8" width="8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8.7109375" style="3" customWidth="1"/>
    <col min="14" max="14" width="10" style="3" customWidth="1"/>
    <col min="15" max="15" width="9.570312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47">
      <c r="B1" s="57" t="s">
        <v>183</v>
      </c>
      <c r="C1" s="78" t="s" vm="1">
        <v>253</v>
      </c>
    </row>
    <row r="2" spans="2:47">
      <c r="B2" s="57" t="s">
        <v>182</v>
      </c>
      <c r="C2" s="78" t="s">
        <v>254</v>
      </c>
    </row>
    <row r="3" spans="2:47">
      <c r="B3" s="57" t="s">
        <v>184</v>
      </c>
      <c r="C3" s="78" t="s">
        <v>255</v>
      </c>
    </row>
    <row r="4" spans="2:47">
      <c r="B4" s="57" t="s">
        <v>185</v>
      </c>
      <c r="C4" s="78">
        <v>2208</v>
      </c>
    </row>
    <row r="6" spans="2:47" ht="26.25" customHeight="1">
      <c r="B6" s="202" t="s">
        <v>214</v>
      </c>
      <c r="C6" s="203"/>
      <c r="D6" s="203"/>
      <c r="E6" s="203"/>
      <c r="F6" s="203"/>
      <c r="G6" s="203"/>
      <c r="H6" s="203"/>
      <c r="I6" s="203"/>
      <c r="J6" s="203"/>
      <c r="K6" s="204"/>
    </row>
    <row r="7" spans="2:47" ht="26.25" customHeight="1">
      <c r="B7" s="202" t="s">
        <v>99</v>
      </c>
      <c r="C7" s="203"/>
      <c r="D7" s="203"/>
      <c r="E7" s="203"/>
      <c r="F7" s="203"/>
      <c r="G7" s="203"/>
      <c r="H7" s="203"/>
      <c r="I7" s="203"/>
      <c r="J7" s="203"/>
      <c r="K7" s="204"/>
    </row>
    <row r="8" spans="2:47" s="3" customFormat="1" ht="78.75">
      <c r="B8" s="22" t="s">
        <v>120</v>
      </c>
      <c r="C8" s="30" t="s">
        <v>45</v>
      </c>
      <c r="D8" s="30" t="s">
        <v>104</v>
      </c>
      <c r="E8" s="30" t="s">
        <v>105</v>
      </c>
      <c r="F8" s="30" t="s">
        <v>239</v>
      </c>
      <c r="G8" s="30" t="s">
        <v>238</v>
      </c>
      <c r="H8" s="30" t="s">
        <v>113</v>
      </c>
      <c r="I8" s="30" t="s">
        <v>59</v>
      </c>
      <c r="J8" s="30" t="s">
        <v>186</v>
      </c>
      <c r="K8" s="31" t="s">
        <v>188</v>
      </c>
      <c r="AU8" s="1"/>
    </row>
    <row r="9" spans="2:47" s="3" customFormat="1" ht="21" customHeight="1">
      <c r="B9" s="15"/>
      <c r="C9" s="16"/>
      <c r="D9" s="16"/>
      <c r="E9" s="32" t="s">
        <v>22</v>
      </c>
      <c r="F9" s="32" t="s">
        <v>248</v>
      </c>
      <c r="G9" s="32"/>
      <c r="H9" s="32" t="s">
        <v>242</v>
      </c>
      <c r="I9" s="32" t="s">
        <v>20</v>
      </c>
      <c r="J9" s="32" t="s">
        <v>20</v>
      </c>
      <c r="K9" s="33" t="s">
        <v>20</v>
      </c>
      <c r="AU9" s="1"/>
    </row>
    <row r="10" spans="2:47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AU10" s="1"/>
    </row>
    <row r="11" spans="2:47" s="4" customFormat="1" ht="18" customHeight="1">
      <c r="B11" s="97" t="s">
        <v>1189</v>
      </c>
      <c r="C11" s="98"/>
      <c r="D11" s="98"/>
      <c r="E11" s="98"/>
      <c r="F11" s="100"/>
      <c r="G11" s="102"/>
      <c r="H11" s="100">
        <v>427.67650999999995</v>
      </c>
      <c r="I11" s="98"/>
      <c r="J11" s="103">
        <v>1</v>
      </c>
      <c r="K11" s="103">
        <f>+H11/'סכום נכסי הקרן'!$C$42</f>
        <v>3.5229051795398923E-3</v>
      </c>
      <c r="L11" s="3"/>
      <c r="M11" s="3"/>
      <c r="AU11" s="1"/>
    </row>
    <row r="12" spans="2:47" ht="21" customHeight="1">
      <c r="B12" s="81" t="s">
        <v>1190</v>
      </c>
      <c r="C12" s="82"/>
      <c r="D12" s="82"/>
      <c r="E12" s="82"/>
      <c r="F12" s="90"/>
      <c r="G12" s="92"/>
      <c r="H12" s="90">
        <v>16.552880000000002</v>
      </c>
      <c r="I12" s="82"/>
      <c r="J12" s="91">
        <v>3.8704206597645507E-2</v>
      </c>
      <c r="K12" s="91">
        <f>+H12/'סכום נכסי הקרן'!$C$42</f>
        <v>1.363512498928274E-4</v>
      </c>
      <c r="N12" s="1"/>
    </row>
    <row r="13" spans="2:47">
      <c r="B13" s="99" t="s">
        <v>231</v>
      </c>
      <c r="C13" s="82"/>
      <c r="D13" s="82"/>
      <c r="E13" s="82"/>
      <c r="F13" s="90"/>
      <c r="G13" s="92"/>
      <c r="H13" s="90">
        <v>16.552880000000002</v>
      </c>
      <c r="I13" s="82"/>
      <c r="J13" s="91">
        <v>3.8704206597645507E-2</v>
      </c>
      <c r="K13" s="91">
        <f>+H13/'סכום נכסי הקרן'!$C$42</f>
        <v>1.363512498928274E-4</v>
      </c>
      <c r="N13" s="1"/>
    </row>
    <row r="14" spans="2:47">
      <c r="B14" s="86" t="s">
        <v>1191</v>
      </c>
      <c r="C14" s="80">
        <v>5277</v>
      </c>
      <c r="D14" s="93" t="s">
        <v>167</v>
      </c>
      <c r="E14" s="113">
        <v>42545</v>
      </c>
      <c r="F14" s="87">
        <v>4531.71</v>
      </c>
      <c r="G14" s="89">
        <v>103.5046</v>
      </c>
      <c r="H14" s="87">
        <v>16.552880000000002</v>
      </c>
      <c r="I14" s="88">
        <v>8.3333333333333331E-5</v>
      </c>
      <c r="J14" s="88">
        <v>3.8704206597645507E-2</v>
      </c>
      <c r="K14" s="88">
        <f>+H14/'סכום נכסי הקרן'!$C$42</f>
        <v>1.363512498928274E-4</v>
      </c>
      <c r="N14" s="1"/>
    </row>
    <row r="15" spans="2:47">
      <c r="B15" s="83"/>
      <c r="C15" s="80"/>
      <c r="D15" s="80"/>
      <c r="E15" s="80"/>
      <c r="F15" s="87"/>
      <c r="G15" s="89"/>
      <c r="H15" s="80"/>
      <c r="I15" s="80"/>
      <c r="J15" s="88"/>
      <c r="K15" s="80"/>
      <c r="N15" s="1"/>
    </row>
    <row r="16" spans="2:47">
      <c r="B16" s="81" t="s">
        <v>1192</v>
      </c>
      <c r="C16" s="82"/>
      <c r="D16" s="82"/>
      <c r="E16" s="82"/>
      <c r="F16" s="90"/>
      <c r="G16" s="92"/>
      <c r="H16" s="90">
        <v>411.12362999999993</v>
      </c>
      <c r="I16" s="82"/>
      <c r="J16" s="91">
        <v>0.96129579340235449</v>
      </c>
      <c r="K16" s="91">
        <f>+H16/'סכום נכסי הקרן'!$C$42</f>
        <v>3.3865539296470647E-3</v>
      </c>
      <c r="N16" s="1"/>
    </row>
    <row r="17" spans="2:14">
      <c r="B17" s="99" t="s">
        <v>231</v>
      </c>
      <c r="C17" s="82"/>
      <c r="D17" s="82"/>
      <c r="E17" s="82"/>
      <c r="F17" s="90"/>
      <c r="G17" s="92"/>
      <c r="H17" s="90">
        <v>17.40382</v>
      </c>
      <c r="I17" s="82"/>
      <c r="J17" s="91">
        <v>4.0693888004276882E-2</v>
      </c>
      <c r="K17" s="91">
        <f>+H17/'סכום נכסי הקרן'!$C$42</f>
        <v>1.4336070882588331E-4</v>
      </c>
      <c r="N17" s="1"/>
    </row>
    <row r="18" spans="2:14">
      <c r="B18" s="86" t="s">
        <v>1194</v>
      </c>
      <c r="C18" s="80">
        <v>5301</v>
      </c>
      <c r="D18" s="93" t="s">
        <v>167</v>
      </c>
      <c r="E18" s="113">
        <v>42983</v>
      </c>
      <c r="F18" s="87">
        <v>1476</v>
      </c>
      <c r="G18" s="89">
        <v>100</v>
      </c>
      <c r="H18" s="87">
        <v>5.2088000000000001</v>
      </c>
      <c r="I18" s="88">
        <v>2.1673962612056344E-4</v>
      </c>
      <c r="J18" s="88">
        <v>1.2179298788235999E-2</v>
      </c>
      <c r="K18" s="88">
        <f>+H18/'סכום נכסי הקרן'!$C$42</f>
        <v>4.290651478424053E-5</v>
      </c>
      <c r="N18" s="1"/>
    </row>
    <row r="19" spans="2:14">
      <c r="B19" s="86" t="s">
        <v>1195</v>
      </c>
      <c r="C19" s="80">
        <v>5288</v>
      </c>
      <c r="D19" s="93" t="s">
        <v>167</v>
      </c>
      <c r="E19" s="113">
        <v>42768</v>
      </c>
      <c r="F19" s="87">
        <v>3944.75</v>
      </c>
      <c r="G19" s="89">
        <v>87.601299999999995</v>
      </c>
      <c r="H19" s="87">
        <v>12.195020000000001</v>
      </c>
      <c r="I19" s="88">
        <v>6.7483937045458294E-5</v>
      </c>
      <c r="J19" s="88">
        <v>2.8514589216040886E-2</v>
      </c>
      <c r="K19" s="88">
        <f>+H19/'סכום נכסי הקרן'!$C$42</f>
        <v>1.0045419404164279E-4</v>
      </c>
      <c r="N19" s="1"/>
    </row>
    <row r="20" spans="2:14">
      <c r="B20" s="83"/>
      <c r="C20" s="80"/>
      <c r="D20" s="80"/>
      <c r="E20" s="80"/>
      <c r="F20" s="87"/>
      <c r="G20" s="89"/>
      <c r="H20" s="80"/>
      <c r="I20" s="80"/>
      <c r="J20" s="88"/>
      <c r="K20" s="80"/>
      <c r="N20" s="1"/>
    </row>
    <row r="21" spans="2:14">
      <c r="B21" s="99" t="s">
        <v>233</v>
      </c>
      <c r="C21" s="82"/>
      <c r="D21" s="82"/>
      <c r="E21" s="82"/>
      <c r="F21" s="90"/>
      <c r="G21" s="92"/>
      <c r="H21" s="90">
        <v>393.71981</v>
      </c>
      <c r="I21" s="82"/>
      <c r="J21" s="91">
        <v>0.92060190539807774</v>
      </c>
      <c r="K21" s="91">
        <f>+H21/'סכום נכסי הקרן'!$C$42</f>
        <v>3.2431932208211818E-3</v>
      </c>
      <c r="N21" s="1"/>
    </row>
    <row r="22" spans="2:14" ht="16.5" customHeight="1">
      <c r="B22" s="86" t="s">
        <v>1197</v>
      </c>
      <c r="C22" s="80">
        <v>5281</v>
      </c>
      <c r="D22" s="93" t="s">
        <v>167</v>
      </c>
      <c r="E22" s="113">
        <v>42642</v>
      </c>
      <c r="F22" s="87">
        <v>23453.59</v>
      </c>
      <c r="G22" s="89">
        <v>84.783799999999999</v>
      </c>
      <c r="H22" s="87">
        <v>70.173600000000008</v>
      </c>
      <c r="I22" s="88">
        <v>1.9080383828464601E-5</v>
      </c>
      <c r="J22" s="88">
        <v>0.16408102469784935</v>
      </c>
      <c r="K22" s="88">
        <f>+H22/'סכום נכסי הקרן'!$C$42</f>
        <v>5.7804189177226644E-4</v>
      </c>
      <c r="N22" s="1"/>
    </row>
    <row r="23" spans="2:14" ht="16.5" customHeight="1">
      <c r="B23" s="86" t="s">
        <v>1198</v>
      </c>
      <c r="C23" s="80">
        <v>5291</v>
      </c>
      <c r="D23" s="93" t="s">
        <v>167</v>
      </c>
      <c r="E23" s="113">
        <v>42908</v>
      </c>
      <c r="F23" s="87">
        <v>10377.23</v>
      </c>
      <c r="G23" s="89">
        <v>102.34829999999999</v>
      </c>
      <c r="H23" s="87">
        <v>37.481230000000004</v>
      </c>
      <c r="I23" s="88">
        <v>4.2137752191879861E-5</v>
      </c>
      <c r="J23" s="88">
        <v>8.7639206558246571E-2</v>
      </c>
      <c r="K23" s="88">
        <f>+H23/'סכום נכסי הקרן'!$C$42</f>
        <v>3.0874461471481335E-4</v>
      </c>
      <c r="N23" s="1"/>
    </row>
    <row r="24" spans="2:14" ht="16.5" customHeight="1">
      <c r="B24" s="86" t="s">
        <v>1199</v>
      </c>
      <c r="C24" s="80">
        <v>5290</v>
      </c>
      <c r="D24" s="93" t="s">
        <v>167</v>
      </c>
      <c r="E24" s="113">
        <v>42779</v>
      </c>
      <c r="F24" s="87">
        <v>11355.16</v>
      </c>
      <c r="G24" s="89">
        <v>91.4876</v>
      </c>
      <c r="H24" s="87">
        <v>36.661230000000003</v>
      </c>
      <c r="I24" s="88">
        <v>1.3172374627934672E-5</v>
      </c>
      <c r="J24" s="88">
        <v>8.5721869550422602E-2</v>
      </c>
      <c r="K24" s="88">
        <f>+H24/'סכום נכסי הקרן'!$C$42</f>
        <v>3.0199001823902674E-4</v>
      </c>
      <c r="N24" s="1"/>
    </row>
    <row r="25" spans="2:14">
      <c r="B25" s="86" t="s">
        <v>1200</v>
      </c>
      <c r="C25" s="80">
        <v>5280</v>
      </c>
      <c r="D25" s="93" t="s">
        <v>167</v>
      </c>
      <c r="E25" s="113">
        <v>42604</v>
      </c>
      <c r="F25" s="87">
        <v>1793.29</v>
      </c>
      <c r="G25" s="89">
        <v>90.658600000000007</v>
      </c>
      <c r="H25" s="87">
        <v>5.7373400000000006</v>
      </c>
      <c r="I25" s="88">
        <v>8.5394761904761902E-4</v>
      </c>
      <c r="J25" s="88">
        <v>1.3415139400571711E-2</v>
      </c>
      <c r="K25" s="88">
        <f>+H25/'סכום נכסי הקרן'!$C$42</f>
        <v>4.7260264078523763E-5</v>
      </c>
      <c r="N25" s="1"/>
    </row>
    <row r="26" spans="2:14">
      <c r="B26" s="86" t="s">
        <v>1201</v>
      </c>
      <c r="C26" s="80">
        <v>5285</v>
      </c>
      <c r="D26" s="93" t="s">
        <v>167</v>
      </c>
      <c r="E26" s="113">
        <v>42718</v>
      </c>
      <c r="F26" s="87">
        <v>7941.73</v>
      </c>
      <c r="G26" s="89">
        <v>92.016199999999998</v>
      </c>
      <c r="H26" s="87">
        <v>25.78877</v>
      </c>
      <c r="I26" s="88">
        <v>1.0067592982456139E-5</v>
      </c>
      <c r="J26" s="88">
        <v>6.0299711106415459E-2</v>
      </c>
      <c r="K26" s="88">
        <f>+H26/'סכום נכסי הקרן'!$C$42</f>
        <v>2.1243016458155018E-4</v>
      </c>
      <c r="N26" s="1"/>
    </row>
    <row r="27" spans="2:14">
      <c r="B27" s="86" t="s">
        <v>1202</v>
      </c>
      <c r="C27" s="80">
        <v>5292</v>
      </c>
      <c r="D27" s="93" t="s">
        <v>167</v>
      </c>
      <c r="E27" s="113">
        <v>42814</v>
      </c>
      <c r="F27" s="87">
        <v>1537.11</v>
      </c>
      <c r="G27" s="89">
        <v>100</v>
      </c>
      <c r="H27" s="87">
        <v>5.4244599999999998</v>
      </c>
      <c r="I27" s="88">
        <v>8.5394761904761913E-4</v>
      </c>
      <c r="J27" s="88">
        <v>1.2683558421293702E-2</v>
      </c>
      <c r="K27" s="88">
        <f>+H27/'סכום נכסי הקרן'!$C$42</f>
        <v>4.4682973657372403E-5</v>
      </c>
      <c r="N27" s="1"/>
    </row>
    <row r="28" spans="2:14">
      <c r="B28" s="86" t="s">
        <v>1203</v>
      </c>
      <c r="C28" s="80">
        <v>5296</v>
      </c>
      <c r="D28" s="93" t="s">
        <v>167</v>
      </c>
      <c r="E28" s="113">
        <v>42912</v>
      </c>
      <c r="F28" s="87">
        <v>1793.3</v>
      </c>
      <c r="G28" s="89">
        <v>100</v>
      </c>
      <c r="H28" s="87">
        <v>6.3285600000000004</v>
      </c>
      <c r="I28" s="88">
        <v>8.5395238095238091E-4</v>
      </c>
      <c r="J28" s="88">
        <v>1.4797539383212797E-2</v>
      </c>
      <c r="K28" s="88">
        <f>+H28/'סכום נכסי הקרן'!$C$42</f>
        <v>5.2130328137565897E-5</v>
      </c>
      <c r="N28" s="1"/>
    </row>
    <row r="29" spans="2:14">
      <c r="B29" s="86" t="s">
        <v>1204</v>
      </c>
      <c r="C29" s="80">
        <v>5297</v>
      </c>
      <c r="D29" s="93" t="s">
        <v>167</v>
      </c>
      <c r="E29" s="113">
        <v>42916</v>
      </c>
      <c r="F29" s="87">
        <v>9223.35</v>
      </c>
      <c r="G29" s="89">
        <v>100</v>
      </c>
      <c r="H29" s="87">
        <v>32.549199999999999</v>
      </c>
      <c r="I29" s="88">
        <v>1.8601750410734081E-5</v>
      </c>
      <c r="J29" s="88">
        <v>7.6107055774468427E-2</v>
      </c>
      <c r="K29" s="88">
        <f>+H29/'סכום נכסי הקרן'!$C$42</f>
        <v>2.6811794098740628E-4</v>
      </c>
      <c r="N29" s="1"/>
    </row>
    <row r="30" spans="2:14">
      <c r="B30" s="86" t="s">
        <v>1205</v>
      </c>
      <c r="C30" s="80">
        <v>5293</v>
      </c>
      <c r="D30" s="93" t="s">
        <v>167</v>
      </c>
      <c r="E30" s="113">
        <v>42859</v>
      </c>
      <c r="F30" s="87">
        <v>1280.92</v>
      </c>
      <c r="G30" s="89">
        <v>100</v>
      </c>
      <c r="H30" s="87">
        <v>4.5203699999999998</v>
      </c>
      <c r="I30" s="88">
        <v>8.5394761904761902E-4</v>
      </c>
      <c r="J30" s="88">
        <v>1.0569600841533243E-2</v>
      </c>
      <c r="K30" s="88">
        <f>+H30/'סכום נכסי הקרן'!$C$42</f>
        <v>3.7235701550306663E-5</v>
      </c>
      <c r="N30" s="1"/>
    </row>
    <row r="31" spans="2:14">
      <c r="B31" s="86" t="s">
        <v>1206</v>
      </c>
      <c r="C31" s="80">
        <v>5287</v>
      </c>
      <c r="D31" s="93" t="s">
        <v>169</v>
      </c>
      <c r="E31" s="113">
        <v>42809</v>
      </c>
      <c r="F31" s="87">
        <v>11893.01</v>
      </c>
      <c r="G31" s="89">
        <v>98.198099999999997</v>
      </c>
      <c r="H31" s="87">
        <v>48.547230000000006</v>
      </c>
      <c r="I31" s="88">
        <v>2.9516738118853233E-5</v>
      </c>
      <c r="J31" s="88">
        <v>0.11351390330041744</v>
      </c>
      <c r="K31" s="88">
        <f>+H31/'סכום נכסי הקרן'!$C$42</f>
        <v>3.9989871788683102E-4</v>
      </c>
      <c r="N31" s="1"/>
    </row>
    <row r="32" spans="2:14">
      <c r="B32" s="86" t="s">
        <v>1207</v>
      </c>
      <c r="C32" s="80">
        <v>5284</v>
      </c>
      <c r="D32" s="93" t="s">
        <v>169</v>
      </c>
      <c r="E32" s="113">
        <v>42662</v>
      </c>
      <c r="F32" s="87">
        <v>8277.32</v>
      </c>
      <c r="G32" s="89">
        <v>99.120999999999995</v>
      </c>
      <c r="H32" s="87">
        <v>34.105580000000003</v>
      </c>
      <c r="I32" s="88">
        <v>5.9731585000000001E-5</v>
      </c>
      <c r="J32" s="88">
        <v>7.9746208179635597E-2</v>
      </c>
      <c r="K32" s="88">
        <f>+H32/'סכום נכסי הקרן'!$C$42</f>
        <v>2.8093832984470477E-4</v>
      </c>
      <c r="N32" s="1"/>
    </row>
    <row r="33" spans="2:14">
      <c r="B33" s="86" t="s">
        <v>1208</v>
      </c>
      <c r="C33" s="80">
        <v>5276</v>
      </c>
      <c r="D33" s="93" t="s">
        <v>167</v>
      </c>
      <c r="E33" s="113">
        <v>42521</v>
      </c>
      <c r="F33" s="87">
        <v>16196.74</v>
      </c>
      <c r="G33" s="89">
        <v>100.1297</v>
      </c>
      <c r="H33" s="87">
        <v>57.232440000000004</v>
      </c>
      <c r="I33" s="88">
        <v>5.3333333333333337E-6</v>
      </c>
      <c r="J33" s="88">
        <v>0.13382179909764044</v>
      </c>
      <c r="K33" s="88">
        <f>+H33/'סכום נכסי הקרן'!$C$42</f>
        <v>4.7144150917642435E-4</v>
      </c>
      <c r="N33" s="1"/>
    </row>
    <row r="34" spans="2:14">
      <c r="B34" s="86" t="s">
        <v>1209</v>
      </c>
      <c r="C34" s="80">
        <v>5286</v>
      </c>
      <c r="D34" s="93" t="s">
        <v>167</v>
      </c>
      <c r="E34" s="113">
        <v>42727</v>
      </c>
      <c r="F34" s="87">
        <v>8635.44</v>
      </c>
      <c r="G34" s="89">
        <v>95.718800000000002</v>
      </c>
      <c r="H34" s="87">
        <v>29.169799999999999</v>
      </c>
      <c r="I34" s="88">
        <v>1.6648202892573243E-5</v>
      </c>
      <c r="J34" s="88">
        <v>6.8205289086370455E-2</v>
      </c>
      <c r="K34" s="88">
        <f>+H34/'סכום נכסי הקרן'!$C$42</f>
        <v>2.4028076619439013E-4</v>
      </c>
      <c r="N34" s="1"/>
    </row>
    <row r="35" spans="2:14">
      <c r="B35" s="6"/>
      <c r="C35" s="1"/>
      <c r="I35" s="147"/>
      <c r="J35" s="147"/>
      <c r="K35" s="147"/>
      <c r="N35" s="1"/>
    </row>
    <row r="36" spans="2:14">
      <c r="C36" s="1"/>
      <c r="I36" s="147"/>
      <c r="J36" s="147"/>
      <c r="K36" s="147"/>
      <c r="N36" s="1"/>
    </row>
    <row r="37" spans="2:14">
      <c r="C37" s="1"/>
      <c r="N37" s="1"/>
    </row>
    <row r="38" spans="2:14">
      <c r="C38" s="1"/>
    </row>
    <row r="39" spans="2:14">
      <c r="B39" s="95" t="s">
        <v>116</v>
      </c>
      <c r="C39" s="1"/>
    </row>
    <row r="40" spans="2:14">
      <c r="B40" s="95" t="s">
        <v>237</v>
      </c>
      <c r="C40" s="1"/>
    </row>
    <row r="41" spans="2:14">
      <c r="B41" s="95" t="s">
        <v>247</v>
      </c>
      <c r="C41" s="1"/>
    </row>
    <row r="42" spans="2:14">
      <c r="C42" s="1"/>
    </row>
    <row r="43" spans="2:14">
      <c r="C43" s="1"/>
    </row>
    <row r="44" spans="2:14">
      <c r="C44" s="1"/>
    </row>
    <row r="45" spans="2:14">
      <c r="C45" s="1"/>
    </row>
    <row r="46" spans="2:14">
      <c r="C46" s="1"/>
    </row>
    <row r="47" spans="2:14">
      <c r="C47" s="1"/>
    </row>
    <row r="48" spans="2:14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Z39:XFD41 D18:K1048576 C5:C1048576 A1:B1048576 L18:L38 D1:L17 L42:XFD1048576 L39:X41 M1:XFD38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F26" sqref="F26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41.710937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7" style="1" bestFit="1" customWidth="1"/>
    <col min="8" max="8" width="6.42578125" style="1" bestFit="1" customWidth="1"/>
    <col min="9" max="9" width="8.42578125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183</v>
      </c>
      <c r="C1" s="78" t="s" vm="1">
        <v>253</v>
      </c>
    </row>
    <row r="2" spans="2:59">
      <c r="B2" s="57" t="s">
        <v>182</v>
      </c>
      <c r="C2" s="78" t="s">
        <v>254</v>
      </c>
    </row>
    <row r="3" spans="2:59">
      <c r="B3" s="57" t="s">
        <v>184</v>
      </c>
      <c r="C3" s="78" t="s">
        <v>255</v>
      </c>
    </row>
    <row r="4" spans="2:59">
      <c r="B4" s="57" t="s">
        <v>185</v>
      </c>
      <c r="C4" s="78">
        <v>2208</v>
      </c>
    </row>
    <row r="6" spans="2:59" ht="26.25" customHeight="1">
      <c r="B6" s="202" t="s">
        <v>214</v>
      </c>
      <c r="C6" s="203"/>
      <c r="D6" s="203"/>
      <c r="E6" s="203"/>
      <c r="F6" s="203"/>
      <c r="G6" s="203"/>
      <c r="H6" s="203"/>
      <c r="I6" s="203"/>
      <c r="J6" s="203"/>
      <c r="K6" s="203"/>
      <c r="L6" s="204"/>
    </row>
    <row r="7" spans="2:59" ht="26.25" customHeight="1">
      <c r="B7" s="202" t="s">
        <v>100</v>
      </c>
      <c r="C7" s="203"/>
      <c r="D7" s="203"/>
      <c r="E7" s="203"/>
      <c r="F7" s="203"/>
      <c r="G7" s="203"/>
      <c r="H7" s="203"/>
      <c r="I7" s="203"/>
      <c r="J7" s="203"/>
      <c r="K7" s="203"/>
      <c r="L7" s="204"/>
    </row>
    <row r="8" spans="2:59" s="3" customFormat="1" ht="78.75">
      <c r="B8" s="22" t="s">
        <v>120</v>
      </c>
      <c r="C8" s="30" t="s">
        <v>45</v>
      </c>
      <c r="D8" s="30" t="s">
        <v>65</v>
      </c>
      <c r="E8" s="30" t="s">
        <v>104</v>
      </c>
      <c r="F8" s="30" t="s">
        <v>105</v>
      </c>
      <c r="G8" s="30" t="s">
        <v>239</v>
      </c>
      <c r="H8" s="30" t="s">
        <v>238</v>
      </c>
      <c r="I8" s="30" t="s">
        <v>113</v>
      </c>
      <c r="J8" s="30" t="s">
        <v>59</v>
      </c>
      <c r="K8" s="30" t="s">
        <v>186</v>
      </c>
      <c r="L8" s="31" t="s">
        <v>188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248</v>
      </c>
      <c r="H9" s="16"/>
      <c r="I9" s="16" t="s">
        <v>242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119" t="s">
        <v>48</v>
      </c>
      <c r="C11" s="120"/>
      <c r="D11" s="120"/>
      <c r="E11" s="120"/>
      <c r="F11" s="120"/>
      <c r="G11" s="121"/>
      <c r="H11" s="122"/>
      <c r="I11" s="121">
        <v>0.29287000000000002</v>
      </c>
      <c r="J11" s="120"/>
      <c r="K11" s="123">
        <v>1</v>
      </c>
      <c r="L11" s="123">
        <f>+I11/'סכום נכסי הקרן'!$C$42</f>
        <v>2.412461792516611E-6</v>
      </c>
      <c r="M11" s="147"/>
      <c r="N11" s="147"/>
      <c r="O11" s="147"/>
      <c r="P11" s="1"/>
      <c r="BG11" s="1"/>
    </row>
    <row r="12" spans="2:59" s="96" customFormat="1" ht="21" customHeight="1">
      <c r="B12" s="127" t="s">
        <v>1210</v>
      </c>
      <c r="C12" s="120"/>
      <c r="D12" s="120"/>
      <c r="E12" s="120"/>
      <c r="F12" s="120"/>
      <c r="G12" s="121"/>
      <c r="H12" s="122"/>
      <c r="I12" s="154">
        <f>+I13</f>
        <v>2.9999999999999997E-5</v>
      </c>
      <c r="J12" s="120"/>
      <c r="K12" s="123">
        <f>+K13</f>
        <v>5.7473839680287577E-8</v>
      </c>
      <c r="L12" s="123">
        <f>+I12/'סכום נכסי הקרן'!$C$42</f>
        <v>2.4711938326048526E-10</v>
      </c>
      <c r="M12" s="146"/>
      <c r="N12" s="146"/>
      <c r="O12" s="146"/>
    </row>
    <row r="13" spans="2:59">
      <c r="B13" s="83" t="s">
        <v>1211</v>
      </c>
      <c r="C13" s="80" t="s">
        <v>1212</v>
      </c>
      <c r="D13" s="93" t="s">
        <v>857</v>
      </c>
      <c r="E13" s="93" t="s">
        <v>168</v>
      </c>
      <c r="F13" s="113">
        <v>41546</v>
      </c>
      <c r="G13" s="87">
        <v>26.75</v>
      </c>
      <c r="H13" s="89">
        <v>0</v>
      </c>
      <c r="I13" s="155">
        <v>2.9999999999999997E-5</v>
      </c>
      <c r="J13" s="150">
        <v>0</v>
      </c>
      <c r="K13" s="88">
        <v>5.7473839680287577E-8</v>
      </c>
      <c r="L13" s="150">
        <f>+I13/'סכום נכסי הקרן'!$C$42</f>
        <v>2.4711938326048526E-10</v>
      </c>
      <c r="M13" s="147"/>
      <c r="N13" s="147"/>
      <c r="O13" s="147"/>
    </row>
    <row r="14" spans="2:59" s="96" customFormat="1">
      <c r="B14" s="127" t="s">
        <v>236</v>
      </c>
      <c r="C14" s="120"/>
      <c r="D14" s="120"/>
      <c r="E14" s="120"/>
      <c r="F14" s="120"/>
      <c r="G14" s="121"/>
      <c r="H14" s="122"/>
      <c r="I14" s="121">
        <v>0.29287000000000002</v>
      </c>
      <c r="J14" s="120"/>
      <c r="K14" s="123">
        <v>1</v>
      </c>
      <c r="L14" s="123">
        <f>+I14/'סכום נכסי הקרן'!$C$42</f>
        <v>2.412461792516611E-6</v>
      </c>
      <c r="M14" s="146"/>
      <c r="N14" s="146"/>
      <c r="O14" s="146"/>
    </row>
    <row r="15" spans="2:59">
      <c r="B15" s="83" t="s">
        <v>1213</v>
      </c>
      <c r="C15" s="80" t="s">
        <v>1214</v>
      </c>
      <c r="D15" s="93" t="s">
        <v>965</v>
      </c>
      <c r="E15" s="93" t="s">
        <v>167</v>
      </c>
      <c r="F15" s="113">
        <v>42731</v>
      </c>
      <c r="G15" s="87">
        <v>43</v>
      </c>
      <c r="H15" s="89">
        <v>1.9298999999999999</v>
      </c>
      <c r="I15" s="87">
        <v>0.29287000000000002</v>
      </c>
      <c r="J15" s="88">
        <v>2.1229766304707381E-6</v>
      </c>
      <c r="K15" s="88">
        <v>1</v>
      </c>
      <c r="L15" s="88">
        <f>+I15/'סכום נכסי הקרן'!$C$42</f>
        <v>2.412461792516611E-6</v>
      </c>
      <c r="M15" s="147"/>
      <c r="N15" s="147"/>
      <c r="O15" s="147"/>
    </row>
    <row r="16" spans="2:59">
      <c r="B16" s="79"/>
      <c r="C16" s="80"/>
      <c r="D16" s="80"/>
      <c r="E16" s="80"/>
      <c r="F16" s="80"/>
      <c r="G16" s="87"/>
      <c r="H16" s="89"/>
      <c r="I16" s="80"/>
      <c r="J16" s="80"/>
      <c r="K16" s="88"/>
      <c r="L16" s="80"/>
      <c r="M16" s="147"/>
      <c r="N16" s="147"/>
      <c r="O16" s="147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147"/>
      <c r="N17" s="147"/>
      <c r="O17" s="147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5">
      <c r="B19" s="117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5">
      <c r="B20" s="117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5">
      <c r="B21" s="117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87</v>
      </c>
      <c r="C6" s="13" t="s">
        <v>45</v>
      </c>
      <c r="E6" s="13" t="s">
        <v>121</v>
      </c>
      <c r="I6" s="13" t="s">
        <v>15</v>
      </c>
      <c r="J6" s="13" t="s">
        <v>66</v>
      </c>
      <c r="M6" s="13" t="s">
        <v>104</v>
      </c>
      <c r="Q6" s="13" t="s">
        <v>17</v>
      </c>
      <c r="R6" s="13" t="s">
        <v>19</v>
      </c>
      <c r="U6" s="13" t="s">
        <v>62</v>
      </c>
      <c r="W6" s="14" t="s">
        <v>58</v>
      </c>
    </row>
    <row r="7" spans="2:25" ht="18">
      <c r="B7" s="53" t="str">
        <f>'תעודות התחייבות ממשלתיות'!B6:Q6</f>
        <v>1.ב. ניירות ערך סחירים</v>
      </c>
      <c r="C7" s="13"/>
      <c r="E7" s="47"/>
      <c r="I7" s="13"/>
      <c r="J7" s="13"/>
      <c r="K7" s="13"/>
      <c r="L7" s="13"/>
      <c r="M7" s="13"/>
      <c r="Q7" s="13"/>
      <c r="R7" s="52"/>
    </row>
    <row r="8" spans="2:25" ht="37.5">
      <c r="B8" s="48" t="s">
        <v>89</v>
      </c>
      <c r="C8" s="30" t="s">
        <v>45</v>
      </c>
      <c r="D8" s="30" t="s">
        <v>124</v>
      </c>
      <c r="I8" s="30" t="s">
        <v>15</v>
      </c>
      <c r="J8" s="30" t="s">
        <v>66</v>
      </c>
      <c r="K8" s="30" t="s">
        <v>105</v>
      </c>
      <c r="L8" s="30" t="s">
        <v>18</v>
      </c>
      <c r="M8" s="30" t="s">
        <v>104</v>
      </c>
      <c r="Q8" s="30" t="s">
        <v>17</v>
      </c>
      <c r="R8" s="30" t="s">
        <v>19</v>
      </c>
      <c r="S8" s="30" t="s">
        <v>0</v>
      </c>
      <c r="T8" s="30" t="s">
        <v>108</v>
      </c>
      <c r="U8" s="30" t="s">
        <v>62</v>
      </c>
      <c r="V8" s="30" t="s">
        <v>59</v>
      </c>
      <c r="W8" s="31" t="s">
        <v>115</v>
      </c>
    </row>
    <row r="9" spans="2:25" ht="31.5">
      <c r="B9" s="49" t="str">
        <f>'תעודות חוב מסחריות '!B7:T7</f>
        <v>2. תעודות חוב מסחריות</v>
      </c>
      <c r="C9" s="13" t="s">
        <v>45</v>
      </c>
      <c r="D9" s="13" t="s">
        <v>124</v>
      </c>
      <c r="E9" s="42" t="s">
        <v>121</v>
      </c>
      <c r="G9" s="13" t="s">
        <v>65</v>
      </c>
      <c r="I9" s="13" t="s">
        <v>15</v>
      </c>
      <c r="J9" s="13" t="s">
        <v>66</v>
      </c>
      <c r="K9" s="13" t="s">
        <v>105</v>
      </c>
      <c r="L9" s="13" t="s">
        <v>18</v>
      </c>
      <c r="M9" s="13" t="s">
        <v>104</v>
      </c>
      <c r="Q9" s="13" t="s">
        <v>17</v>
      </c>
      <c r="R9" s="13" t="s">
        <v>19</v>
      </c>
      <c r="S9" s="13" t="s">
        <v>0</v>
      </c>
      <c r="T9" s="13" t="s">
        <v>108</v>
      </c>
      <c r="U9" s="13" t="s">
        <v>62</v>
      </c>
      <c r="V9" s="13" t="s">
        <v>59</v>
      </c>
      <c r="W9" s="39" t="s">
        <v>115</v>
      </c>
    </row>
    <row r="10" spans="2:25" ht="31.5">
      <c r="B10" s="49" t="str">
        <f>'אג"ח קונצרני'!B7:U7</f>
        <v>3. אג"ח קונצרני</v>
      </c>
      <c r="C10" s="30" t="s">
        <v>45</v>
      </c>
      <c r="D10" s="13" t="s">
        <v>124</v>
      </c>
      <c r="E10" s="42" t="s">
        <v>121</v>
      </c>
      <c r="G10" s="30" t="s">
        <v>65</v>
      </c>
      <c r="I10" s="30" t="s">
        <v>15</v>
      </c>
      <c r="J10" s="30" t="s">
        <v>66</v>
      </c>
      <c r="K10" s="30" t="s">
        <v>105</v>
      </c>
      <c r="L10" s="30" t="s">
        <v>18</v>
      </c>
      <c r="M10" s="30" t="s">
        <v>104</v>
      </c>
      <c r="Q10" s="30" t="s">
        <v>17</v>
      </c>
      <c r="R10" s="30" t="s">
        <v>19</v>
      </c>
      <c r="S10" s="30" t="s">
        <v>0</v>
      </c>
      <c r="T10" s="30" t="s">
        <v>108</v>
      </c>
      <c r="U10" s="30" t="s">
        <v>62</v>
      </c>
      <c r="V10" s="13" t="s">
        <v>59</v>
      </c>
      <c r="W10" s="31" t="s">
        <v>115</v>
      </c>
    </row>
    <row r="11" spans="2:25" ht="31.5">
      <c r="B11" s="49" t="str">
        <f>מניות!B7</f>
        <v>4. מניות</v>
      </c>
      <c r="C11" s="30" t="s">
        <v>45</v>
      </c>
      <c r="D11" s="13" t="s">
        <v>124</v>
      </c>
      <c r="E11" s="42" t="s">
        <v>121</v>
      </c>
      <c r="H11" s="30" t="s">
        <v>104</v>
      </c>
      <c r="S11" s="30" t="s">
        <v>0</v>
      </c>
      <c r="T11" s="13" t="s">
        <v>108</v>
      </c>
      <c r="U11" s="13" t="s">
        <v>62</v>
      </c>
      <c r="V11" s="13" t="s">
        <v>59</v>
      </c>
      <c r="W11" s="14" t="s">
        <v>115</v>
      </c>
    </row>
    <row r="12" spans="2:25" ht="31.5">
      <c r="B12" s="49" t="str">
        <f>'תעודות סל'!B7:N7</f>
        <v>5. תעודות סל</v>
      </c>
      <c r="C12" s="30" t="s">
        <v>45</v>
      </c>
      <c r="D12" s="13" t="s">
        <v>124</v>
      </c>
      <c r="E12" s="42" t="s">
        <v>121</v>
      </c>
      <c r="H12" s="30" t="s">
        <v>104</v>
      </c>
      <c r="S12" s="30" t="s">
        <v>0</v>
      </c>
      <c r="T12" s="30" t="s">
        <v>108</v>
      </c>
      <c r="U12" s="30" t="s">
        <v>62</v>
      </c>
      <c r="V12" s="30" t="s">
        <v>59</v>
      </c>
      <c r="W12" s="31" t="s">
        <v>115</v>
      </c>
    </row>
    <row r="13" spans="2:25" ht="31.5">
      <c r="B13" s="49" t="str">
        <f>'קרנות נאמנות'!B7:O7</f>
        <v>6. קרנות נאמנות</v>
      </c>
      <c r="C13" s="30" t="s">
        <v>45</v>
      </c>
      <c r="D13" s="30" t="s">
        <v>124</v>
      </c>
      <c r="G13" s="30" t="s">
        <v>65</v>
      </c>
      <c r="H13" s="30" t="s">
        <v>104</v>
      </c>
      <c r="S13" s="30" t="s">
        <v>0</v>
      </c>
      <c r="T13" s="30" t="s">
        <v>108</v>
      </c>
      <c r="U13" s="30" t="s">
        <v>62</v>
      </c>
      <c r="V13" s="30" t="s">
        <v>59</v>
      </c>
      <c r="W13" s="31" t="s">
        <v>115</v>
      </c>
    </row>
    <row r="14" spans="2:25" ht="31.5">
      <c r="B14" s="49" t="str">
        <f>'כתבי אופציה'!B7:L7</f>
        <v>7. כתבי אופציה</v>
      </c>
      <c r="C14" s="30" t="s">
        <v>45</v>
      </c>
      <c r="D14" s="30" t="s">
        <v>124</v>
      </c>
      <c r="G14" s="30" t="s">
        <v>65</v>
      </c>
      <c r="H14" s="30" t="s">
        <v>104</v>
      </c>
      <c r="S14" s="30" t="s">
        <v>0</v>
      </c>
      <c r="T14" s="30" t="s">
        <v>108</v>
      </c>
      <c r="U14" s="30" t="s">
        <v>62</v>
      </c>
      <c r="V14" s="30" t="s">
        <v>59</v>
      </c>
      <c r="W14" s="31" t="s">
        <v>115</v>
      </c>
    </row>
    <row r="15" spans="2:25" ht="31.5">
      <c r="B15" s="49" t="str">
        <f>אופציות!B7</f>
        <v>8. אופציות</v>
      </c>
      <c r="C15" s="30" t="s">
        <v>45</v>
      </c>
      <c r="D15" s="30" t="s">
        <v>124</v>
      </c>
      <c r="G15" s="30" t="s">
        <v>65</v>
      </c>
      <c r="H15" s="30" t="s">
        <v>104</v>
      </c>
      <c r="S15" s="30" t="s">
        <v>0</v>
      </c>
      <c r="T15" s="30" t="s">
        <v>108</v>
      </c>
      <c r="U15" s="30" t="s">
        <v>62</v>
      </c>
      <c r="V15" s="30" t="s">
        <v>59</v>
      </c>
      <c r="W15" s="31" t="s">
        <v>115</v>
      </c>
    </row>
    <row r="16" spans="2:25" ht="31.5">
      <c r="B16" s="49" t="str">
        <f>'חוזים עתידיים'!B7:I7</f>
        <v>9. חוזים עתידיים</v>
      </c>
      <c r="C16" s="30" t="s">
        <v>45</v>
      </c>
      <c r="D16" s="30" t="s">
        <v>124</v>
      </c>
      <c r="G16" s="30" t="s">
        <v>65</v>
      </c>
      <c r="H16" s="30" t="s">
        <v>104</v>
      </c>
      <c r="S16" s="30" t="s">
        <v>0</v>
      </c>
      <c r="T16" s="31" t="s">
        <v>108</v>
      </c>
    </row>
    <row r="17" spans="2:25" ht="31.5">
      <c r="B17" s="49" t="str">
        <f>'מוצרים מובנים'!B7:Q7</f>
        <v>10. מוצרים מובנים</v>
      </c>
      <c r="C17" s="30" t="s">
        <v>45</v>
      </c>
      <c r="F17" s="13" t="s">
        <v>50</v>
      </c>
      <c r="I17" s="30" t="s">
        <v>15</v>
      </c>
      <c r="J17" s="30" t="s">
        <v>66</v>
      </c>
      <c r="K17" s="30" t="s">
        <v>105</v>
      </c>
      <c r="L17" s="30" t="s">
        <v>18</v>
      </c>
      <c r="M17" s="30" t="s">
        <v>104</v>
      </c>
      <c r="Q17" s="30" t="s">
        <v>17</v>
      </c>
      <c r="R17" s="30" t="s">
        <v>19</v>
      </c>
      <c r="S17" s="30" t="s">
        <v>0</v>
      </c>
      <c r="T17" s="30" t="s">
        <v>108</v>
      </c>
      <c r="U17" s="30" t="s">
        <v>62</v>
      </c>
      <c r="V17" s="30" t="s">
        <v>59</v>
      </c>
      <c r="W17" s="31" t="s">
        <v>115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0" t="s">
        <v>45</v>
      </c>
      <c r="I19" s="30" t="s">
        <v>15</v>
      </c>
      <c r="J19" s="30" t="s">
        <v>66</v>
      </c>
      <c r="K19" s="30" t="s">
        <v>105</v>
      </c>
      <c r="L19" s="30" t="s">
        <v>18</v>
      </c>
      <c r="M19" s="30" t="s">
        <v>104</v>
      </c>
      <c r="Q19" s="30" t="s">
        <v>17</v>
      </c>
      <c r="R19" s="30" t="s">
        <v>19</v>
      </c>
      <c r="S19" s="30" t="s">
        <v>0</v>
      </c>
      <c r="T19" s="30" t="s">
        <v>108</v>
      </c>
      <c r="U19" s="30" t="s">
        <v>113</v>
      </c>
      <c r="V19" s="30" t="s">
        <v>59</v>
      </c>
      <c r="W19" s="31" t="s">
        <v>115</v>
      </c>
    </row>
    <row r="20" spans="2:25" ht="31.5">
      <c r="B20" s="49" t="str">
        <f>'לא סחיר - תעודות חוב מסחריות'!B7:S7</f>
        <v>2. תעודות חוב מסחריות</v>
      </c>
      <c r="C20" s="30" t="s">
        <v>45</v>
      </c>
      <c r="D20" s="42" t="s">
        <v>122</v>
      </c>
      <c r="E20" s="42" t="s">
        <v>121</v>
      </c>
      <c r="G20" s="30" t="s">
        <v>65</v>
      </c>
      <c r="I20" s="30" t="s">
        <v>15</v>
      </c>
      <c r="J20" s="30" t="s">
        <v>66</v>
      </c>
      <c r="K20" s="30" t="s">
        <v>105</v>
      </c>
      <c r="L20" s="30" t="s">
        <v>18</v>
      </c>
      <c r="M20" s="30" t="s">
        <v>104</v>
      </c>
      <c r="Q20" s="30" t="s">
        <v>17</v>
      </c>
      <c r="R20" s="30" t="s">
        <v>19</v>
      </c>
      <c r="S20" s="30" t="s">
        <v>0</v>
      </c>
      <c r="T20" s="30" t="s">
        <v>108</v>
      </c>
      <c r="U20" s="30" t="s">
        <v>113</v>
      </c>
      <c r="V20" s="30" t="s">
        <v>59</v>
      </c>
      <c r="W20" s="31" t="s">
        <v>115</v>
      </c>
    </row>
    <row r="21" spans="2:25" ht="31.5">
      <c r="B21" s="49" t="str">
        <f>'לא סחיר - אג"ח קונצרני'!B7:S7</f>
        <v>3. אג"ח קונצרני</v>
      </c>
      <c r="C21" s="30" t="s">
        <v>45</v>
      </c>
      <c r="D21" s="42" t="s">
        <v>122</v>
      </c>
      <c r="E21" s="42" t="s">
        <v>121</v>
      </c>
      <c r="G21" s="30" t="s">
        <v>65</v>
      </c>
      <c r="I21" s="30" t="s">
        <v>15</v>
      </c>
      <c r="J21" s="30" t="s">
        <v>66</v>
      </c>
      <c r="K21" s="30" t="s">
        <v>105</v>
      </c>
      <c r="L21" s="30" t="s">
        <v>18</v>
      </c>
      <c r="M21" s="30" t="s">
        <v>104</v>
      </c>
      <c r="Q21" s="30" t="s">
        <v>17</v>
      </c>
      <c r="R21" s="30" t="s">
        <v>19</v>
      </c>
      <c r="S21" s="30" t="s">
        <v>0</v>
      </c>
      <c r="T21" s="30" t="s">
        <v>108</v>
      </c>
      <c r="U21" s="30" t="s">
        <v>113</v>
      </c>
      <c r="V21" s="30" t="s">
        <v>59</v>
      </c>
      <c r="W21" s="31" t="s">
        <v>115</v>
      </c>
    </row>
    <row r="22" spans="2:25" ht="31.5">
      <c r="B22" s="49" t="str">
        <f>'לא סחיר - מניות'!B7:M7</f>
        <v>4. מניות</v>
      </c>
      <c r="C22" s="30" t="s">
        <v>45</v>
      </c>
      <c r="D22" s="42" t="s">
        <v>122</v>
      </c>
      <c r="E22" s="42" t="s">
        <v>121</v>
      </c>
      <c r="G22" s="30" t="s">
        <v>65</v>
      </c>
      <c r="H22" s="30" t="s">
        <v>104</v>
      </c>
      <c r="S22" s="30" t="s">
        <v>0</v>
      </c>
      <c r="T22" s="30" t="s">
        <v>108</v>
      </c>
      <c r="U22" s="30" t="s">
        <v>113</v>
      </c>
      <c r="V22" s="30" t="s">
        <v>59</v>
      </c>
      <c r="W22" s="31" t="s">
        <v>115</v>
      </c>
    </row>
    <row r="23" spans="2:25" ht="31.5">
      <c r="B23" s="49" t="str">
        <f>'לא סחיר - קרנות השקעה'!B7:K7</f>
        <v>5. קרנות השקעה</v>
      </c>
      <c r="C23" s="30" t="s">
        <v>45</v>
      </c>
      <c r="G23" s="30" t="s">
        <v>65</v>
      </c>
      <c r="H23" s="30" t="s">
        <v>104</v>
      </c>
      <c r="K23" s="30" t="s">
        <v>105</v>
      </c>
      <c r="S23" s="30" t="s">
        <v>0</v>
      </c>
      <c r="T23" s="30" t="s">
        <v>108</v>
      </c>
      <c r="U23" s="30" t="s">
        <v>113</v>
      </c>
      <c r="V23" s="30" t="s">
        <v>59</v>
      </c>
      <c r="W23" s="31" t="s">
        <v>115</v>
      </c>
    </row>
    <row r="24" spans="2:25" ht="31.5">
      <c r="B24" s="49" t="str">
        <f>'לא סחיר - כתבי אופציה'!B7:L7</f>
        <v>6. כתבי אופציה</v>
      </c>
      <c r="C24" s="30" t="s">
        <v>45</v>
      </c>
      <c r="G24" s="30" t="s">
        <v>65</v>
      </c>
      <c r="H24" s="30" t="s">
        <v>104</v>
      </c>
      <c r="K24" s="30" t="s">
        <v>105</v>
      </c>
      <c r="S24" s="30" t="s">
        <v>0</v>
      </c>
      <c r="T24" s="30" t="s">
        <v>108</v>
      </c>
      <c r="U24" s="30" t="s">
        <v>113</v>
      </c>
      <c r="V24" s="30" t="s">
        <v>59</v>
      </c>
      <c r="W24" s="31" t="s">
        <v>115</v>
      </c>
    </row>
    <row r="25" spans="2:25" ht="31.5">
      <c r="B25" s="49" t="str">
        <f>'לא סחיר - אופציות'!B7:L7</f>
        <v>7. אופציות</v>
      </c>
      <c r="C25" s="30" t="s">
        <v>45</v>
      </c>
      <c r="G25" s="30" t="s">
        <v>65</v>
      </c>
      <c r="H25" s="30" t="s">
        <v>104</v>
      </c>
      <c r="K25" s="30" t="s">
        <v>105</v>
      </c>
      <c r="S25" s="30" t="s">
        <v>0</v>
      </c>
      <c r="T25" s="30" t="s">
        <v>108</v>
      </c>
      <c r="U25" s="30" t="s">
        <v>113</v>
      </c>
      <c r="V25" s="30" t="s">
        <v>59</v>
      </c>
      <c r="W25" s="31" t="s">
        <v>115</v>
      </c>
    </row>
    <row r="26" spans="2:25" ht="31.5">
      <c r="B26" s="49" t="str">
        <f>'לא סחיר - חוזים עתידיים'!B7:K7</f>
        <v>8. חוזים עתידיים</v>
      </c>
      <c r="C26" s="30" t="s">
        <v>45</v>
      </c>
      <c r="G26" s="30" t="s">
        <v>65</v>
      </c>
      <c r="H26" s="30" t="s">
        <v>104</v>
      </c>
      <c r="K26" s="30" t="s">
        <v>105</v>
      </c>
      <c r="S26" s="30" t="s">
        <v>0</v>
      </c>
      <c r="T26" s="30" t="s">
        <v>108</v>
      </c>
      <c r="U26" s="30" t="s">
        <v>113</v>
      </c>
      <c r="V26" s="31" t="s">
        <v>115</v>
      </c>
    </row>
    <row r="27" spans="2:25" ht="31.5">
      <c r="B27" s="49" t="str">
        <f>'לא סחיר - מוצרים מובנים'!B7:Q7</f>
        <v>9. מוצרים מובנים</v>
      </c>
      <c r="C27" s="30" t="s">
        <v>45</v>
      </c>
      <c r="F27" s="30" t="s">
        <v>50</v>
      </c>
      <c r="I27" s="30" t="s">
        <v>15</v>
      </c>
      <c r="J27" s="30" t="s">
        <v>66</v>
      </c>
      <c r="K27" s="30" t="s">
        <v>105</v>
      </c>
      <c r="L27" s="30" t="s">
        <v>18</v>
      </c>
      <c r="M27" s="30" t="s">
        <v>104</v>
      </c>
      <c r="Q27" s="30" t="s">
        <v>17</v>
      </c>
      <c r="R27" s="30" t="s">
        <v>19</v>
      </c>
      <c r="S27" s="30" t="s">
        <v>0</v>
      </c>
      <c r="T27" s="30" t="s">
        <v>108</v>
      </c>
      <c r="U27" s="30" t="s">
        <v>113</v>
      </c>
      <c r="V27" s="30" t="s">
        <v>59</v>
      </c>
      <c r="W27" s="31" t="s">
        <v>115</v>
      </c>
    </row>
    <row r="28" spans="2:25" ht="31.5">
      <c r="B28" s="53" t="str">
        <f>הלוואות!B6</f>
        <v>1.ד. הלוואות:</v>
      </c>
      <c r="C28" s="30" t="s">
        <v>45</v>
      </c>
      <c r="I28" s="30" t="s">
        <v>15</v>
      </c>
      <c r="J28" s="30" t="s">
        <v>66</v>
      </c>
      <c r="L28" s="30" t="s">
        <v>18</v>
      </c>
      <c r="M28" s="30" t="s">
        <v>104</v>
      </c>
      <c r="Q28" s="13" t="s">
        <v>34</v>
      </c>
      <c r="R28" s="30" t="s">
        <v>19</v>
      </c>
      <c r="S28" s="30" t="s">
        <v>0</v>
      </c>
      <c r="T28" s="30" t="s">
        <v>108</v>
      </c>
      <c r="U28" s="30" t="s">
        <v>113</v>
      </c>
      <c r="V28" s="31" t="s">
        <v>115</v>
      </c>
    </row>
    <row r="29" spans="2:25" ht="47.25">
      <c r="B29" s="53" t="str">
        <f>'פקדונות מעל 3 חודשים'!B6:O6</f>
        <v>1.ה. פקדונות מעל 3 חודשים:</v>
      </c>
      <c r="C29" s="30" t="s">
        <v>45</v>
      </c>
      <c r="E29" s="30" t="s">
        <v>121</v>
      </c>
      <c r="I29" s="30" t="s">
        <v>15</v>
      </c>
      <c r="J29" s="30" t="s">
        <v>66</v>
      </c>
      <c r="L29" s="30" t="s">
        <v>18</v>
      </c>
      <c r="M29" s="30" t="s">
        <v>104</v>
      </c>
      <c r="O29" s="50" t="s">
        <v>52</v>
      </c>
      <c r="P29" s="51"/>
      <c r="R29" s="30" t="s">
        <v>19</v>
      </c>
      <c r="S29" s="30" t="s">
        <v>0</v>
      </c>
      <c r="T29" s="30" t="s">
        <v>108</v>
      </c>
      <c r="U29" s="30" t="s">
        <v>113</v>
      </c>
      <c r="V29" s="31" t="s">
        <v>115</v>
      </c>
    </row>
    <row r="30" spans="2:25" ht="63">
      <c r="B30" s="53" t="str">
        <f>'זכויות מקרקעין'!B6</f>
        <v>1. ו. זכויות במקרקעין:</v>
      </c>
      <c r="C30" s="13" t="s">
        <v>54</v>
      </c>
      <c r="N30" s="50" t="s">
        <v>88</v>
      </c>
      <c r="P30" s="51" t="s">
        <v>55</v>
      </c>
      <c r="U30" s="30" t="s">
        <v>113</v>
      </c>
      <c r="V30" s="14" t="s">
        <v>58</v>
      </c>
    </row>
    <row r="31" spans="2:25" ht="31.5">
      <c r="B31" s="53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57</v>
      </c>
      <c r="R31" s="13" t="s">
        <v>53</v>
      </c>
      <c r="U31" s="30" t="s">
        <v>113</v>
      </c>
      <c r="V31" s="14" t="s">
        <v>58</v>
      </c>
    </row>
    <row r="32" spans="2:25" ht="47.25">
      <c r="B32" s="53" t="str">
        <f>'יתרת התחייבות להשקעה'!B6:D6</f>
        <v>1. ט. יתרות התחייבות להשקעה:</v>
      </c>
      <c r="X32" s="13" t="s">
        <v>110</v>
      </c>
      <c r="Y32" s="14" t="s">
        <v>109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183</v>
      </c>
      <c r="C1" s="78" t="s" vm="1">
        <v>253</v>
      </c>
    </row>
    <row r="2" spans="2:54">
      <c r="B2" s="57" t="s">
        <v>182</v>
      </c>
      <c r="C2" s="78" t="s">
        <v>254</v>
      </c>
    </row>
    <row r="3" spans="2:54">
      <c r="B3" s="57" t="s">
        <v>184</v>
      </c>
      <c r="C3" s="78" t="s">
        <v>255</v>
      </c>
    </row>
    <row r="4" spans="2:54">
      <c r="B4" s="57" t="s">
        <v>185</v>
      </c>
      <c r="C4" s="78">
        <v>2208</v>
      </c>
    </row>
    <row r="6" spans="2:54" ht="26.25" customHeight="1">
      <c r="B6" s="202" t="s">
        <v>214</v>
      </c>
      <c r="C6" s="203"/>
      <c r="D6" s="203"/>
      <c r="E6" s="203"/>
      <c r="F6" s="203"/>
      <c r="G6" s="203"/>
      <c r="H6" s="203"/>
      <c r="I6" s="203"/>
      <c r="J6" s="203"/>
      <c r="K6" s="203"/>
      <c r="L6" s="204"/>
    </row>
    <row r="7" spans="2:54" ht="26.25" customHeight="1">
      <c r="B7" s="202" t="s">
        <v>101</v>
      </c>
      <c r="C7" s="203"/>
      <c r="D7" s="203"/>
      <c r="E7" s="203"/>
      <c r="F7" s="203"/>
      <c r="G7" s="203"/>
      <c r="H7" s="203"/>
      <c r="I7" s="203"/>
      <c r="J7" s="203"/>
      <c r="K7" s="203"/>
      <c r="L7" s="204"/>
    </row>
    <row r="8" spans="2:54" s="3" customFormat="1" ht="78.75">
      <c r="B8" s="22" t="s">
        <v>120</v>
      </c>
      <c r="C8" s="30" t="s">
        <v>45</v>
      </c>
      <c r="D8" s="30" t="s">
        <v>65</v>
      </c>
      <c r="E8" s="30" t="s">
        <v>104</v>
      </c>
      <c r="F8" s="30" t="s">
        <v>105</v>
      </c>
      <c r="G8" s="30" t="s">
        <v>239</v>
      </c>
      <c r="H8" s="30" t="s">
        <v>238</v>
      </c>
      <c r="I8" s="30" t="s">
        <v>113</v>
      </c>
      <c r="J8" s="30" t="s">
        <v>59</v>
      </c>
      <c r="K8" s="30" t="s">
        <v>186</v>
      </c>
      <c r="L8" s="31" t="s">
        <v>188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248</v>
      </c>
      <c r="H9" s="16"/>
      <c r="I9" s="16" t="s">
        <v>242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AZ11" s="1"/>
    </row>
    <row r="12" spans="2:54" ht="19.5" customHeight="1">
      <c r="B12" s="95" t="s">
        <v>252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4">
      <c r="B13" s="95" t="s">
        <v>116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4">
      <c r="B14" s="95" t="s">
        <v>237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4">
      <c r="B15" s="95" t="s">
        <v>247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4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AZ16" s="1"/>
      <c r="BB16" s="1"/>
    </row>
    <row r="17" spans="2:54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AZ17" s="1"/>
      <c r="BB17" s="1"/>
    </row>
    <row r="18" spans="2:54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AZ18" s="1"/>
      <c r="BB18" s="1"/>
    </row>
    <row r="19" spans="2:5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183</v>
      </c>
      <c r="C1" s="78" t="s" vm="1">
        <v>253</v>
      </c>
    </row>
    <row r="2" spans="2:51">
      <c r="B2" s="57" t="s">
        <v>182</v>
      </c>
      <c r="C2" s="78" t="s">
        <v>254</v>
      </c>
    </row>
    <row r="3" spans="2:51">
      <c r="B3" s="57" t="s">
        <v>184</v>
      </c>
      <c r="C3" s="78" t="s">
        <v>255</v>
      </c>
    </row>
    <row r="4" spans="2:51">
      <c r="B4" s="57" t="s">
        <v>185</v>
      </c>
      <c r="C4" s="78">
        <v>2208</v>
      </c>
    </row>
    <row r="6" spans="2:51" ht="26.25" customHeight="1">
      <c r="B6" s="202" t="s">
        <v>214</v>
      </c>
      <c r="C6" s="203"/>
      <c r="D6" s="203"/>
      <c r="E6" s="203"/>
      <c r="F6" s="203"/>
      <c r="G6" s="203"/>
      <c r="H6" s="203"/>
      <c r="I6" s="203"/>
      <c r="J6" s="203"/>
      <c r="K6" s="204"/>
    </row>
    <row r="7" spans="2:51" ht="26.25" customHeight="1">
      <c r="B7" s="202" t="s">
        <v>102</v>
      </c>
      <c r="C7" s="203"/>
      <c r="D7" s="203"/>
      <c r="E7" s="203"/>
      <c r="F7" s="203"/>
      <c r="G7" s="203"/>
      <c r="H7" s="203"/>
      <c r="I7" s="203"/>
      <c r="J7" s="203"/>
      <c r="K7" s="204"/>
    </row>
    <row r="8" spans="2:51" s="3" customFormat="1" ht="63">
      <c r="B8" s="22" t="s">
        <v>120</v>
      </c>
      <c r="C8" s="30" t="s">
        <v>45</v>
      </c>
      <c r="D8" s="30" t="s">
        <v>65</v>
      </c>
      <c r="E8" s="30" t="s">
        <v>104</v>
      </c>
      <c r="F8" s="30" t="s">
        <v>105</v>
      </c>
      <c r="G8" s="30" t="s">
        <v>239</v>
      </c>
      <c r="H8" s="30" t="s">
        <v>238</v>
      </c>
      <c r="I8" s="30" t="s">
        <v>113</v>
      </c>
      <c r="J8" s="30" t="s">
        <v>186</v>
      </c>
      <c r="K8" s="31" t="s">
        <v>188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248</v>
      </c>
      <c r="H9" s="16"/>
      <c r="I9" s="16" t="s">
        <v>242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119" t="s">
        <v>49</v>
      </c>
      <c r="C11" s="120"/>
      <c r="D11" s="120"/>
      <c r="E11" s="120"/>
      <c r="F11" s="120"/>
      <c r="G11" s="121"/>
      <c r="H11" s="122"/>
      <c r="I11" s="121">
        <v>-216.13439000000002</v>
      </c>
      <c r="J11" s="123">
        <v>1</v>
      </c>
      <c r="K11" s="123">
        <f>+I11/'סכום נכסי הקרן'!$C$42</f>
        <v>-1.7803665719393737E-3</v>
      </c>
      <c r="AW11" s="96"/>
    </row>
    <row r="12" spans="2:51" s="96" customFormat="1" ht="19.5" customHeight="1">
      <c r="B12" s="127" t="s">
        <v>33</v>
      </c>
      <c r="C12" s="120"/>
      <c r="D12" s="120"/>
      <c r="E12" s="120"/>
      <c r="F12" s="120"/>
      <c r="G12" s="121"/>
      <c r="H12" s="122"/>
      <c r="I12" s="121">
        <v>-216.13439000000002</v>
      </c>
      <c r="J12" s="123">
        <v>1</v>
      </c>
      <c r="K12" s="123">
        <f>+I12/'סכום נכסי הקרן'!$C$42</f>
        <v>-1.7803665719393737E-3</v>
      </c>
    </row>
    <row r="13" spans="2:51">
      <c r="B13" s="99" t="s">
        <v>1215</v>
      </c>
      <c r="C13" s="82"/>
      <c r="D13" s="82"/>
      <c r="E13" s="82"/>
      <c r="F13" s="82"/>
      <c r="G13" s="90"/>
      <c r="H13" s="92"/>
      <c r="I13" s="90">
        <v>-214.05050999999995</v>
      </c>
      <c r="J13" s="91">
        <v>0.99035840617497251</v>
      </c>
      <c r="K13" s="91">
        <f>+I13/'סכום נכסי הקרן'!$C$42</f>
        <v>-1.7632010005930777E-3</v>
      </c>
    </row>
    <row r="14" spans="2:51">
      <c r="B14" s="86" t="s">
        <v>1216</v>
      </c>
      <c r="C14" s="80" t="s">
        <v>1217</v>
      </c>
      <c r="D14" s="93" t="s">
        <v>1183</v>
      </c>
      <c r="E14" s="93" t="s">
        <v>167</v>
      </c>
      <c r="F14" s="113">
        <v>42913</v>
      </c>
      <c r="G14" s="87">
        <v>8898299.8000000007</v>
      </c>
      <c r="H14" s="89">
        <v>-0.72160000000000002</v>
      </c>
      <c r="I14" s="87">
        <v>-64.206769999999992</v>
      </c>
      <c r="J14" s="88">
        <v>0.29706873579905529</v>
      </c>
      <c r="K14" s="88">
        <f>+I14/'סכום נכסי הקרן'!$C$42</f>
        <v>-5.2889124678492765E-4</v>
      </c>
    </row>
    <row r="15" spans="2:51">
      <c r="B15" s="86" t="s">
        <v>1218</v>
      </c>
      <c r="C15" s="80" t="s">
        <v>1219</v>
      </c>
      <c r="D15" s="93" t="s">
        <v>1183</v>
      </c>
      <c r="E15" s="93" t="s">
        <v>167</v>
      </c>
      <c r="F15" s="113">
        <v>42992</v>
      </c>
      <c r="G15" s="87">
        <v>148407</v>
      </c>
      <c r="H15" s="89">
        <v>0.1991</v>
      </c>
      <c r="I15" s="87">
        <v>0.29544999999999999</v>
      </c>
      <c r="J15" s="88">
        <v>-1.3669735760236952E-3</v>
      </c>
      <c r="K15" s="88">
        <f>+I15/'סכום נכסי הקרן'!$C$42</f>
        <v>2.4337140594770125E-6</v>
      </c>
    </row>
    <row r="16" spans="2:51" s="7" customFormat="1">
      <c r="B16" s="86" t="s">
        <v>1220</v>
      </c>
      <c r="C16" s="80" t="s">
        <v>1221</v>
      </c>
      <c r="D16" s="93" t="s">
        <v>1183</v>
      </c>
      <c r="E16" s="93" t="s">
        <v>167</v>
      </c>
      <c r="F16" s="113">
        <v>43005</v>
      </c>
      <c r="G16" s="87">
        <v>106095</v>
      </c>
      <c r="H16" s="89">
        <v>0.28370000000000001</v>
      </c>
      <c r="I16" s="87">
        <v>0.30102999999999996</v>
      </c>
      <c r="J16" s="88">
        <v>-1.3927908464728817E-3</v>
      </c>
      <c r="K16" s="88">
        <f>+I16/'סכום נכסי הקרן'!$C$42</f>
        <v>2.4796782647634626E-6</v>
      </c>
      <c r="AW16" s="1"/>
      <c r="AY16" s="1"/>
    </row>
    <row r="17" spans="2:51" s="7" customFormat="1">
      <c r="B17" s="86" t="s">
        <v>1222</v>
      </c>
      <c r="C17" s="80" t="s">
        <v>1223</v>
      </c>
      <c r="D17" s="93" t="s">
        <v>1183</v>
      </c>
      <c r="E17" s="93" t="s">
        <v>167</v>
      </c>
      <c r="F17" s="113">
        <v>42991</v>
      </c>
      <c r="G17" s="87">
        <v>424536</v>
      </c>
      <c r="H17" s="89">
        <v>0.32040000000000002</v>
      </c>
      <c r="I17" s="87">
        <v>1.36012</v>
      </c>
      <c r="J17" s="88">
        <v>-6.2929365382343823E-3</v>
      </c>
      <c r="K17" s="88">
        <f>+I17/'סכום נכסי הקרן'!$C$42</f>
        <v>1.1203733852008376E-5</v>
      </c>
      <c r="AW17" s="1"/>
      <c r="AY17" s="1"/>
    </row>
    <row r="18" spans="2:51" s="7" customFormat="1">
      <c r="B18" s="86" t="s">
        <v>1224</v>
      </c>
      <c r="C18" s="80" t="s">
        <v>1225</v>
      </c>
      <c r="D18" s="93" t="s">
        <v>1183</v>
      </c>
      <c r="E18" s="93" t="s">
        <v>167</v>
      </c>
      <c r="F18" s="113">
        <v>42943</v>
      </c>
      <c r="G18" s="87">
        <v>2479120</v>
      </c>
      <c r="H18" s="89">
        <v>0.42730000000000001</v>
      </c>
      <c r="I18" s="87">
        <v>10.593879999999999</v>
      </c>
      <c r="J18" s="88">
        <v>-4.9015244635525132E-2</v>
      </c>
      <c r="K18" s="88">
        <f>+I18/'סכום נכסי הקרן'!$C$42</f>
        <v>8.7265103064519659E-5</v>
      </c>
      <c r="AW18" s="1"/>
      <c r="AY18" s="1"/>
    </row>
    <row r="19" spans="2:51">
      <c r="B19" s="86" t="s">
        <v>1226</v>
      </c>
      <c r="C19" s="80" t="s">
        <v>1227</v>
      </c>
      <c r="D19" s="93" t="s">
        <v>1183</v>
      </c>
      <c r="E19" s="93" t="s">
        <v>167</v>
      </c>
      <c r="F19" s="113">
        <v>42947</v>
      </c>
      <c r="G19" s="87">
        <v>3018095</v>
      </c>
      <c r="H19" s="89">
        <v>0.6825</v>
      </c>
      <c r="I19" s="87">
        <v>20.598509999999997</v>
      </c>
      <c r="J19" s="88">
        <v>-9.5304176258114201E-2</v>
      </c>
      <c r="K19" s="88">
        <f>+I19/'סכום נכסי הקרן'!$C$42</f>
        <v>1.6967636957616463E-4</v>
      </c>
    </row>
    <row r="20" spans="2:51">
      <c r="B20" s="86" t="s">
        <v>1228</v>
      </c>
      <c r="C20" s="80" t="s">
        <v>1229</v>
      </c>
      <c r="D20" s="93" t="s">
        <v>1183</v>
      </c>
      <c r="E20" s="93" t="s">
        <v>167</v>
      </c>
      <c r="F20" s="113">
        <v>42961</v>
      </c>
      <c r="G20" s="87">
        <v>1786950</v>
      </c>
      <c r="H20" s="89">
        <v>1.3271999999999999</v>
      </c>
      <c r="I20" s="87">
        <v>23.71604</v>
      </c>
      <c r="J20" s="88">
        <v>-0.10972821123005921</v>
      </c>
      <c r="K20" s="88">
        <f>+I20/'סכום נכסי הקרן'!$C$42</f>
        <v>1.9535643927269999E-4</v>
      </c>
    </row>
    <row r="21" spans="2:51">
      <c r="B21" s="86" t="s">
        <v>1230</v>
      </c>
      <c r="C21" s="80" t="s">
        <v>1231</v>
      </c>
      <c r="D21" s="93" t="s">
        <v>1183</v>
      </c>
      <c r="E21" s="93" t="s">
        <v>167</v>
      </c>
      <c r="F21" s="113">
        <v>42963</v>
      </c>
      <c r="G21" s="87">
        <v>180915</v>
      </c>
      <c r="H21" s="89">
        <v>2.5379</v>
      </c>
      <c r="I21" s="87">
        <v>4.5914599999999997</v>
      </c>
      <c r="J21" s="88">
        <v>-2.1243542038821304E-2</v>
      </c>
      <c r="K21" s="88">
        <f>+I21/'סכום נכסי הקרן'!$C$42</f>
        <v>3.7821292115506259E-5</v>
      </c>
    </row>
    <row r="22" spans="2:51">
      <c r="B22" s="86" t="s">
        <v>1232</v>
      </c>
      <c r="C22" s="80" t="s">
        <v>1233</v>
      </c>
      <c r="D22" s="93" t="s">
        <v>1183</v>
      </c>
      <c r="E22" s="93" t="s">
        <v>167</v>
      </c>
      <c r="F22" s="113">
        <v>42989</v>
      </c>
      <c r="G22" s="87">
        <v>3529000</v>
      </c>
      <c r="H22" s="89">
        <v>0.21440000000000001</v>
      </c>
      <c r="I22" s="87">
        <v>7.5644499999999999</v>
      </c>
      <c r="J22" s="88">
        <v>-3.4998826424614791E-2</v>
      </c>
      <c r="K22" s="88">
        <f>+I22/'סכום נכסי הקרן'!$C$42</f>
        <v>6.2310740623492606E-5</v>
      </c>
    </row>
    <row r="23" spans="2:51">
      <c r="B23" s="86" t="s">
        <v>1234</v>
      </c>
      <c r="C23" s="80" t="s">
        <v>1235</v>
      </c>
      <c r="D23" s="93" t="s">
        <v>1183</v>
      </c>
      <c r="E23" s="93" t="s">
        <v>167</v>
      </c>
      <c r="F23" s="113">
        <v>42957</v>
      </c>
      <c r="G23" s="87">
        <v>1058700</v>
      </c>
      <c r="H23" s="89">
        <v>-1.4319</v>
      </c>
      <c r="I23" s="87">
        <v>-15.15957</v>
      </c>
      <c r="J23" s="88">
        <v>7.0139555301680589E-2</v>
      </c>
      <c r="K23" s="88">
        <f>+I23/'סכום נכסי הקרן'!$C$42</f>
        <v>-1.2487411962980516E-4</v>
      </c>
    </row>
    <row r="24" spans="2:51">
      <c r="B24" s="86" t="s">
        <v>1236</v>
      </c>
      <c r="C24" s="80" t="s">
        <v>1237</v>
      </c>
      <c r="D24" s="93" t="s">
        <v>1183</v>
      </c>
      <c r="E24" s="93" t="s">
        <v>167</v>
      </c>
      <c r="F24" s="113">
        <v>42956</v>
      </c>
      <c r="G24" s="87">
        <v>1058700</v>
      </c>
      <c r="H24" s="89">
        <v>-1.7436</v>
      </c>
      <c r="I24" s="87">
        <v>-18.45936</v>
      </c>
      <c r="J24" s="88">
        <v>8.5406861906612813E-2</v>
      </c>
      <c r="K24" s="88">
        <f>+I24/'סכום נכסי הקרן'!$C$42</f>
        <v>-1.5205552195277574E-4</v>
      </c>
    </row>
    <row r="25" spans="2:51">
      <c r="B25" s="86" t="s">
        <v>1238</v>
      </c>
      <c r="C25" s="80" t="s">
        <v>1239</v>
      </c>
      <c r="D25" s="93" t="s">
        <v>1183</v>
      </c>
      <c r="E25" s="93" t="s">
        <v>167</v>
      </c>
      <c r="F25" s="113">
        <v>42955</v>
      </c>
      <c r="G25" s="87">
        <v>3529000</v>
      </c>
      <c r="H25" s="89">
        <v>-1.8626</v>
      </c>
      <c r="I25" s="87">
        <v>-65.730929999999987</v>
      </c>
      <c r="J25" s="88">
        <v>0.30412064456748406</v>
      </c>
      <c r="K25" s="88">
        <f>+I25/'סכום נכסי הקרן'!$C$42</f>
        <v>-5.4144622942460421E-4</v>
      </c>
    </row>
    <row r="26" spans="2:51">
      <c r="B26" s="86" t="s">
        <v>1240</v>
      </c>
      <c r="C26" s="80" t="s">
        <v>1241</v>
      </c>
      <c r="D26" s="93" t="s">
        <v>1183</v>
      </c>
      <c r="E26" s="93" t="s">
        <v>167</v>
      </c>
      <c r="F26" s="113">
        <v>42964</v>
      </c>
      <c r="G26" s="87">
        <v>4764150</v>
      </c>
      <c r="H26" s="89">
        <v>-2.5085999999999999</v>
      </c>
      <c r="I26" s="87">
        <v>-119.51482</v>
      </c>
      <c r="J26" s="88">
        <v>0.55296531014800554</v>
      </c>
      <c r="K26" s="88">
        <f>+I26/'סכום נכסי הקרן'!$C$42</f>
        <v>-9.844809536295972E-4</v>
      </c>
    </row>
    <row r="27" spans="2:51">
      <c r="B27" s="83"/>
      <c r="C27" s="80"/>
      <c r="D27" s="80"/>
      <c r="E27" s="80"/>
      <c r="F27" s="80"/>
      <c r="G27" s="87"/>
      <c r="H27" s="89"/>
      <c r="I27" s="80"/>
      <c r="J27" s="88"/>
      <c r="K27" s="80"/>
    </row>
    <row r="28" spans="2:51">
      <c r="B28" s="99" t="s">
        <v>232</v>
      </c>
      <c r="C28" s="82"/>
      <c r="D28" s="82"/>
      <c r="E28" s="82"/>
      <c r="F28" s="82"/>
      <c r="G28" s="90"/>
      <c r="H28" s="92"/>
      <c r="I28" s="90">
        <v>-2.0838800000000002</v>
      </c>
      <c r="J28" s="91">
        <v>9.6415938250271043E-3</v>
      </c>
      <c r="K28" s="91">
        <f>+I28/'סכום נכסי הקרן'!$C$42</f>
        <v>-1.7165571346295337E-5</v>
      </c>
    </row>
    <row r="29" spans="2:51">
      <c r="B29" s="86" t="s">
        <v>1242</v>
      </c>
      <c r="C29" s="80" t="s">
        <v>1243</v>
      </c>
      <c r="D29" s="93" t="s">
        <v>1183</v>
      </c>
      <c r="E29" s="93" t="s">
        <v>169</v>
      </c>
      <c r="F29" s="113">
        <v>42957</v>
      </c>
      <c r="G29" s="87">
        <v>62353.5</v>
      </c>
      <c r="H29" s="89">
        <v>2.9600000000000001E-2</v>
      </c>
      <c r="I29" s="87">
        <v>1.847E-2</v>
      </c>
      <c r="J29" s="88">
        <v>-8.545609053700338E-5</v>
      </c>
      <c r="K29" s="88">
        <f>+I29/'סכום נכסי הקרן'!$C$42</f>
        <v>1.5214316696070546E-7</v>
      </c>
    </row>
    <row r="30" spans="2:51">
      <c r="B30" s="86" t="s">
        <v>1244</v>
      </c>
      <c r="C30" s="80" t="s">
        <v>1245</v>
      </c>
      <c r="D30" s="93" t="s">
        <v>1183</v>
      </c>
      <c r="E30" s="93" t="s">
        <v>169</v>
      </c>
      <c r="F30" s="113">
        <v>42961</v>
      </c>
      <c r="G30" s="87">
        <v>332552</v>
      </c>
      <c r="H30" s="89">
        <v>-0.37719999999999998</v>
      </c>
      <c r="I30" s="87">
        <v>-1.25444</v>
      </c>
      <c r="J30" s="88">
        <v>5.8039814950318633E-3</v>
      </c>
      <c r="K30" s="88">
        <f>+I30/'סכום נכסי הקרן'!$C$42</f>
        <v>-1.033321463790944E-5</v>
      </c>
    </row>
    <row r="31" spans="2:51">
      <c r="B31" s="86" t="s">
        <v>1246</v>
      </c>
      <c r="C31" s="80" t="s">
        <v>1247</v>
      </c>
      <c r="D31" s="93" t="s">
        <v>1183</v>
      </c>
      <c r="E31" s="93" t="s">
        <v>169</v>
      </c>
      <c r="F31" s="113">
        <v>42942</v>
      </c>
      <c r="G31" s="87">
        <v>322769.19</v>
      </c>
      <c r="H31" s="89">
        <v>-0.92269999999999996</v>
      </c>
      <c r="I31" s="87">
        <v>-2.97817</v>
      </c>
      <c r="J31" s="88">
        <v>1.377925095585205E-2</v>
      </c>
      <c r="K31" s="88">
        <f>+I31/'סכום נכסי הקרן'!$C$42</f>
        <v>-2.4532117788162651E-5</v>
      </c>
    </row>
    <row r="32" spans="2:51">
      <c r="B32" s="86" t="s">
        <v>1248</v>
      </c>
      <c r="C32" s="80" t="s">
        <v>1249</v>
      </c>
      <c r="D32" s="93" t="s">
        <v>1183</v>
      </c>
      <c r="E32" s="93" t="s">
        <v>169</v>
      </c>
      <c r="F32" s="113">
        <v>43005</v>
      </c>
      <c r="G32" s="87">
        <v>112510.17</v>
      </c>
      <c r="H32" s="89">
        <v>-0.1305</v>
      </c>
      <c r="I32" s="87">
        <v>-0.14683000000000002</v>
      </c>
      <c r="J32" s="88">
        <v>6.7934584588782933E-4</v>
      </c>
      <c r="K32" s="88">
        <f>+I32/'סכום נכסי הקרן'!$C$42</f>
        <v>-1.2094846348045686E-6</v>
      </c>
    </row>
    <row r="33" spans="2:11">
      <c r="B33" s="86" t="s">
        <v>1250</v>
      </c>
      <c r="C33" s="80" t="s">
        <v>1251</v>
      </c>
      <c r="D33" s="93" t="s">
        <v>1183</v>
      </c>
      <c r="E33" s="93" t="s">
        <v>169</v>
      </c>
      <c r="F33" s="113">
        <v>42971</v>
      </c>
      <c r="G33" s="87">
        <v>70256.53</v>
      </c>
      <c r="H33" s="89">
        <v>0.38929999999999998</v>
      </c>
      <c r="I33" s="87">
        <v>0.27350999999999998</v>
      </c>
      <c r="J33" s="88">
        <v>-1.2654626595980396E-3</v>
      </c>
      <c r="K33" s="88">
        <f>+I33/'סכום נכסי הקרן'!$C$42</f>
        <v>2.2529874171858444E-6</v>
      </c>
    </row>
    <row r="34" spans="2:11">
      <c r="B34" s="86" t="s">
        <v>1252</v>
      </c>
      <c r="C34" s="80" t="s">
        <v>1253</v>
      </c>
      <c r="D34" s="93" t="s">
        <v>1183</v>
      </c>
      <c r="E34" s="93" t="s">
        <v>169</v>
      </c>
      <c r="F34" s="113">
        <v>42992</v>
      </c>
      <c r="G34" s="87">
        <v>189771.98</v>
      </c>
      <c r="H34" s="89">
        <v>1.0558000000000001</v>
      </c>
      <c r="I34" s="87">
        <v>2.0035799999999999</v>
      </c>
      <c r="J34" s="88">
        <v>-9.2700657216095959E-3</v>
      </c>
      <c r="K34" s="88">
        <f>+I34/'סכום נכסי הקרן'!$C$42</f>
        <v>1.6504115130434771E-5</v>
      </c>
    </row>
    <row r="35" spans="2:11">
      <c r="B35" s="83"/>
      <c r="C35" s="80"/>
      <c r="D35" s="80"/>
      <c r="E35" s="80"/>
      <c r="F35" s="80"/>
      <c r="G35" s="87"/>
      <c r="H35" s="89"/>
      <c r="I35" s="80"/>
      <c r="J35" s="88"/>
      <c r="K35" s="80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95" t="s">
        <v>252</v>
      </c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95" t="s">
        <v>116</v>
      </c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95" t="s">
        <v>237</v>
      </c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95" t="s">
        <v>247</v>
      </c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B111" s="79"/>
      <c r="C111" s="79"/>
      <c r="D111" s="79"/>
      <c r="E111" s="79"/>
      <c r="F111" s="79"/>
      <c r="G111" s="79"/>
      <c r="H111" s="79"/>
      <c r="I111" s="79"/>
      <c r="J111" s="79"/>
      <c r="K111" s="79"/>
    </row>
    <row r="112" spans="2:11">
      <c r="B112" s="79"/>
      <c r="C112" s="79"/>
      <c r="D112" s="79"/>
      <c r="E112" s="79"/>
      <c r="F112" s="79"/>
      <c r="G112" s="79"/>
      <c r="H112" s="79"/>
      <c r="I112" s="79"/>
      <c r="J112" s="79"/>
      <c r="K112" s="79"/>
    </row>
    <row r="113" spans="2:11">
      <c r="B113" s="79"/>
      <c r="C113" s="79"/>
      <c r="D113" s="79"/>
      <c r="E113" s="79"/>
      <c r="F113" s="79"/>
      <c r="G113" s="79"/>
      <c r="H113" s="79"/>
      <c r="I113" s="79"/>
      <c r="J113" s="79"/>
      <c r="K113" s="79"/>
    </row>
    <row r="114" spans="2:11">
      <c r="B114" s="79"/>
      <c r="C114" s="79"/>
      <c r="D114" s="79"/>
      <c r="E114" s="79"/>
      <c r="F114" s="79"/>
      <c r="G114" s="79"/>
      <c r="H114" s="79"/>
      <c r="I114" s="79"/>
      <c r="J114" s="79"/>
      <c r="K114" s="79"/>
    </row>
    <row r="115" spans="2:11">
      <c r="B115" s="79"/>
      <c r="C115" s="79"/>
      <c r="D115" s="79"/>
      <c r="E115" s="79"/>
      <c r="F115" s="79"/>
      <c r="G115" s="79"/>
      <c r="H115" s="79"/>
      <c r="I115" s="79"/>
      <c r="J115" s="79"/>
      <c r="K115" s="79"/>
    </row>
    <row r="116" spans="2:11">
      <c r="B116" s="79"/>
      <c r="C116" s="79"/>
      <c r="D116" s="79"/>
      <c r="E116" s="79"/>
      <c r="F116" s="79"/>
      <c r="G116" s="79"/>
      <c r="H116" s="79"/>
      <c r="I116" s="79"/>
      <c r="J116" s="79"/>
      <c r="K116" s="79"/>
    </row>
    <row r="117" spans="2:11">
      <c r="B117" s="79"/>
      <c r="C117" s="79"/>
      <c r="D117" s="79"/>
      <c r="E117" s="79"/>
      <c r="F117" s="79"/>
      <c r="G117" s="79"/>
      <c r="H117" s="79"/>
      <c r="I117" s="79"/>
      <c r="J117" s="79"/>
      <c r="K117" s="79"/>
    </row>
    <row r="118" spans="2:11">
      <c r="B118" s="79"/>
      <c r="C118" s="79"/>
      <c r="D118" s="79"/>
      <c r="E118" s="79"/>
      <c r="F118" s="79"/>
      <c r="G118" s="79"/>
      <c r="H118" s="79"/>
      <c r="I118" s="79"/>
      <c r="J118" s="79"/>
      <c r="K118" s="79"/>
    </row>
    <row r="119" spans="2:11">
      <c r="B119" s="79"/>
      <c r="C119" s="79"/>
      <c r="D119" s="79"/>
      <c r="E119" s="79"/>
      <c r="F119" s="79"/>
      <c r="G119" s="79"/>
      <c r="H119" s="79"/>
      <c r="I119" s="79"/>
      <c r="J119" s="79"/>
      <c r="K119" s="79"/>
    </row>
    <row r="120" spans="2:11">
      <c r="B120" s="79"/>
      <c r="C120" s="79"/>
      <c r="D120" s="79"/>
      <c r="E120" s="79"/>
      <c r="F120" s="79"/>
      <c r="G120" s="79"/>
      <c r="H120" s="79"/>
      <c r="I120" s="79"/>
      <c r="J120" s="79"/>
      <c r="K120" s="79"/>
    </row>
    <row r="121" spans="2:11">
      <c r="B121" s="79"/>
      <c r="C121" s="79"/>
      <c r="D121" s="79"/>
      <c r="E121" s="79"/>
      <c r="F121" s="79"/>
      <c r="G121" s="79"/>
      <c r="H121" s="79"/>
      <c r="I121" s="79"/>
      <c r="J121" s="79"/>
      <c r="K121" s="79"/>
    </row>
    <row r="122" spans="2:11">
      <c r="B122" s="79"/>
      <c r="C122" s="79"/>
      <c r="D122" s="79"/>
      <c r="E122" s="79"/>
      <c r="F122" s="79"/>
      <c r="G122" s="79"/>
      <c r="H122" s="79"/>
      <c r="I122" s="79"/>
      <c r="J122" s="79"/>
      <c r="K122" s="79"/>
    </row>
    <row r="123" spans="2:11">
      <c r="B123" s="79"/>
      <c r="C123" s="79"/>
      <c r="D123" s="79"/>
      <c r="E123" s="79"/>
      <c r="F123" s="79"/>
      <c r="G123" s="79"/>
      <c r="H123" s="79"/>
      <c r="I123" s="79"/>
      <c r="J123" s="79"/>
      <c r="K123" s="79"/>
    </row>
    <row r="124" spans="2:11">
      <c r="B124" s="79"/>
      <c r="C124" s="79"/>
      <c r="D124" s="79"/>
      <c r="E124" s="79"/>
      <c r="F124" s="79"/>
      <c r="G124" s="79"/>
      <c r="H124" s="79"/>
      <c r="I124" s="79"/>
      <c r="J124" s="79"/>
      <c r="K124" s="79"/>
    </row>
    <row r="125" spans="2:11">
      <c r="B125" s="79"/>
      <c r="C125" s="79"/>
      <c r="D125" s="79"/>
      <c r="E125" s="79"/>
      <c r="F125" s="79"/>
      <c r="G125" s="79"/>
      <c r="H125" s="79"/>
      <c r="I125" s="79"/>
      <c r="J125" s="79"/>
      <c r="K125" s="79"/>
    </row>
    <row r="126" spans="2:11">
      <c r="B126" s="79"/>
      <c r="C126" s="79"/>
      <c r="D126" s="79"/>
      <c r="E126" s="79"/>
      <c r="F126" s="79"/>
      <c r="G126" s="79"/>
      <c r="H126" s="79"/>
      <c r="I126" s="79"/>
      <c r="J126" s="79"/>
      <c r="K126" s="79"/>
    </row>
    <row r="127" spans="2:11">
      <c r="B127" s="79"/>
      <c r="C127" s="79"/>
      <c r="D127" s="79"/>
      <c r="E127" s="79"/>
      <c r="F127" s="79"/>
      <c r="G127" s="79"/>
      <c r="H127" s="79"/>
      <c r="I127" s="79"/>
      <c r="J127" s="79"/>
      <c r="K127" s="79"/>
    </row>
    <row r="128" spans="2:11">
      <c r="B128" s="79"/>
      <c r="C128" s="79"/>
      <c r="D128" s="79"/>
      <c r="E128" s="79"/>
      <c r="F128" s="79"/>
      <c r="G128" s="79"/>
      <c r="H128" s="79"/>
      <c r="I128" s="79"/>
      <c r="J128" s="79"/>
      <c r="K128" s="79"/>
    </row>
    <row r="129" spans="2:11">
      <c r="B129" s="79"/>
      <c r="C129" s="79"/>
      <c r="D129" s="79"/>
      <c r="E129" s="79"/>
      <c r="F129" s="79"/>
      <c r="G129" s="79"/>
      <c r="H129" s="79"/>
      <c r="I129" s="79"/>
      <c r="J129" s="79"/>
      <c r="K129" s="79"/>
    </row>
    <row r="130" spans="2:11">
      <c r="B130" s="79"/>
      <c r="C130" s="79"/>
      <c r="D130" s="79"/>
      <c r="E130" s="79"/>
      <c r="F130" s="79"/>
      <c r="G130" s="79"/>
      <c r="H130" s="79"/>
      <c r="I130" s="79"/>
      <c r="J130" s="79"/>
      <c r="K130" s="79"/>
    </row>
    <row r="131" spans="2:11">
      <c r="B131" s="79"/>
      <c r="C131" s="79"/>
      <c r="D131" s="79"/>
      <c r="E131" s="79"/>
      <c r="F131" s="79"/>
      <c r="G131" s="79"/>
      <c r="H131" s="79"/>
      <c r="I131" s="79"/>
      <c r="J131" s="79"/>
      <c r="K131" s="79"/>
    </row>
    <row r="132" spans="2:11">
      <c r="B132" s="79"/>
      <c r="C132" s="79"/>
      <c r="D132" s="79"/>
      <c r="E132" s="79"/>
      <c r="F132" s="79"/>
      <c r="G132" s="79"/>
      <c r="H132" s="79"/>
      <c r="I132" s="79"/>
      <c r="J132" s="79"/>
      <c r="K132" s="79"/>
    </row>
    <row r="133" spans="2:11">
      <c r="B133" s="79"/>
      <c r="C133" s="79"/>
      <c r="D133" s="79"/>
      <c r="E133" s="79"/>
      <c r="F133" s="79"/>
      <c r="G133" s="79"/>
      <c r="H133" s="79"/>
      <c r="I133" s="79"/>
      <c r="J133" s="79"/>
      <c r="K133" s="79"/>
    </row>
    <row r="134" spans="2:11">
      <c r="B134" s="79"/>
      <c r="C134" s="79"/>
      <c r="D134" s="79"/>
      <c r="E134" s="79"/>
      <c r="F134" s="79"/>
      <c r="G134" s="79"/>
      <c r="H134" s="79"/>
      <c r="I134" s="79"/>
      <c r="J134" s="79"/>
      <c r="K134" s="79"/>
    </row>
    <row r="135" spans="2:11">
      <c r="C135" s="1"/>
      <c r="D135" s="1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183</v>
      </c>
      <c r="C1" s="78" t="s" vm="1">
        <v>253</v>
      </c>
    </row>
    <row r="2" spans="2:78">
      <c r="B2" s="57" t="s">
        <v>182</v>
      </c>
      <c r="C2" s="78" t="s">
        <v>254</v>
      </c>
    </row>
    <row r="3" spans="2:78">
      <c r="B3" s="57" t="s">
        <v>184</v>
      </c>
      <c r="C3" s="78" t="s">
        <v>255</v>
      </c>
    </row>
    <row r="4" spans="2:78">
      <c r="B4" s="57" t="s">
        <v>185</v>
      </c>
      <c r="C4" s="78">
        <v>2208</v>
      </c>
    </row>
    <row r="6" spans="2:78" ht="26.25" customHeight="1">
      <c r="B6" s="202" t="s">
        <v>214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4"/>
    </row>
    <row r="7" spans="2:78" ht="26.25" customHeight="1">
      <c r="B7" s="202" t="s">
        <v>103</v>
      </c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4"/>
    </row>
    <row r="8" spans="2:78" s="3" customFormat="1" ht="47.25">
      <c r="B8" s="22" t="s">
        <v>120</v>
      </c>
      <c r="C8" s="30" t="s">
        <v>45</v>
      </c>
      <c r="D8" s="30" t="s">
        <v>50</v>
      </c>
      <c r="E8" s="30" t="s">
        <v>15</v>
      </c>
      <c r="F8" s="30" t="s">
        <v>66</v>
      </c>
      <c r="G8" s="30" t="s">
        <v>105</v>
      </c>
      <c r="H8" s="30" t="s">
        <v>18</v>
      </c>
      <c r="I8" s="30" t="s">
        <v>104</v>
      </c>
      <c r="J8" s="30" t="s">
        <v>17</v>
      </c>
      <c r="K8" s="30" t="s">
        <v>19</v>
      </c>
      <c r="L8" s="30" t="s">
        <v>239</v>
      </c>
      <c r="M8" s="30" t="s">
        <v>238</v>
      </c>
      <c r="N8" s="30" t="s">
        <v>113</v>
      </c>
      <c r="O8" s="30" t="s">
        <v>59</v>
      </c>
      <c r="P8" s="30" t="s">
        <v>186</v>
      </c>
      <c r="Q8" s="31" t="s">
        <v>188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248</v>
      </c>
      <c r="M9" s="16"/>
      <c r="N9" s="16" t="s">
        <v>242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117</v>
      </c>
      <c r="R10" s="1"/>
      <c r="S10" s="1"/>
      <c r="T10" s="1"/>
      <c r="U10" s="1"/>
      <c r="V10" s="1"/>
    </row>
    <row r="11" spans="2:7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BZ11" s="1"/>
    </row>
    <row r="12" spans="2:78" ht="18" customHeight="1">
      <c r="B12" s="95" t="s">
        <v>252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78">
      <c r="B13" s="95" t="s">
        <v>116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78">
      <c r="B14" s="95" t="s">
        <v>237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78">
      <c r="B15" s="95" t="s">
        <v>247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7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7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AZ164"/>
  <sheetViews>
    <sheetView rightToLeft="1" zoomScale="90" zoomScaleNormal="90" workbookViewId="0">
      <pane ySplit="9" topLeftCell="A10" activePane="bottomLeft" state="frozen"/>
      <selection pane="bottomLeft" activeCell="A10" sqref="A10:XFD10"/>
    </sheetView>
  </sheetViews>
  <sheetFormatPr defaultColWidth="9.140625" defaultRowHeight="18"/>
  <cols>
    <col min="1" max="1" width="10.42578125" style="130" customWidth="1"/>
    <col min="2" max="2" width="46" style="2" bestFit="1" customWidth="1"/>
    <col min="3" max="3" width="41.7109375" style="2" bestFit="1" customWidth="1"/>
    <col min="4" max="4" width="10.140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8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1.28515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1:52">
      <c r="B1" s="57" t="s">
        <v>183</v>
      </c>
      <c r="C1" s="78" t="s" vm="1">
        <v>253</v>
      </c>
    </row>
    <row r="2" spans="1:52">
      <c r="B2" s="57" t="s">
        <v>182</v>
      </c>
      <c r="C2" s="78" t="s">
        <v>254</v>
      </c>
    </row>
    <row r="3" spans="1:52">
      <c r="B3" s="57" t="s">
        <v>184</v>
      </c>
      <c r="C3" s="78" t="s">
        <v>255</v>
      </c>
    </row>
    <row r="4" spans="1:52">
      <c r="B4" s="57" t="s">
        <v>185</v>
      </c>
      <c r="C4" s="78">
        <v>2208</v>
      </c>
    </row>
    <row r="6" spans="1:52" ht="26.25" customHeight="1">
      <c r="B6" s="202" t="s">
        <v>215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4"/>
    </row>
    <row r="7" spans="1:52" s="3" customFormat="1" ht="63">
      <c r="A7" s="131"/>
      <c r="B7" s="22" t="s">
        <v>120</v>
      </c>
      <c r="C7" s="30" t="s">
        <v>227</v>
      </c>
      <c r="D7" s="30" t="s">
        <v>45</v>
      </c>
      <c r="E7" s="30" t="s">
        <v>121</v>
      </c>
      <c r="F7" s="30" t="s">
        <v>15</v>
      </c>
      <c r="G7" s="30" t="s">
        <v>105</v>
      </c>
      <c r="H7" s="30" t="s">
        <v>66</v>
      </c>
      <c r="I7" s="30" t="s">
        <v>18</v>
      </c>
      <c r="J7" s="30" t="s">
        <v>104</v>
      </c>
      <c r="K7" s="13" t="s">
        <v>34</v>
      </c>
      <c r="L7" s="72" t="s">
        <v>19</v>
      </c>
      <c r="M7" s="30" t="s">
        <v>239</v>
      </c>
      <c r="N7" s="30" t="s">
        <v>238</v>
      </c>
      <c r="O7" s="30" t="s">
        <v>113</v>
      </c>
      <c r="P7" s="30" t="s">
        <v>186</v>
      </c>
      <c r="Q7" s="31" t="s">
        <v>188</v>
      </c>
      <c r="R7" s="1"/>
      <c r="AY7" s="3" t="s">
        <v>1273</v>
      </c>
      <c r="AZ7" s="3" t="s">
        <v>168</v>
      </c>
    </row>
    <row r="8" spans="1:52" s="3" customFormat="1" ht="24" customHeight="1">
      <c r="A8" s="131"/>
      <c r="B8" s="15"/>
      <c r="C8" s="71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248</v>
      </c>
      <c r="N8" s="16"/>
      <c r="O8" s="16" t="s">
        <v>242</v>
      </c>
      <c r="P8" s="32" t="s">
        <v>20</v>
      </c>
      <c r="Q8" s="17" t="s">
        <v>20</v>
      </c>
      <c r="R8" s="1"/>
      <c r="AY8" s="3" t="s">
        <v>165</v>
      </c>
      <c r="AZ8" s="3" t="s">
        <v>167</v>
      </c>
    </row>
    <row r="9" spans="1:52" s="4" customFormat="1" ht="18" customHeight="1">
      <c r="A9" s="132"/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117</v>
      </c>
      <c r="R9" s="1"/>
      <c r="AY9" s="4" t="s">
        <v>166</v>
      </c>
      <c r="AZ9" s="4" t="s">
        <v>169</v>
      </c>
    </row>
    <row r="10" spans="1:52" s="145" customFormat="1" ht="18" customHeight="1">
      <c r="A10" s="156"/>
      <c r="B10" s="97" t="s">
        <v>40</v>
      </c>
      <c r="C10" s="98"/>
      <c r="D10" s="98"/>
      <c r="E10" s="98"/>
      <c r="F10" s="98"/>
      <c r="G10" s="98"/>
      <c r="H10" s="98"/>
      <c r="I10" s="100">
        <v>5.6423983150831756</v>
      </c>
      <c r="J10" s="98"/>
      <c r="K10" s="98"/>
      <c r="L10" s="101">
        <v>2.5067461409762241E-2</v>
      </c>
      <c r="M10" s="100"/>
      <c r="N10" s="102"/>
      <c r="O10" s="100">
        <v>4605.5586199999998</v>
      </c>
      <c r="P10" s="103">
        <f>+O10/$O$10</f>
        <v>1</v>
      </c>
      <c r="Q10" s="103">
        <f>+O10/'סכום נכסי הקרן'!$C$42</f>
        <v>3.7937426858147057E-2</v>
      </c>
      <c r="R10" s="147"/>
      <c r="AY10" s="147" t="s">
        <v>27</v>
      </c>
      <c r="AZ10" s="145" t="s">
        <v>170</v>
      </c>
    </row>
    <row r="11" spans="1:52" s="147" customFormat="1" ht="21.75" customHeight="1">
      <c r="A11" s="157"/>
      <c r="B11" s="81" t="s">
        <v>38</v>
      </c>
      <c r="C11" s="82"/>
      <c r="D11" s="82"/>
      <c r="E11" s="82"/>
      <c r="F11" s="82"/>
      <c r="G11" s="82"/>
      <c r="H11" s="82"/>
      <c r="I11" s="90">
        <v>5.7513528930633582</v>
      </c>
      <c r="J11" s="82"/>
      <c r="K11" s="82"/>
      <c r="L11" s="104">
        <v>2.3055567661479856E-2</v>
      </c>
      <c r="M11" s="90"/>
      <c r="N11" s="92"/>
      <c r="O11" s="90">
        <v>4248.1665300000004</v>
      </c>
      <c r="P11" s="91">
        <f t="shared" ref="P11:P20" si="0">+O11/$O$10</f>
        <v>0.9223998390883581</v>
      </c>
      <c r="Q11" s="91">
        <f>+O11/'סכום נכסי הקרן'!$C$42</f>
        <v>3.49934764293812E-2</v>
      </c>
      <c r="AZ11" s="147" t="s">
        <v>176</v>
      </c>
    </row>
    <row r="12" spans="1:52" s="147" customFormat="1">
      <c r="A12" s="157"/>
      <c r="B12" s="99" t="s">
        <v>35</v>
      </c>
      <c r="C12" s="82"/>
      <c r="D12" s="82"/>
      <c r="E12" s="82"/>
      <c r="F12" s="82"/>
      <c r="G12" s="82"/>
      <c r="H12" s="82"/>
      <c r="I12" s="90">
        <v>8.3866103077466967</v>
      </c>
      <c r="J12" s="82"/>
      <c r="K12" s="82"/>
      <c r="L12" s="104">
        <v>3.2671853369306725E-2</v>
      </c>
      <c r="M12" s="90"/>
      <c r="N12" s="92"/>
      <c r="O12" s="90">
        <f>SUM(O13:O20)</f>
        <v>955.84976999999992</v>
      </c>
      <c r="P12" s="91">
        <f t="shared" si="0"/>
        <v>0.2075426346435256</v>
      </c>
      <c r="Q12" s="91">
        <f>+O12/'סכום נכסי הקרן'!$C$42</f>
        <v>7.8736335217358903E-3</v>
      </c>
      <c r="AZ12" s="147" t="s">
        <v>171</v>
      </c>
    </row>
    <row r="13" spans="1:52" s="147" customFormat="1">
      <c r="A13" s="157"/>
      <c r="B13" s="86" t="s">
        <v>1309</v>
      </c>
      <c r="C13" s="93" t="s">
        <v>1270</v>
      </c>
      <c r="D13" s="80">
        <v>5212</v>
      </c>
      <c r="E13" s="80"/>
      <c r="F13" s="80" t="s">
        <v>1157</v>
      </c>
      <c r="G13" s="113">
        <v>42643</v>
      </c>
      <c r="H13" s="80"/>
      <c r="I13" s="87">
        <v>8.9600000000000009</v>
      </c>
      <c r="J13" s="93" t="s">
        <v>168</v>
      </c>
      <c r="K13" s="94">
        <v>3.1599999999999996E-2</v>
      </c>
      <c r="L13" s="94">
        <v>3.1599999999999996E-2</v>
      </c>
      <c r="M13" s="87">
        <v>143548.35999999999</v>
      </c>
      <c r="N13" s="89">
        <v>97.48</v>
      </c>
      <c r="O13" s="87">
        <v>139.92471999999998</v>
      </c>
      <c r="P13" s="88">
        <f t="shared" si="0"/>
        <v>3.0381704271956481E-2</v>
      </c>
      <c r="Q13" s="88">
        <f>+O13/'סכום נכסי הקרן'!$C$42</f>
        <v>1.1526036836432029E-3</v>
      </c>
      <c r="AZ13" s="147" t="s">
        <v>172</v>
      </c>
    </row>
    <row r="14" spans="1:52" s="147" customFormat="1">
      <c r="A14" s="157"/>
      <c r="B14" s="86" t="s">
        <v>1309</v>
      </c>
      <c r="C14" s="93" t="s">
        <v>1270</v>
      </c>
      <c r="D14" s="80">
        <v>5211</v>
      </c>
      <c r="E14" s="80"/>
      <c r="F14" s="80" t="s">
        <v>1157</v>
      </c>
      <c r="G14" s="113">
        <v>42643</v>
      </c>
      <c r="H14" s="80"/>
      <c r="I14" s="87">
        <v>6.18</v>
      </c>
      <c r="J14" s="93" t="s">
        <v>168</v>
      </c>
      <c r="K14" s="94">
        <v>3.73E-2</v>
      </c>
      <c r="L14" s="94">
        <v>3.73E-2</v>
      </c>
      <c r="M14" s="87">
        <v>153003.54</v>
      </c>
      <c r="N14" s="89">
        <v>100.64</v>
      </c>
      <c r="O14" s="87">
        <v>153.98276000000001</v>
      </c>
      <c r="P14" s="88">
        <f t="shared" si="0"/>
        <v>3.3434111408617795E-2</v>
      </c>
      <c r="Q14" s="88">
        <f>+O14/'סכום נכסי הקרן'!$C$42</f>
        <v>1.2684041561315776E-3</v>
      </c>
      <c r="AZ14" s="147" t="s">
        <v>173</v>
      </c>
    </row>
    <row r="15" spans="1:52" s="147" customFormat="1">
      <c r="A15" s="157"/>
      <c r="B15" s="86" t="s">
        <v>1309</v>
      </c>
      <c r="C15" s="93" t="s">
        <v>1270</v>
      </c>
      <c r="D15" s="80">
        <v>5025</v>
      </c>
      <c r="E15" s="80"/>
      <c r="F15" s="80" t="s">
        <v>1157</v>
      </c>
      <c r="G15" s="113">
        <v>42551</v>
      </c>
      <c r="H15" s="80"/>
      <c r="I15" s="87">
        <v>9.8899999999999988</v>
      </c>
      <c r="J15" s="93" t="s">
        <v>168</v>
      </c>
      <c r="K15" s="94">
        <v>3.4599999999999992E-2</v>
      </c>
      <c r="L15" s="94">
        <v>3.4599999999999992E-2</v>
      </c>
      <c r="M15" s="87">
        <v>141549.54999999999</v>
      </c>
      <c r="N15" s="89">
        <v>95.73</v>
      </c>
      <c r="O15" s="87">
        <v>135.49996000000002</v>
      </c>
      <c r="P15" s="88">
        <f t="shared" si="0"/>
        <v>2.9420960882265357E-2</v>
      </c>
      <c r="Q15" s="88">
        <f>+O15/'סכום נכסי הקרן'!$C$42</f>
        <v>1.1161555515673478E-3</v>
      </c>
      <c r="AZ15" s="147" t="s">
        <v>175</v>
      </c>
    </row>
    <row r="16" spans="1:52" s="147" customFormat="1">
      <c r="A16" s="157"/>
      <c r="B16" s="86" t="s">
        <v>1309</v>
      </c>
      <c r="C16" s="93" t="s">
        <v>1270</v>
      </c>
      <c r="D16" s="80">
        <v>5024</v>
      </c>
      <c r="E16" s="80"/>
      <c r="F16" s="80" t="s">
        <v>1157</v>
      </c>
      <c r="G16" s="113">
        <v>42551</v>
      </c>
      <c r="H16" s="80"/>
      <c r="I16" s="87">
        <v>7.2700000000000005</v>
      </c>
      <c r="J16" s="93" t="s">
        <v>168</v>
      </c>
      <c r="K16" s="94">
        <v>4.2000000000000003E-2</v>
      </c>
      <c r="L16" s="94">
        <v>4.2000000000000003E-2</v>
      </c>
      <c r="M16" s="87">
        <v>117448.62</v>
      </c>
      <c r="N16" s="89">
        <v>101.21</v>
      </c>
      <c r="O16" s="87">
        <v>118.86317</v>
      </c>
      <c r="P16" s="88">
        <f t="shared" si="0"/>
        <v>2.580863252588456E-2</v>
      </c>
      <c r="Q16" s="88">
        <f>+O16/'סכום נכסי הקרן'!$C$42</f>
        <v>9.7911310875954064E-4</v>
      </c>
      <c r="AZ16" s="147" t="s">
        <v>174</v>
      </c>
    </row>
    <row r="17" spans="1:52" s="147" customFormat="1">
      <c r="A17" s="157"/>
      <c r="B17" s="86" t="s">
        <v>1309</v>
      </c>
      <c r="C17" s="93" t="s">
        <v>1270</v>
      </c>
      <c r="D17" s="80">
        <v>5023</v>
      </c>
      <c r="E17" s="80"/>
      <c r="F17" s="80" t="s">
        <v>1157</v>
      </c>
      <c r="G17" s="113">
        <v>42551</v>
      </c>
      <c r="H17" s="80"/>
      <c r="I17" s="87">
        <v>10.1</v>
      </c>
      <c r="J17" s="93" t="s">
        <v>168</v>
      </c>
      <c r="K17" s="94">
        <v>3.04E-2</v>
      </c>
      <c r="L17" s="94">
        <v>3.04E-2</v>
      </c>
      <c r="M17" s="87">
        <v>126937.27</v>
      </c>
      <c r="N17" s="89">
        <v>95.06</v>
      </c>
      <c r="O17" s="87">
        <v>120.66053000000001</v>
      </c>
      <c r="P17" s="88">
        <f t="shared" si="0"/>
        <v>2.6198891373572401E-2</v>
      </c>
      <c r="Q17" s="88">
        <f>+O17/'סכום נכסי הקרן'!$C$42</f>
        <v>9.9391852524944278E-4</v>
      </c>
      <c r="AZ17" s="147" t="s">
        <v>177</v>
      </c>
    </row>
    <row r="18" spans="1:52" s="147" customFormat="1">
      <c r="A18" s="157"/>
      <c r="B18" s="86" t="s">
        <v>1309</v>
      </c>
      <c r="C18" s="93" t="s">
        <v>1270</v>
      </c>
      <c r="D18" s="80">
        <v>5210</v>
      </c>
      <c r="E18" s="80"/>
      <c r="F18" s="80" t="s">
        <v>1157</v>
      </c>
      <c r="G18" s="113">
        <v>42643</v>
      </c>
      <c r="H18" s="80"/>
      <c r="I18" s="87">
        <v>9.24</v>
      </c>
      <c r="J18" s="93" t="s">
        <v>168</v>
      </c>
      <c r="K18" s="94">
        <v>2.3699999999999995E-2</v>
      </c>
      <c r="L18" s="94">
        <v>2.3699999999999995E-2</v>
      </c>
      <c r="M18" s="87">
        <v>105382.62</v>
      </c>
      <c r="N18" s="89">
        <v>102.92</v>
      </c>
      <c r="O18" s="87">
        <v>108.45974000000001</v>
      </c>
      <c r="P18" s="88">
        <f t="shared" si="0"/>
        <v>2.3549746936018811E-2</v>
      </c>
      <c r="Q18" s="88">
        <f>+O18/'סכום נכסי הקרן'!$C$42</f>
        <v>8.9341680191308635E-4</v>
      </c>
      <c r="AZ18" s="147" t="s">
        <v>178</v>
      </c>
    </row>
    <row r="19" spans="1:52" s="147" customFormat="1">
      <c r="A19" s="157"/>
      <c r="B19" s="86" t="s">
        <v>1309</v>
      </c>
      <c r="C19" s="93" t="s">
        <v>1270</v>
      </c>
      <c r="D19" s="80">
        <v>5022</v>
      </c>
      <c r="E19" s="80"/>
      <c r="F19" s="80" t="s">
        <v>1157</v>
      </c>
      <c r="G19" s="113">
        <v>42551</v>
      </c>
      <c r="H19" s="80"/>
      <c r="I19" s="87">
        <v>8.41</v>
      </c>
      <c r="J19" s="93" t="s">
        <v>168</v>
      </c>
      <c r="K19" s="94">
        <v>3.0500000000000003E-2</v>
      </c>
      <c r="L19" s="94">
        <v>3.0500000000000003E-2</v>
      </c>
      <c r="M19" s="87">
        <v>96277.64</v>
      </c>
      <c r="N19" s="89">
        <v>96.95</v>
      </c>
      <c r="O19" s="87">
        <v>93.341149999999999</v>
      </c>
      <c r="P19" s="88">
        <f t="shared" si="0"/>
        <v>2.0267063716149163E-2</v>
      </c>
      <c r="Q19" s="88">
        <f>+O19/'סכום נכסי הקרן'!$C$42</f>
        <v>7.6888024736081488E-4</v>
      </c>
      <c r="AZ19" s="147" t="s">
        <v>179</v>
      </c>
    </row>
    <row r="20" spans="1:52" s="147" customFormat="1">
      <c r="A20" s="157"/>
      <c r="B20" s="86" t="s">
        <v>1309</v>
      </c>
      <c r="C20" s="93" t="s">
        <v>1270</v>
      </c>
      <c r="D20" s="80">
        <v>5209</v>
      </c>
      <c r="E20" s="80"/>
      <c r="F20" s="80" t="s">
        <v>1157</v>
      </c>
      <c r="G20" s="113">
        <v>42643</v>
      </c>
      <c r="H20" s="80"/>
      <c r="I20" s="87">
        <v>7.0600000000000005</v>
      </c>
      <c r="J20" s="93" t="s">
        <v>168</v>
      </c>
      <c r="K20" s="94">
        <v>2.7000000000000003E-2</v>
      </c>
      <c r="L20" s="94">
        <v>2.7000000000000003E-2</v>
      </c>
      <c r="M20" s="87">
        <v>86135.72</v>
      </c>
      <c r="N20" s="89">
        <v>98.83</v>
      </c>
      <c r="O20" s="87">
        <v>85.117739999999998</v>
      </c>
      <c r="P20" s="88">
        <f t="shared" si="0"/>
        <v>1.8481523529061062E-2</v>
      </c>
      <c r="Q20" s="88">
        <f>+O20/'סכום נכסי הקרן'!$C$42</f>
        <v>7.0114144711087801E-4</v>
      </c>
      <c r="AZ20" s="147" t="s">
        <v>180</v>
      </c>
    </row>
    <row r="21" spans="1:52" s="147" customFormat="1">
      <c r="A21" s="157"/>
      <c r="B21" s="83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7"/>
      <c r="N21" s="89"/>
      <c r="O21" s="80"/>
      <c r="P21" s="88"/>
      <c r="Q21" s="80"/>
      <c r="AZ21" s="147" t="s">
        <v>181</v>
      </c>
    </row>
    <row r="22" spans="1:52" s="147" customFormat="1">
      <c r="A22" s="157"/>
      <c r="B22" s="99" t="s">
        <v>37</v>
      </c>
      <c r="C22" s="82"/>
      <c r="D22" s="82"/>
      <c r="E22" s="82"/>
      <c r="F22" s="82"/>
      <c r="G22" s="82"/>
      <c r="H22" s="82"/>
      <c r="I22" s="90">
        <v>5.0065081669057712</v>
      </c>
      <c r="J22" s="82"/>
      <c r="K22" s="82"/>
      <c r="L22" s="104">
        <v>2.0176767790969597E-2</v>
      </c>
      <c r="M22" s="90"/>
      <c r="N22" s="92"/>
      <c r="O22" s="90">
        <f>SUM(O23:O137)</f>
        <v>3239.2443600000001</v>
      </c>
      <c r="P22" s="91">
        <f t="shared" ref="P22:P85" si="1">+O22/$O$10</f>
        <v>0.70333365119560687</v>
      </c>
      <c r="Q22" s="91">
        <f>+O22/'סכום נכסי הקרן'!$C$42</f>
        <v>2.6682668949106848E-2</v>
      </c>
      <c r="AZ22" s="147" t="s">
        <v>27</v>
      </c>
    </row>
    <row r="23" spans="1:52" s="147" customFormat="1">
      <c r="A23" s="157"/>
      <c r="B23" s="86" t="s">
        <v>1310</v>
      </c>
      <c r="C23" s="93" t="s">
        <v>1269</v>
      </c>
      <c r="D23" s="80">
        <v>90148620</v>
      </c>
      <c r="E23" s="80"/>
      <c r="F23" s="80" t="s">
        <v>1274</v>
      </c>
      <c r="G23" s="113">
        <v>42368</v>
      </c>
      <c r="H23" s="80" t="s">
        <v>1273</v>
      </c>
      <c r="I23" s="87">
        <v>10.39</v>
      </c>
      <c r="J23" s="93" t="s">
        <v>168</v>
      </c>
      <c r="K23" s="94">
        <v>3.1699999999999999E-2</v>
      </c>
      <c r="L23" s="94">
        <v>1.8600000000000002E-2</v>
      </c>
      <c r="M23" s="87">
        <v>8486.4699999999993</v>
      </c>
      <c r="N23" s="89">
        <v>114.38</v>
      </c>
      <c r="O23" s="87">
        <v>9.7068200000000004</v>
      </c>
      <c r="P23" s="88">
        <f t="shared" si="1"/>
        <v>2.1076314082394635E-3</v>
      </c>
      <c r="Q23" s="88">
        <f>+O23/'סכום נכסי הקרן'!$C$42</f>
        <v>7.9958112394018133E-5</v>
      </c>
    </row>
    <row r="24" spans="1:52" s="147" customFormat="1">
      <c r="A24" s="157"/>
      <c r="B24" s="86" t="s">
        <v>1310</v>
      </c>
      <c r="C24" s="93" t="s">
        <v>1269</v>
      </c>
      <c r="D24" s="80">
        <v>90148621</v>
      </c>
      <c r="E24" s="80"/>
      <c r="F24" s="80" t="s">
        <v>1274</v>
      </c>
      <c r="G24" s="113">
        <v>42388</v>
      </c>
      <c r="H24" s="80" t="s">
        <v>1273</v>
      </c>
      <c r="I24" s="87">
        <v>10.370000000000001</v>
      </c>
      <c r="J24" s="93" t="s">
        <v>168</v>
      </c>
      <c r="K24" s="94">
        <v>3.1899999999999998E-2</v>
      </c>
      <c r="L24" s="94">
        <v>1.8600000000000002E-2</v>
      </c>
      <c r="M24" s="87">
        <v>11881.06</v>
      </c>
      <c r="N24" s="89">
        <v>114.57</v>
      </c>
      <c r="O24" s="87">
        <v>13.612129999999999</v>
      </c>
      <c r="P24" s="88">
        <f t="shared" si="1"/>
        <v>2.955587176957917E-3</v>
      </c>
      <c r="Q24" s="88">
        <f>+O24/'סכום נכסי הקרן'!$C$42</f>
        <v>1.1212737234871831E-4</v>
      </c>
    </row>
    <row r="25" spans="1:52" s="147" customFormat="1">
      <c r="A25" s="157"/>
      <c r="B25" s="86" t="s">
        <v>1310</v>
      </c>
      <c r="C25" s="93" t="s">
        <v>1269</v>
      </c>
      <c r="D25" s="80">
        <v>90148622</v>
      </c>
      <c r="E25" s="80"/>
      <c r="F25" s="80" t="s">
        <v>1274</v>
      </c>
      <c r="G25" s="113">
        <v>42509</v>
      </c>
      <c r="H25" s="80" t="s">
        <v>1273</v>
      </c>
      <c r="I25" s="87">
        <v>10.49</v>
      </c>
      <c r="J25" s="93" t="s">
        <v>168</v>
      </c>
      <c r="K25" s="94">
        <v>2.7400000000000001E-2</v>
      </c>
      <c r="L25" s="94">
        <v>0.02</v>
      </c>
      <c r="M25" s="87">
        <v>11881.06</v>
      </c>
      <c r="N25" s="89">
        <v>108.78</v>
      </c>
      <c r="O25" s="87">
        <v>12.92422</v>
      </c>
      <c r="P25" s="88">
        <f t="shared" si="1"/>
        <v>2.8062220169938908E-3</v>
      </c>
      <c r="Q25" s="88">
        <f>+O25/'סכום נכסי הקרן'!$C$42</f>
        <v>1.0646084251742764E-4</v>
      </c>
    </row>
    <row r="26" spans="1:52" s="147" customFormat="1">
      <c r="A26" s="157"/>
      <c r="B26" s="86" t="s">
        <v>1310</v>
      </c>
      <c r="C26" s="93" t="s">
        <v>1269</v>
      </c>
      <c r="D26" s="80">
        <v>90148623</v>
      </c>
      <c r="E26" s="80"/>
      <c r="F26" s="80" t="s">
        <v>1274</v>
      </c>
      <c r="G26" s="113">
        <v>42723</v>
      </c>
      <c r="H26" s="80" t="s">
        <v>1273</v>
      </c>
      <c r="I26" s="87">
        <v>10.26</v>
      </c>
      <c r="J26" s="93" t="s">
        <v>168</v>
      </c>
      <c r="K26" s="94">
        <v>3.15E-2</v>
      </c>
      <c r="L26" s="94">
        <v>2.3099999999999999E-2</v>
      </c>
      <c r="M26" s="87">
        <v>1697.29</v>
      </c>
      <c r="N26" s="89">
        <v>109.29</v>
      </c>
      <c r="O26" s="87">
        <v>1.8549800000000001</v>
      </c>
      <c r="P26" s="88">
        <f t="shared" si="1"/>
        <v>4.0276981644411255E-4</v>
      </c>
      <c r="Q26" s="88">
        <f>+O26/'סכום נכסי הקרן'!$C$42</f>
        <v>1.5280050452017834E-5</v>
      </c>
    </row>
    <row r="27" spans="1:52" s="147" customFormat="1">
      <c r="A27" s="157"/>
      <c r="B27" s="86" t="s">
        <v>1310</v>
      </c>
      <c r="C27" s="93" t="s">
        <v>1269</v>
      </c>
      <c r="D27" s="80">
        <v>90148624</v>
      </c>
      <c r="E27" s="80"/>
      <c r="F27" s="80" t="s">
        <v>1274</v>
      </c>
      <c r="G27" s="113">
        <v>42918</v>
      </c>
      <c r="H27" s="80" t="s">
        <v>1273</v>
      </c>
      <c r="I27" s="87">
        <v>10.130000000000001</v>
      </c>
      <c r="J27" s="93" t="s">
        <v>168</v>
      </c>
      <c r="K27" s="94">
        <v>3.15E-2</v>
      </c>
      <c r="L27" s="94">
        <v>2.7900000000000001E-2</v>
      </c>
      <c r="M27" s="87">
        <v>8486.4699999999993</v>
      </c>
      <c r="N27" s="89">
        <v>104</v>
      </c>
      <c r="O27" s="87">
        <v>8.82592</v>
      </c>
      <c r="P27" s="88">
        <f t="shared" si="1"/>
        <v>1.9163625367122133E-3</v>
      </c>
      <c r="Q27" s="88">
        <f>+O27/'סכום נכסי הקרן'!$C$42</f>
        <v>7.2701863570212742E-5</v>
      </c>
    </row>
    <row r="28" spans="1:52" s="147" customFormat="1">
      <c r="A28" s="157"/>
      <c r="B28" s="86" t="s">
        <v>1311</v>
      </c>
      <c r="C28" s="93" t="s">
        <v>1269</v>
      </c>
      <c r="D28" s="80">
        <v>90150400</v>
      </c>
      <c r="E28" s="80"/>
      <c r="F28" s="80" t="s">
        <v>1276</v>
      </c>
      <c r="G28" s="113">
        <v>42229</v>
      </c>
      <c r="H28" s="80" t="s">
        <v>165</v>
      </c>
      <c r="I28" s="87">
        <v>4.72</v>
      </c>
      <c r="J28" s="93" t="s">
        <v>167</v>
      </c>
      <c r="K28" s="94">
        <v>9.8519999999999996E-2</v>
      </c>
      <c r="L28" s="94">
        <v>3.44E-2</v>
      </c>
      <c r="M28" s="87">
        <v>34635.160000000003</v>
      </c>
      <c r="N28" s="89">
        <v>135.29</v>
      </c>
      <c r="O28" s="87">
        <v>165.36156</v>
      </c>
      <c r="P28" s="88">
        <f t="shared" si="1"/>
        <v>3.590477803971584E-2</v>
      </c>
      <c r="Q28" s="88">
        <f>+O28/'סכום נכסי הקרן'!$C$42</f>
        <v>1.3621348907397245E-3</v>
      </c>
    </row>
    <row r="29" spans="1:52" s="147" customFormat="1">
      <c r="A29" s="157"/>
      <c r="B29" s="86" t="s">
        <v>1312</v>
      </c>
      <c r="C29" s="93" t="s">
        <v>1269</v>
      </c>
      <c r="D29" s="80">
        <v>92321020</v>
      </c>
      <c r="E29" s="80"/>
      <c r="F29" s="80" t="s">
        <v>1277</v>
      </c>
      <c r="G29" s="113">
        <v>41416</v>
      </c>
      <c r="H29" s="80" t="s">
        <v>1273</v>
      </c>
      <c r="I29" s="87">
        <v>1.21</v>
      </c>
      <c r="J29" s="93" t="s">
        <v>167</v>
      </c>
      <c r="K29" s="94">
        <v>4.5486000000000006E-2</v>
      </c>
      <c r="L29" s="94">
        <v>2.4299999999999992E-2</v>
      </c>
      <c r="M29" s="87">
        <v>3384.77</v>
      </c>
      <c r="N29" s="89">
        <v>103.87</v>
      </c>
      <c r="O29" s="87">
        <v>12.407120000000001</v>
      </c>
      <c r="P29" s="88">
        <f t="shared" si="1"/>
        <v>2.6939446489989529E-3</v>
      </c>
      <c r="Q29" s="88">
        <f>+O29/'סכום נכסי הקרן'!$C$42</f>
        <v>1.0220132808129442E-4</v>
      </c>
    </row>
    <row r="30" spans="1:52" s="147" customFormat="1">
      <c r="A30" s="157"/>
      <c r="B30" s="86" t="s">
        <v>1313</v>
      </c>
      <c r="C30" s="93" t="s">
        <v>1270</v>
      </c>
      <c r="D30" s="80">
        <v>455531</v>
      </c>
      <c r="E30" s="80"/>
      <c r="F30" s="80" t="s">
        <v>338</v>
      </c>
      <c r="G30" s="113">
        <v>42723</v>
      </c>
      <c r="H30" s="80" t="s">
        <v>166</v>
      </c>
      <c r="I30" s="87">
        <v>1.24</v>
      </c>
      <c r="J30" s="93" t="s">
        <v>168</v>
      </c>
      <c r="K30" s="94">
        <v>2.0119999999999999E-2</v>
      </c>
      <c r="L30" s="94">
        <v>1.21E-2</v>
      </c>
      <c r="M30" s="87">
        <v>292660</v>
      </c>
      <c r="N30" s="89">
        <v>101.57</v>
      </c>
      <c r="O30" s="87">
        <v>297.25477000000001</v>
      </c>
      <c r="P30" s="88">
        <f t="shared" si="1"/>
        <v>6.4542609165617354E-2</v>
      </c>
      <c r="Q30" s="88">
        <f>+O30/'סכום נכסי הקרן'!$C$42</f>
        <v>2.4485805144545802E-3</v>
      </c>
    </row>
    <row r="31" spans="1:52" s="147" customFormat="1">
      <c r="A31" s="157"/>
      <c r="B31" s="86" t="s">
        <v>1314</v>
      </c>
      <c r="C31" s="93" t="s">
        <v>1270</v>
      </c>
      <c r="D31" s="80">
        <v>14811160</v>
      </c>
      <c r="E31" s="80"/>
      <c r="F31" s="80" t="s">
        <v>338</v>
      </c>
      <c r="G31" s="113">
        <v>42201</v>
      </c>
      <c r="H31" s="80" t="s">
        <v>166</v>
      </c>
      <c r="I31" s="87">
        <v>7.91</v>
      </c>
      <c r="J31" s="93" t="s">
        <v>168</v>
      </c>
      <c r="K31" s="94">
        <v>4.2030000000000005E-2</v>
      </c>
      <c r="L31" s="94">
        <v>2.1099999999999997E-2</v>
      </c>
      <c r="M31" s="87">
        <v>3321</v>
      </c>
      <c r="N31" s="89">
        <v>118.51</v>
      </c>
      <c r="O31" s="87">
        <v>3.9357199999999999</v>
      </c>
      <c r="P31" s="88">
        <f t="shared" si="1"/>
        <v>8.5455865937930457E-4</v>
      </c>
      <c r="Q31" s="88">
        <f>+O31/'סכום נכסי הקרן'!$C$42</f>
        <v>3.241975663619857E-5</v>
      </c>
    </row>
    <row r="32" spans="1:52" s="147" customFormat="1">
      <c r="A32" s="157"/>
      <c r="B32" s="86" t="s">
        <v>1315</v>
      </c>
      <c r="C32" s="93" t="s">
        <v>1269</v>
      </c>
      <c r="D32" s="80">
        <v>14760843</v>
      </c>
      <c r="E32" s="80"/>
      <c r="F32" s="80" t="s">
        <v>338</v>
      </c>
      <c r="G32" s="113">
        <v>40742</v>
      </c>
      <c r="H32" s="80" t="s">
        <v>166</v>
      </c>
      <c r="I32" s="87">
        <v>5.93</v>
      </c>
      <c r="J32" s="93" t="s">
        <v>168</v>
      </c>
      <c r="K32" s="94">
        <v>4.4999999999999998E-2</v>
      </c>
      <c r="L32" s="94">
        <v>9.5999999999999992E-3</v>
      </c>
      <c r="M32" s="87">
        <v>43769.120000000003</v>
      </c>
      <c r="N32" s="89">
        <v>126.09</v>
      </c>
      <c r="O32" s="87">
        <v>55.188480000000006</v>
      </c>
      <c r="P32" s="88">
        <f t="shared" si="1"/>
        <v>1.1983015428430267E-2</v>
      </c>
      <c r="Q32" s="88">
        <f>+O32/'סכום נכסי הקרן'!$C$42</f>
        <v>4.5460477135612096E-4</v>
      </c>
    </row>
    <row r="33" spans="1:17" s="147" customFormat="1">
      <c r="A33" s="157"/>
      <c r="B33" s="86" t="s">
        <v>1316</v>
      </c>
      <c r="C33" s="93" t="s">
        <v>1270</v>
      </c>
      <c r="D33" s="80">
        <v>472710</v>
      </c>
      <c r="E33" s="80"/>
      <c r="F33" s="80" t="s">
        <v>411</v>
      </c>
      <c r="G33" s="113">
        <v>42901</v>
      </c>
      <c r="H33" s="80" t="s">
        <v>166</v>
      </c>
      <c r="I33" s="87">
        <v>4.24</v>
      </c>
      <c r="J33" s="93" t="s">
        <v>168</v>
      </c>
      <c r="K33" s="94">
        <v>0.04</v>
      </c>
      <c r="L33" s="94">
        <v>2.3099999999999999E-2</v>
      </c>
      <c r="M33" s="87">
        <v>174781</v>
      </c>
      <c r="N33" s="89">
        <v>108.55</v>
      </c>
      <c r="O33" s="87">
        <v>189.72476999999998</v>
      </c>
      <c r="P33" s="88">
        <f t="shared" si="1"/>
        <v>4.1194735677905665E-2</v>
      </c>
      <c r="Q33" s="88">
        <f>+O33/'סכום נכסי הקרן'!$C$42</f>
        <v>1.5628222717212472E-3</v>
      </c>
    </row>
    <row r="34" spans="1:17" s="147" customFormat="1">
      <c r="A34" s="157"/>
      <c r="B34" s="86" t="s">
        <v>1317</v>
      </c>
      <c r="C34" s="93" t="s">
        <v>1270</v>
      </c>
      <c r="D34" s="80">
        <v>454099</v>
      </c>
      <c r="E34" s="80"/>
      <c r="F34" s="80" t="s">
        <v>411</v>
      </c>
      <c r="G34" s="113">
        <v>42719</v>
      </c>
      <c r="H34" s="80" t="s">
        <v>166</v>
      </c>
      <c r="I34" s="87">
        <v>4.2200000000000006</v>
      </c>
      <c r="J34" s="93" t="s">
        <v>168</v>
      </c>
      <c r="K34" s="94">
        <v>4.1500000000000002E-2</v>
      </c>
      <c r="L34" s="94">
        <v>0.02</v>
      </c>
      <c r="M34" s="87">
        <v>233260</v>
      </c>
      <c r="N34" s="89">
        <v>110.63</v>
      </c>
      <c r="O34" s="87">
        <v>258.05554999999998</v>
      </c>
      <c r="P34" s="88">
        <f t="shared" si="1"/>
        <v>5.6031324599663875E-2</v>
      </c>
      <c r="Q34" s="88">
        <f>+O34/'סכום נכסי הקרן'!$C$42</f>
        <v>2.1256842787648442E-3</v>
      </c>
    </row>
    <row r="35" spans="1:17" s="147" customFormat="1">
      <c r="A35" s="157"/>
      <c r="B35" s="86" t="s">
        <v>1318</v>
      </c>
      <c r="C35" s="93" t="s">
        <v>1269</v>
      </c>
      <c r="D35" s="80">
        <v>90145563</v>
      </c>
      <c r="E35" s="80"/>
      <c r="F35" s="80" t="s">
        <v>1277</v>
      </c>
      <c r="G35" s="113">
        <v>42122</v>
      </c>
      <c r="H35" s="80" t="s">
        <v>165</v>
      </c>
      <c r="I35" s="87">
        <v>6.5900000000000007</v>
      </c>
      <c r="J35" s="93" t="s">
        <v>168</v>
      </c>
      <c r="K35" s="94">
        <v>2.4799999999999999E-2</v>
      </c>
      <c r="L35" s="94">
        <v>1.9000000000000003E-2</v>
      </c>
      <c r="M35" s="87">
        <v>254271.87</v>
      </c>
      <c r="N35" s="89">
        <v>104.25</v>
      </c>
      <c r="O35" s="87">
        <v>265.07841999999999</v>
      </c>
      <c r="P35" s="88">
        <f t="shared" si="1"/>
        <v>5.7556192825095345E-2</v>
      </c>
      <c r="Q35" s="88">
        <f>+O35/'סכום נכסי הקרן'!$C$42</f>
        <v>2.1835338555354629E-3</v>
      </c>
    </row>
    <row r="36" spans="1:17" s="147" customFormat="1">
      <c r="A36" s="157"/>
      <c r="B36" s="86" t="s">
        <v>1319</v>
      </c>
      <c r="C36" s="93" t="s">
        <v>1269</v>
      </c>
      <c r="D36" s="80">
        <v>455954</v>
      </c>
      <c r="E36" s="80"/>
      <c r="F36" s="80" t="s">
        <v>411</v>
      </c>
      <c r="G36" s="113">
        <v>42732</v>
      </c>
      <c r="H36" s="80" t="s">
        <v>166</v>
      </c>
      <c r="I36" s="87">
        <v>4.57</v>
      </c>
      <c r="J36" s="93" t="s">
        <v>168</v>
      </c>
      <c r="K36" s="94">
        <v>2.1613000000000004E-2</v>
      </c>
      <c r="L36" s="94">
        <v>1.4000000000000002E-2</v>
      </c>
      <c r="M36" s="87">
        <v>93775.49</v>
      </c>
      <c r="N36" s="89">
        <v>103.77</v>
      </c>
      <c r="O36" s="87">
        <v>97.310829999999996</v>
      </c>
      <c r="P36" s="88">
        <f t="shared" si="1"/>
        <v>2.1128996073879091E-2</v>
      </c>
      <c r="Q36" s="88">
        <f>+O36/'סכום נכסי הקרן'!$C$42</f>
        <v>8.0157974313886432E-4</v>
      </c>
    </row>
    <row r="37" spans="1:17" s="147" customFormat="1">
      <c r="A37" s="157"/>
      <c r="B37" s="86" t="s">
        <v>1320</v>
      </c>
      <c r="C37" s="93" t="s">
        <v>1269</v>
      </c>
      <c r="D37" s="80">
        <v>90145980</v>
      </c>
      <c r="E37" s="80"/>
      <c r="F37" s="80" t="s">
        <v>411</v>
      </c>
      <c r="G37" s="113">
        <v>42242</v>
      </c>
      <c r="H37" s="80" t="s">
        <v>166</v>
      </c>
      <c r="I37" s="87">
        <v>5.85</v>
      </c>
      <c r="J37" s="93" t="s">
        <v>168</v>
      </c>
      <c r="K37" s="94">
        <v>2.3599999999999999E-2</v>
      </c>
      <c r="L37" s="94">
        <v>1.2300000000000002E-2</v>
      </c>
      <c r="M37" s="87">
        <v>169579.22</v>
      </c>
      <c r="N37" s="89">
        <v>107.37</v>
      </c>
      <c r="O37" s="87">
        <v>182.07720999999998</v>
      </c>
      <c r="P37" s="88">
        <f t="shared" si="1"/>
        <v>3.9534229183255949E-2</v>
      </c>
      <c r="Q37" s="88">
        <f>+O37/'סכום נכסי הקרן'!$C$42</f>
        <v>1.4998269280329954E-3</v>
      </c>
    </row>
    <row r="38" spans="1:17" s="147" customFormat="1">
      <c r="A38" s="157"/>
      <c r="B38" s="86" t="s">
        <v>1321</v>
      </c>
      <c r="C38" s="93" t="s">
        <v>1269</v>
      </c>
      <c r="D38" s="80">
        <v>90143221</v>
      </c>
      <c r="E38" s="80"/>
      <c r="F38" s="80" t="s">
        <v>1277</v>
      </c>
      <c r="G38" s="113">
        <v>42516</v>
      </c>
      <c r="H38" s="80" t="s">
        <v>1273</v>
      </c>
      <c r="I38" s="87">
        <v>6.1</v>
      </c>
      <c r="J38" s="93" t="s">
        <v>168</v>
      </c>
      <c r="K38" s="94">
        <v>2.3269999999999999E-2</v>
      </c>
      <c r="L38" s="94">
        <v>1.5899999999999997E-2</v>
      </c>
      <c r="M38" s="87">
        <v>154679.19</v>
      </c>
      <c r="N38" s="89">
        <v>105.31</v>
      </c>
      <c r="O38" s="87">
        <v>162.89264</v>
      </c>
      <c r="P38" s="88">
        <f t="shared" si="1"/>
        <v>3.5368704090015468E-2</v>
      </c>
      <c r="Q38" s="88">
        <f>+O38/'סכום נכסי הקרן'!$C$42</f>
        <v>1.3417976244824085E-3</v>
      </c>
    </row>
    <row r="39" spans="1:17" s="147" customFormat="1">
      <c r="A39" s="157"/>
      <c r="B39" s="86" t="s">
        <v>1322</v>
      </c>
      <c r="C39" s="93" t="s">
        <v>1269</v>
      </c>
      <c r="D39" s="80">
        <v>95350502</v>
      </c>
      <c r="E39" s="80"/>
      <c r="F39" s="80" t="s">
        <v>1277</v>
      </c>
      <c r="G39" s="113">
        <v>41767</v>
      </c>
      <c r="H39" s="80" t="s">
        <v>165</v>
      </c>
      <c r="I39" s="87">
        <v>7.1800000000000006</v>
      </c>
      <c r="J39" s="93" t="s">
        <v>168</v>
      </c>
      <c r="K39" s="94">
        <v>5.3499999999999999E-2</v>
      </c>
      <c r="L39" s="94">
        <v>2.0199999999999999E-2</v>
      </c>
      <c r="M39" s="87">
        <v>738.45</v>
      </c>
      <c r="N39" s="89">
        <v>125.46</v>
      </c>
      <c r="O39" s="87">
        <v>0.92646000000000006</v>
      </c>
      <c r="P39" s="88">
        <f t="shared" si="1"/>
        <v>2.0116126542755851E-4</v>
      </c>
      <c r="Q39" s="88">
        <f>+O39/'סכום נכסי הקרן'!$C$42</f>
        <v>7.6315407938503073E-6</v>
      </c>
    </row>
    <row r="40" spans="1:17" s="147" customFormat="1">
      <c r="A40" s="157"/>
      <c r="B40" s="86" t="s">
        <v>1322</v>
      </c>
      <c r="C40" s="93" t="s">
        <v>1269</v>
      </c>
      <c r="D40" s="80">
        <v>95350101</v>
      </c>
      <c r="E40" s="80"/>
      <c r="F40" s="80" t="s">
        <v>1277</v>
      </c>
      <c r="G40" s="113">
        <v>41269</v>
      </c>
      <c r="H40" s="80" t="s">
        <v>165</v>
      </c>
      <c r="I40" s="87">
        <v>7.3100000000000005</v>
      </c>
      <c r="J40" s="93" t="s">
        <v>168</v>
      </c>
      <c r="K40" s="94">
        <v>5.3499999999999999E-2</v>
      </c>
      <c r="L40" s="94">
        <v>1.32E-2</v>
      </c>
      <c r="M40" s="87">
        <v>3667.57</v>
      </c>
      <c r="N40" s="89">
        <v>132.91999999999999</v>
      </c>
      <c r="O40" s="87">
        <v>4.8749399999999996</v>
      </c>
      <c r="P40" s="88">
        <f t="shared" si="1"/>
        <v>1.0584904899115148E-3</v>
      </c>
      <c r="Q40" s="88">
        <f>+O40/'סכום נכסי הקרן'!$C$42</f>
        <v>4.015640554106234E-5</v>
      </c>
    </row>
    <row r="41" spans="1:17" s="147" customFormat="1">
      <c r="A41" s="157"/>
      <c r="B41" s="86" t="s">
        <v>1322</v>
      </c>
      <c r="C41" s="93" t="s">
        <v>1269</v>
      </c>
      <c r="D41" s="80">
        <v>95350102</v>
      </c>
      <c r="E41" s="80"/>
      <c r="F41" s="80" t="s">
        <v>1277</v>
      </c>
      <c r="G41" s="113">
        <v>41767</v>
      </c>
      <c r="H41" s="80" t="s">
        <v>165</v>
      </c>
      <c r="I41" s="87">
        <v>7.1800000000000006</v>
      </c>
      <c r="J41" s="93" t="s">
        <v>168</v>
      </c>
      <c r="K41" s="94">
        <v>5.3499999999999999E-2</v>
      </c>
      <c r="L41" s="94">
        <v>2.0199999999999999E-2</v>
      </c>
      <c r="M41" s="87">
        <v>577.9</v>
      </c>
      <c r="N41" s="89">
        <v>125.46</v>
      </c>
      <c r="O41" s="87">
        <v>0.72502999999999995</v>
      </c>
      <c r="P41" s="88">
        <f t="shared" si="1"/>
        <v>1.5742498572301312E-4</v>
      </c>
      <c r="Q41" s="88">
        <f>+O41/'סכום נכסי הקרן'!$C$42</f>
        <v>5.9722988815116545E-6</v>
      </c>
    </row>
    <row r="42" spans="1:17" s="147" customFormat="1">
      <c r="A42" s="157"/>
      <c r="B42" s="86" t="s">
        <v>1322</v>
      </c>
      <c r="C42" s="93" t="s">
        <v>1269</v>
      </c>
      <c r="D42" s="80">
        <v>95350202</v>
      </c>
      <c r="E42" s="80"/>
      <c r="F42" s="80" t="s">
        <v>1277</v>
      </c>
      <c r="G42" s="113">
        <v>41767</v>
      </c>
      <c r="H42" s="80" t="s">
        <v>165</v>
      </c>
      <c r="I42" s="87">
        <v>7.1800000000000006</v>
      </c>
      <c r="J42" s="93" t="s">
        <v>168</v>
      </c>
      <c r="K42" s="94">
        <v>5.3499999999999999E-2</v>
      </c>
      <c r="L42" s="94">
        <v>2.0199999999999999E-2</v>
      </c>
      <c r="M42" s="87">
        <v>738.49</v>
      </c>
      <c r="N42" s="89">
        <v>125.46</v>
      </c>
      <c r="O42" s="87">
        <v>0.92650999999999994</v>
      </c>
      <c r="P42" s="88">
        <f t="shared" si="1"/>
        <v>2.0117212187389333E-4</v>
      </c>
      <c r="Q42" s="88">
        <f>+O42/'סכום נכסי הקרן'!$C$42</f>
        <v>7.6319526594890745E-6</v>
      </c>
    </row>
    <row r="43" spans="1:17" s="147" customFormat="1">
      <c r="A43" s="157"/>
      <c r="B43" s="86" t="s">
        <v>1322</v>
      </c>
      <c r="C43" s="93" t="s">
        <v>1269</v>
      </c>
      <c r="D43" s="80">
        <v>95350201</v>
      </c>
      <c r="E43" s="80"/>
      <c r="F43" s="80" t="s">
        <v>1277</v>
      </c>
      <c r="G43" s="113">
        <v>41269</v>
      </c>
      <c r="H43" s="80" t="s">
        <v>165</v>
      </c>
      <c r="I43" s="87">
        <v>7.3100000000000005</v>
      </c>
      <c r="J43" s="93" t="s">
        <v>168</v>
      </c>
      <c r="K43" s="94">
        <v>5.3499999999999999E-2</v>
      </c>
      <c r="L43" s="94">
        <v>1.32E-2</v>
      </c>
      <c r="M43" s="87">
        <v>3896.95</v>
      </c>
      <c r="N43" s="89">
        <v>132.91999999999999</v>
      </c>
      <c r="O43" s="87">
        <v>5.1798299999999999</v>
      </c>
      <c r="P43" s="88">
        <f t="shared" si="1"/>
        <v>1.1246909283721157E-3</v>
      </c>
      <c r="Q43" s="88">
        <f>+O43/'סכום נכסי הקרן'!$C$42</f>
        <v>4.2667879833138654E-5</v>
      </c>
    </row>
    <row r="44" spans="1:17" s="147" customFormat="1">
      <c r="A44" s="157"/>
      <c r="B44" s="86" t="s">
        <v>1322</v>
      </c>
      <c r="C44" s="93" t="s">
        <v>1269</v>
      </c>
      <c r="D44" s="80">
        <v>95350301</v>
      </c>
      <c r="E44" s="80"/>
      <c r="F44" s="80" t="s">
        <v>1277</v>
      </c>
      <c r="G44" s="113">
        <v>41281</v>
      </c>
      <c r="H44" s="80" t="s">
        <v>165</v>
      </c>
      <c r="I44" s="87">
        <v>7.31</v>
      </c>
      <c r="J44" s="93" t="s">
        <v>168</v>
      </c>
      <c r="K44" s="94">
        <v>5.3499999999999999E-2</v>
      </c>
      <c r="L44" s="94">
        <v>1.3399999999999999E-2</v>
      </c>
      <c r="M44" s="87">
        <v>4909.37</v>
      </c>
      <c r="N44" s="89">
        <v>132.76</v>
      </c>
      <c r="O44" s="87">
        <v>6.51769</v>
      </c>
      <c r="P44" s="88">
        <f t="shared" si="1"/>
        <v>1.4151790342427561E-3</v>
      </c>
      <c r="Q44" s="88">
        <f>+O44/'סכום נכסי הקרן'!$C$42</f>
        <v>5.3688251102767748E-5</v>
      </c>
    </row>
    <row r="45" spans="1:17" s="147" customFormat="1">
      <c r="A45" s="157"/>
      <c r="B45" s="86" t="s">
        <v>1322</v>
      </c>
      <c r="C45" s="93" t="s">
        <v>1269</v>
      </c>
      <c r="D45" s="80">
        <v>95350302</v>
      </c>
      <c r="E45" s="80"/>
      <c r="F45" s="80" t="s">
        <v>1277</v>
      </c>
      <c r="G45" s="113">
        <v>41767</v>
      </c>
      <c r="H45" s="80" t="s">
        <v>165</v>
      </c>
      <c r="I45" s="87">
        <v>7.1800000000000006</v>
      </c>
      <c r="J45" s="93" t="s">
        <v>168</v>
      </c>
      <c r="K45" s="94">
        <v>5.3499999999999999E-2</v>
      </c>
      <c r="L45" s="94">
        <v>2.0199999999999999E-2</v>
      </c>
      <c r="M45" s="87">
        <v>866.85</v>
      </c>
      <c r="N45" s="89">
        <v>125.46</v>
      </c>
      <c r="O45" s="87">
        <v>1.08755</v>
      </c>
      <c r="P45" s="88">
        <f t="shared" si="1"/>
        <v>2.3613856422915317E-4</v>
      </c>
      <c r="Q45" s="88">
        <f>+O45/'סכום נכסי הקרן'!$C$42</f>
        <v>8.9584895088313606E-6</v>
      </c>
    </row>
    <row r="46" spans="1:17" s="147" customFormat="1">
      <c r="A46" s="157"/>
      <c r="B46" s="86" t="s">
        <v>1322</v>
      </c>
      <c r="C46" s="93" t="s">
        <v>1269</v>
      </c>
      <c r="D46" s="80">
        <v>95350401</v>
      </c>
      <c r="E46" s="80"/>
      <c r="F46" s="80" t="s">
        <v>1277</v>
      </c>
      <c r="G46" s="113">
        <v>41281</v>
      </c>
      <c r="H46" s="80" t="s">
        <v>165</v>
      </c>
      <c r="I46" s="87">
        <v>7.31</v>
      </c>
      <c r="J46" s="93" t="s">
        <v>168</v>
      </c>
      <c r="K46" s="94">
        <v>5.3499999999999999E-2</v>
      </c>
      <c r="L46" s="94">
        <v>1.34E-2</v>
      </c>
      <c r="M46" s="87">
        <v>3536.41</v>
      </c>
      <c r="N46" s="89">
        <v>132.76</v>
      </c>
      <c r="O46" s="87">
        <v>4.6949499999999995</v>
      </c>
      <c r="P46" s="88">
        <f t="shared" si="1"/>
        <v>1.0194094543953497E-3</v>
      </c>
      <c r="Q46" s="88">
        <f>+O46/'סכום נכסי הקרן'!$C$42</f>
        <v>3.8673771614627181E-5</v>
      </c>
    </row>
    <row r="47" spans="1:17" s="147" customFormat="1">
      <c r="A47" s="157"/>
      <c r="B47" s="86" t="s">
        <v>1322</v>
      </c>
      <c r="C47" s="93" t="s">
        <v>1269</v>
      </c>
      <c r="D47" s="80">
        <v>95350402</v>
      </c>
      <c r="E47" s="80"/>
      <c r="F47" s="80" t="s">
        <v>1277</v>
      </c>
      <c r="G47" s="113">
        <v>41767</v>
      </c>
      <c r="H47" s="80" t="s">
        <v>165</v>
      </c>
      <c r="I47" s="87">
        <v>7.1800000000000006</v>
      </c>
      <c r="J47" s="93" t="s">
        <v>168</v>
      </c>
      <c r="K47" s="94">
        <v>5.3499999999999999E-2</v>
      </c>
      <c r="L47" s="94">
        <v>2.0199999999999999E-2</v>
      </c>
      <c r="M47" s="87">
        <v>706.34</v>
      </c>
      <c r="N47" s="89">
        <v>125.46</v>
      </c>
      <c r="O47" s="87">
        <v>0.88617000000000001</v>
      </c>
      <c r="P47" s="88">
        <f t="shared" si="1"/>
        <v>1.9241314097094263E-4</v>
      </c>
      <c r="Q47" s="88">
        <f>+O47/'סכום נכסי הקרן'!$C$42</f>
        <v>7.2996594621314751E-6</v>
      </c>
    </row>
    <row r="48" spans="1:17" s="147" customFormat="1">
      <c r="A48" s="157"/>
      <c r="B48" s="86" t="s">
        <v>1322</v>
      </c>
      <c r="C48" s="93" t="s">
        <v>1269</v>
      </c>
      <c r="D48" s="80">
        <v>95350501</v>
      </c>
      <c r="E48" s="80"/>
      <c r="F48" s="80" t="s">
        <v>1277</v>
      </c>
      <c r="G48" s="113">
        <v>41281</v>
      </c>
      <c r="H48" s="80" t="s">
        <v>165</v>
      </c>
      <c r="I48" s="87">
        <v>7.31</v>
      </c>
      <c r="J48" s="93" t="s">
        <v>168</v>
      </c>
      <c r="K48" s="94">
        <v>5.3499999999999999E-2</v>
      </c>
      <c r="L48" s="94">
        <v>1.3399999999999999E-2</v>
      </c>
      <c r="M48" s="87">
        <v>4247.16</v>
      </c>
      <c r="N48" s="89">
        <v>132.76</v>
      </c>
      <c r="O48" s="87">
        <v>5.6385200000000006</v>
      </c>
      <c r="P48" s="88">
        <f t="shared" si="1"/>
        <v>1.2242857957586914E-3</v>
      </c>
      <c r="Q48" s="88">
        <f>+O48/'סכום נכסי הקרן'!$C$42</f>
        <v>4.6446252830063725E-5</v>
      </c>
    </row>
    <row r="49" spans="1:17" s="147" customFormat="1">
      <c r="A49" s="157"/>
      <c r="B49" s="86" t="s">
        <v>1323</v>
      </c>
      <c r="C49" s="93" t="s">
        <v>1270</v>
      </c>
      <c r="D49" s="80">
        <v>4069</v>
      </c>
      <c r="E49" s="80"/>
      <c r="F49" s="80" t="s">
        <v>1278</v>
      </c>
      <c r="G49" s="113">
        <v>42052</v>
      </c>
      <c r="H49" s="80" t="s">
        <v>165</v>
      </c>
      <c r="I49" s="87">
        <v>6.2100000000000009</v>
      </c>
      <c r="J49" s="93" t="s">
        <v>168</v>
      </c>
      <c r="K49" s="94">
        <v>2.9779E-2</v>
      </c>
      <c r="L49" s="94">
        <v>1.4300000000000002E-2</v>
      </c>
      <c r="M49" s="87">
        <v>30552.2</v>
      </c>
      <c r="N49" s="89">
        <v>111.39</v>
      </c>
      <c r="O49" s="87">
        <v>34.032089999999997</v>
      </c>
      <c r="P49" s="88">
        <f t="shared" si="1"/>
        <v>7.3893511749504124E-3</v>
      </c>
      <c r="Q49" s="88">
        <f>+O49/'סכום נכסי הקרן'!$C$42</f>
        <v>2.8033296972884426E-4</v>
      </c>
    </row>
    <row r="50" spans="1:17" s="147" customFormat="1">
      <c r="A50" s="157"/>
      <c r="B50" s="86" t="s">
        <v>1324</v>
      </c>
      <c r="C50" s="93" t="s">
        <v>1270</v>
      </c>
      <c r="D50" s="80">
        <v>2963</v>
      </c>
      <c r="E50" s="80"/>
      <c r="F50" s="80" t="s">
        <v>1278</v>
      </c>
      <c r="G50" s="113">
        <v>41423</v>
      </c>
      <c r="H50" s="80" t="s">
        <v>165</v>
      </c>
      <c r="I50" s="87">
        <v>5.38</v>
      </c>
      <c r="J50" s="93" t="s">
        <v>168</v>
      </c>
      <c r="K50" s="94">
        <v>0.05</v>
      </c>
      <c r="L50" s="94">
        <v>1.3999999999999999E-2</v>
      </c>
      <c r="M50" s="87">
        <v>12567.45</v>
      </c>
      <c r="N50" s="89">
        <v>121.88</v>
      </c>
      <c r="O50" s="87">
        <v>15.317219999999999</v>
      </c>
      <c r="P50" s="88">
        <f t="shared" si="1"/>
        <v>3.3258115385794394E-3</v>
      </c>
      <c r="Q50" s="88">
        <f>+O50/'סכום נכסי הקרן'!$C$42</f>
        <v>1.2617273198883901E-4</v>
      </c>
    </row>
    <row r="51" spans="1:17" s="147" customFormat="1">
      <c r="A51" s="157"/>
      <c r="B51" s="86" t="s">
        <v>1324</v>
      </c>
      <c r="C51" s="93" t="s">
        <v>1270</v>
      </c>
      <c r="D51" s="80">
        <v>2968</v>
      </c>
      <c r="E51" s="80"/>
      <c r="F51" s="80" t="s">
        <v>1278</v>
      </c>
      <c r="G51" s="113">
        <v>41423</v>
      </c>
      <c r="H51" s="80" t="s">
        <v>165</v>
      </c>
      <c r="I51" s="87">
        <v>5.3800000000000008</v>
      </c>
      <c r="J51" s="93" t="s">
        <v>168</v>
      </c>
      <c r="K51" s="94">
        <v>0.05</v>
      </c>
      <c r="L51" s="94">
        <v>1.4000000000000004E-2</v>
      </c>
      <c r="M51" s="87">
        <v>4041.94</v>
      </c>
      <c r="N51" s="89">
        <v>121.88</v>
      </c>
      <c r="O51" s="87">
        <v>4.9263199999999996</v>
      </c>
      <c r="P51" s="88">
        <f t="shared" si="1"/>
        <v>1.0696465741651987E-3</v>
      </c>
      <c r="Q51" s="88">
        <f>+O51/'סכום נכסי הקרן'!$C$42</f>
        <v>4.0579638671459793E-5</v>
      </c>
    </row>
    <row r="52" spans="1:17" s="147" customFormat="1">
      <c r="A52" s="157"/>
      <c r="B52" s="86" t="s">
        <v>1324</v>
      </c>
      <c r="C52" s="93" t="s">
        <v>1270</v>
      </c>
      <c r="D52" s="80">
        <v>4605</v>
      </c>
      <c r="E52" s="80"/>
      <c r="F52" s="80" t="s">
        <v>1278</v>
      </c>
      <c r="G52" s="113">
        <v>42352</v>
      </c>
      <c r="H52" s="80" t="s">
        <v>165</v>
      </c>
      <c r="I52" s="87">
        <v>7.339999999999999</v>
      </c>
      <c r="J52" s="93" t="s">
        <v>168</v>
      </c>
      <c r="K52" s="94">
        <v>0.05</v>
      </c>
      <c r="L52" s="94">
        <v>2.1899999999999999E-2</v>
      </c>
      <c r="M52" s="87">
        <v>11753</v>
      </c>
      <c r="N52" s="89">
        <v>123.01</v>
      </c>
      <c r="O52" s="87">
        <v>14.457370000000001</v>
      </c>
      <c r="P52" s="88">
        <f t="shared" si="1"/>
        <v>3.1391132309591583E-3</v>
      </c>
      <c r="Q52" s="88">
        <f>+O52/'סכום נכסי הקרן'!$C$42</f>
        <v>1.1908987859895475E-4</v>
      </c>
    </row>
    <row r="53" spans="1:17" s="147" customFormat="1">
      <c r="A53" s="157"/>
      <c r="B53" s="86" t="s">
        <v>1324</v>
      </c>
      <c r="C53" s="93" t="s">
        <v>1270</v>
      </c>
      <c r="D53" s="80">
        <v>4606</v>
      </c>
      <c r="E53" s="80"/>
      <c r="F53" s="80" t="s">
        <v>1278</v>
      </c>
      <c r="G53" s="113">
        <v>42352</v>
      </c>
      <c r="H53" s="80" t="s">
        <v>165</v>
      </c>
      <c r="I53" s="87">
        <v>9.49</v>
      </c>
      <c r="J53" s="93" t="s">
        <v>168</v>
      </c>
      <c r="K53" s="94">
        <v>4.0999999999999995E-2</v>
      </c>
      <c r="L53" s="94">
        <v>2.23E-2</v>
      </c>
      <c r="M53" s="87">
        <v>29986.84</v>
      </c>
      <c r="N53" s="89">
        <v>119.73</v>
      </c>
      <c r="O53" s="87">
        <v>35.903239999999997</v>
      </c>
      <c r="P53" s="88">
        <f t="shared" si="1"/>
        <v>7.7956319661392128E-3</v>
      </c>
      <c r="Q53" s="88">
        <f>+O53/'סכום נכסי הקרן'!$C$42</f>
        <v>2.9574621752843954E-4</v>
      </c>
    </row>
    <row r="54" spans="1:17" s="147" customFormat="1">
      <c r="A54" s="157"/>
      <c r="B54" s="86" t="s">
        <v>1324</v>
      </c>
      <c r="C54" s="93" t="s">
        <v>1270</v>
      </c>
      <c r="D54" s="80">
        <v>5150</v>
      </c>
      <c r="E54" s="80"/>
      <c r="F54" s="80" t="s">
        <v>1278</v>
      </c>
      <c r="G54" s="113">
        <v>42631</v>
      </c>
      <c r="H54" s="80" t="s">
        <v>165</v>
      </c>
      <c r="I54" s="87">
        <v>9.1900000000000013</v>
      </c>
      <c r="J54" s="93" t="s">
        <v>168</v>
      </c>
      <c r="K54" s="94">
        <v>4.0999999999999995E-2</v>
      </c>
      <c r="L54" s="94">
        <v>3.1E-2</v>
      </c>
      <c r="M54" s="87">
        <v>8898.6</v>
      </c>
      <c r="N54" s="89">
        <v>110.58</v>
      </c>
      <c r="O54" s="87">
        <v>9.840069999999999</v>
      </c>
      <c r="P54" s="88">
        <f t="shared" si="1"/>
        <v>2.1365638377218179E-3</v>
      </c>
      <c r="Q54" s="88">
        <f>+O54/'סכום נכסי הקרן'!$C$42</f>
        <v>8.1055734321333451E-5</v>
      </c>
    </row>
    <row r="55" spans="1:17" s="147" customFormat="1">
      <c r="A55" s="157"/>
      <c r="B55" s="86" t="s">
        <v>1325</v>
      </c>
      <c r="C55" s="93" t="s">
        <v>1269</v>
      </c>
      <c r="D55" s="80">
        <v>90135664</v>
      </c>
      <c r="E55" s="80"/>
      <c r="F55" s="80" t="s">
        <v>486</v>
      </c>
      <c r="G55" s="113">
        <v>42093</v>
      </c>
      <c r="H55" s="80" t="s">
        <v>166</v>
      </c>
      <c r="I55" s="87">
        <v>2.2399999999999998</v>
      </c>
      <c r="J55" s="93" t="s">
        <v>168</v>
      </c>
      <c r="K55" s="94">
        <v>4.4000000000000004E-2</v>
      </c>
      <c r="L55" s="94">
        <v>2.9399999999999999E-2</v>
      </c>
      <c r="M55" s="87">
        <v>5004.75</v>
      </c>
      <c r="N55" s="89">
        <v>103.42</v>
      </c>
      <c r="O55" s="87">
        <v>5.17591</v>
      </c>
      <c r="P55" s="88">
        <f t="shared" si="1"/>
        <v>1.1238397829794642E-3</v>
      </c>
      <c r="Q55" s="88">
        <f>+O55/'סכום נכסי הקרן'!$C$42</f>
        <v>4.2635589567059283E-5</v>
      </c>
    </row>
    <row r="56" spans="1:17" s="147" customFormat="1">
      <c r="A56" s="157"/>
      <c r="B56" s="86" t="s">
        <v>1325</v>
      </c>
      <c r="C56" s="93" t="s">
        <v>1269</v>
      </c>
      <c r="D56" s="80">
        <v>90135667</v>
      </c>
      <c r="E56" s="80"/>
      <c r="F56" s="80" t="s">
        <v>486</v>
      </c>
      <c r="G56" s="113">
        <v>42093</v>
      </c>
      <c r="H56" s="80" t="s">
        <v>166</v>
      </c>
      <c r="I56" s="87">
        <v>2.37</v>
      </c>
      <c r="J56" s="93" t="s">
        <v>168</v>
      </c>
      <c r="K56" s="94">
        <v>4.4500000000000005E-2</v>
      </c>
      <c r="L56" s="94">
        <v>2.9699999999999997E-2</v>
      </c>
      <c r="M56" s="87">
        <v>2780.41</v>
      </c>
      <c r="N56" s="89">
        <v>103.6</v>
      </c>
      <c r="O56" s="87">
        <v>2.8805000000000001</v>
      </c>
      <c r="P56" s="88">
        <f t="shared" si="1"/>
        <v>6.2543987335026048E-4</v>
      </c>
      <c r="Q56" s="88">
        <f>+O56/'סכום נכסי הקרן'!$C$42</f>
        <v>2.3727579449394264E-5</v>
      </c>
    </row>
    <row r="57" spans="1:17" s="147" customFormat="1">
      <c r="A57" s="157"/>
      <c r="B57" s="86" t="s">
        <v>1325</v>
      </c>
      <c r="C57" s="93" t="s">
        <v>1269</v>
      </c>
      <c r="D57" s="80">
        <v>4985</v>
      </c>
      <c r="E57" s="80"/>
      <c r="F57" s="80" t="s">
        <v>486</v>
      </c>
      <c r="G57" s="113">
        <v>42551</v>
      </c>
      <c r="H57" s="80" t="s">
        <v>166</v>
      </c>
      <c r="I57" s="87">
        <v>2.37</v>
      </c>
      <c r="J57" s="93" t="s">
        <v>168</v>
      </c>
      <c r="K57" s="94">
        <v>4.4500000000000005E-2</v>
      </c>
      <c r="L57" s="94">
        <v>2.9700000000000001E-2</v>
      </c>
      <c r="M57" s="87">
        <v>3183.25</v>
      </c>
      <c r="N57" s="89">
        <v>103.6</v>
      </c>
      <c r="O57" s="87">
        <v>3.2978499999999999</v>
      </c>
      <c r="P57" s="88">
        <f t="shared" si="1"/>
        <v>7.1605863090718847E-4</v>
      </c>
      <c r="Q57" s="88">
        <f>+O57/'סכום נכסי הקרן'!$C$42</f>
        <v>2.716542193618638E-5</v>
      </c>
    </row>
    <row r="58" spans="1:17" s="147" customFormat="1">
      <c r="A58" s="157"/>
      <c r="B58" s="86" t="s">
        <v>1325</v>
      </c>
      <c r="C58" s="93" t="s">
        <v>1269</v>
      </c>
      <c r="D58" s="80">
        <v>4987</v>
      </c>
      <c r="E58" s="80"/>
      <c r="F58" s="80" t="s">
        <v>486</v>
      </c>
      <c r="G58" s="113">
        <v>42551</v>
      </c>
      <c r="H58" s="80" t="s">
        <v>166</v>
      </c>
      <c r="I58" s="87">
        <v>3.02</v>
      </c>
      <c r="J58" s="93" t="s">
        <v>168</v>
      </c>
      <c r="K58" s="94">
        <v>3.4000000000000002E-2</v>
      </c>
      <c r="L58" s="94">
        <v>1.9400000000000001E-2</v>
      </c>
      <c r="M58" s="87">
        <v>11818.33</v>
      </c>
      <c r="N58" s="89">
        <v>105.13</v>
      </c>
      <c r="O58" s="87">
        <v>12.424620000000001</v>
      </c>
      <c r="P58" s="88">
        <f t="shared" si="1"/>
        <v>2.6977444052161477E-3</v>
      </c>
      <c r="Q58" s="88">
        <f>+O58/'סכום נכסי הקרן'!$C$42</f>
        <v>1.0234548105486304E-4</v>
      </c>
    </row>
    <row r="59" spans="1:17" s="147" customFormat="1">
      <c r="A59" s="157"/>
      <c r="B59" s="86" t="s">
        <v>1325</v>
      </c>
      <c r="C59" s="93" t="s">
        <v>1269</v>
      </c>
      <c r="D59" s="80">
        <v>90135663</v>
      </c>
      <c r="E59" s="80"/>
      <c r="F59" s="80" t="s">
        <v>486</v>
      </c>
      <c r="G59" s="113">
        <v>42093</v>
      </c>
      <c r="H59" s="80" t="s">
        <v>166</v>
      </c>
      <c r="I59" s="87">
        <v>3.0200000000000005</v>
      </c>
      <c r="J59" s="93" t="s">
        <v>168</v>
      </c>
      <c r="K59" s="94">
        <v>3.4000000000000002E-2</v>
      </c>
      <c r="L59" s="94">
        <v>1.9400000000000001E-2</v>
      </c>
      <c r="M59" s="87">
        <v>10746.19</v>
      </c>
      <c r="N59" s="89">
        <v>105.13</v>
      </c>
      <c r="O59" s="87">
        <v>11.29748</v>
      </c>
      <c r="P59" s="88">
        <f t="shared" si="1"/>
        <v>2.4530097067790662E-3</v>
      </c>
      <c r="Q59" s="88">
        <f>+O59/'סכום נכסי הקרן'!$C$42</f>
        <v>9.3060876333255589E-5</v>
      </c>
    </row>
    <row r="60" spans="1:17" s="147" customFormat="1">
      <c r="A60" s="157"/>
      <c r="B60" s="86" t="s">
        <v>1325</v>
      </c>
      <c r="C60" s="93" t="s">
        <v>1269</v>
      </c>
      <c r="D60" s="80">
        <v>90135666</v>
      </c>
      <c r="E60" s="80"/>
      <c r="F60" s="80" t="s">
        <v>486</v>
      </c>
      <c r="G60" s="113">
        <v>42093</v>
      </c>
      <c r="H60" s="80" t="s">
        <v>166</v>
      </c>
      <c r="I60" s="87">
        <v>2.2400000000000002</v>
      </c>
      <c r="J60" s="93" t="s">
        <v>168</v>
      </c>
      <c r="K60" s="94">
        <v>4.4000000000000004E-2</v>
      </c>
      <c r="L60" s="94">
        <v>2.9399999999999999E-2</v>
      </c>
      <c r="M60" s="87">
        <v>2224.35</v>
      </c>
      <c r="N60" s="89">
        <v>103.42</v>
      </c>
      <c r="O60" s="87">
        <v>2.3004199999999999</v>
      </c>
      <c r="P60" s="88">
        <f t="shared" si="1"/>
        <v>4.9948772555195484E-4</v>
      </c>
      <c r="Q60" s="88">
        <f>+O60/'סכום נכסי הקרן'!$C$42</f>
        <v>1.894927905466952E-5</v>
      </c>
    </row>
    <row r="61" spans="1:17" s="147" customFormat="1">
      <c r="A61" s="157"/>
      <c r="B61" s="86" t="s">
        <v>1325</v>
      </c>
      <c r="C61" s="93" t="s">
        <v>1269</v>
      </c>
      <c r="D61" s="80">
        <v>4983</v>
      </c>
      <c r="E61" s="80"/>
      <c r="F61" s="80" t="s">
        <v>486</v>
      </c>
      <c r="G61" s="113">
        <v>42551</v>
      </c>
      <c r="H61" s="80" t="s">
        <v>166</v>
      </c>
      <c r="I61" s="87">
        <v>2.2399999999999993</v>
      </c>
      <c r="J61" s="93" t="s">
        <v>168</v>
      </c>
      <c r="K61" s="94">
        <v>4.4000000000000004E-2</v>
      </c>
      <c r="L61" s="94">
        <v>2.9399999999999999E-2</v>
      </c>
      <c r="M61" s="87">
        <v>2657.33</v>
      </c>
      <c r="N61" s="89">
        <v>103.42</v>
      </c>
      <c r="O61" s="87">
        <v>2.7482099999999998</v>
      </c>
      <c r="P61" s="88">
        <f t="shared" si="1"/>
        <v>5.9671588763753481E-4</v>
      </c>
      <c r="Q61" s="88">
        <f>+O61/'סכום נכסי הקרן'!$C$42</f>
        <v>2.2637865342343277E-5</v>
      </c>
    </row>
    <row r="62" spans="1:17" s="147" customFormat="1">
      <c r="A62" s="157"/>
      <c r="B62" s="86" t="s">
        <v>1325</v>
      </c>
      <c r="C62" s="93" t="s">
        <v>1269</v>
      </c>
      <c r="D62" s="80">
        <v>90135661</v>
      </c>
      <c r="E62" s="80"/>
      <c r="F62" s="80" t="s">
        <v>486</v>
      </c>
      <c r="G62" s="113">
        <v>42093</v>
      </c>
      <c r="H62" s="80" t="s">
        <v>166</v>
      </c>
      <c r="I62" s="87">
        <v>2.9200000000000004</v>
      </c>
      <c r="J62" s="93" t="s">
        <v>168</v>
      </c>
      <c r="K62" s="94">
        <v>3.5000000000000003E-2</v>
      </c>
      <c r="L62" s="94">
        <v>1.7899999999999999E-2</v>
      </c>
      <c r="M62" s="87">
        <v>4325.09</v>
      </c>
      <c r="N62" s="89">
        <v>114.74</v>
      </c>
      <c r="O62" s="87">
        <v>4.9626200000000003</v>
      </c>
      <c r="P62" s="88">
        <f t="shared" si="1"/>
        <v>1.0775283542042943E-3</v>
      </c>
      <c r="Q62" s="88">
        <f>+O62/'סכום נכסי הקרן'!$C$42</f>
        <v>4.0878653125204985E-5</v>
      </c>
    </row>
    <row r="63" spans="1:17" s="147" customFormat="1">
      <c r="A63" s="157"/>
      <c r="B63" s="86" t="s">
        <v>1325</v>
      </c>
      <c r="C63" s="93" t="s">
        <v>1269</v>
      </c>
      <c r="D63" s="80">
        <v>4989</v>
      </c>
      <c r="E63" s="80"/>
      <c r="F63" s="80" t="s">
        <v>486</v>
      </c>
      <c r="G63" s="113">
        <v>42551</v>
      </c>
      <c r="H63" s="80" t="s">
        <v>166</v>
      </c>
      <c r="I63" s="87">
        <v>2.92</v>
      </c>
      <c r="J63" s="93" t="s">
        <v>168</v>
      </c>
      <c r="K63" s="94">
        <v>3.5000000000000003E-2</v>
      </c>
      <c r="L63" s="94">
        <v>1.7899999999999999E-2</v>
      </c>
      <c r="M63" s="87">
        <v>4244.3500000000004</v>
      </c>
      <c r="N63" s="89">
        <v>114.74</v>
      </c>
      <c r="O63" s="87">
        <v>4.8699700000000004</v>
      </c>
      <c r="P63" s="88">
        <f t="shared" si="1"/>
        <v>1.0574113591458316E-3</v>
      </c>
      <c r="Q63" s="88">
        <f>+O63/'סכום נכסי הקרן'!$C$42</f>
        <v>4.0115466096568857E-5</v>
      </c>
    </row>
    <row r="64" spans="1:17" s="147" customFormat="1">
      <c r="A64" s="157"/>
      <c r="B64" s="86" t="s">
        <v>1325</v>
      </c>
      <c r="C64" s="93" t="s">
        <v>1269</v>
      </c>
      <c r="D64" s="80">
        <v>4986</v>
      </c>
      <c r="E64" s="80"/>
      <c r="F64" s="80" t="s">
        <v>486</v>
      </c>
      <c r="G64" s="113">
        <v>42551</v>
      </c>
      <c r="H64" s="80" t="s">
        <v>166</v>
      </c>
      <c r="I64" s="87">
        <v>2.2399999999999998</v>
      </c>
      <c r="J64" s="93" t="s">
        <v>168</v>
      </c>
      <c r="K64" s="94">
        <v>4.4000000000000004E-2</v>
      </c>
      <c r="L64" s="94">
        <v>2.9399999999999999E-2</v>
      </c>
      <c r="M64" s="87">
        <v>5978.98</v>
      </c>
      <c r="N64" s="89">
        <v>103.42</v>
      </c>
      <c r="O64" s="87">
        <v>6.1834600000000002</v>
      </c>
      <c r="P64" s="88">
        <f t="shared" si="1"/>
        <v>1.3426080330728699E-3</v>
      </c>
      <c r="Q64" s="88">
        <f>+O64/'סכום נכסי הקרן'!$C$42</f>
        <v>5.0935094053862686E-5</v>
      </c>
    </row>
    <row r="65" spans="1:17" s="147" customFormat="1">
      <c r="A65" s="157"/>
      <c r="B65" s="86" t="s">
        <v>1325</v>
      </c>
      <c r="C65" s="93" t="s">
        <v>1270</v>
      </c>
      <c r="D65" s="80">
        <v>469284</v>
      </c>
      <c r="E65" s="80"/>
      <c r="F65" s="80" t="s">
        <v>486</v>
      </c>
      <c r="G65" s="113">
        <v>42871</v>
      </c>
      <c r="H65" s="80" t="s">
        <v>166</v>
      </c>
      <c r="I65" s="87">
        <v>0.48</v>
      </c>
      <c r="J65" s="93" t="s">
        <v>168</v>
      </c>
      <c r="K65" s="94">
        <v>0.03</v>
      </c>
      <c r="L65" s="94">
        <v>2.9300000000000007E-2</v>
      </c>
      <c r="M65" s="87">
        <v>21423.75</v>
      </c>
      <c r="N65" s="89">
        <v>100.42</v>
      </c>
      <c r="O65" s="87">
        <v>21.513729999999999</v>
      </c>
      <c r="P65" s="88">
        <f t="shared" si="1"/>
        <v>4.6712531041457027E-3</v>
      </c>
      <c r="Q65" s="88">
        <f>+O65/'סכום נכסי הקרן'!$C$42</f>
        <v>1.7721532297442001E-4</v>
      </c>
    </row>
    <row r="66" spans="1:17" s="147" customFormat="1">
      <c r="A66" s="157"/>
      <c r="B66" s="86" t="s">
        <v>1325</v>
      </c>
      <c r="C66" s="93" t="s">
        <v>1270</v>
      </c>
      <c r="D66" s="80">
        <v>469285</v>
      </c>
      <c r="E66" s="80"/>
      <c r="F66" s="80" t="s">
        <v>486</v>
      </c>
      <c r="G66" s="113">
        <v>42871</v>
      </c>
      <c r="H66" s="80" t="s">
        <v>166</v>
      </c>
      <c r="I66" s="87">
        <v>3.5300000000000002</v>
      </c>
      <c r="J66" s="93" t="s">
        <v>168</v>
      </c>
      <c r="K66" s="94">
        <v>4.7E-2</v>
      </c>
      <c r="L66" s="94">
        <v>4.3599999999999993E-2</v>
      </c>
      <c r="M66" s="87">
        <v>25710.98</v>
      </c>
      <c r="N66" s="89">
        <v>101.39</v>
      </c>
      <c r="O66" s="87">
        <v>26.068360000000002</v>
      </c>
      <c r="P66" s="88">
        <f t="shared" si="1"/>
        <v>5.6601950275469524E-3</v>
      </c>
      <c r="Q66" s="88">
        <f>+O66/'סכום נכסי הקרן'!$C$42</f>
        <v>2.1473323486041016E-4</v>
      </c>
    </row>
    <row r="67" spans="1:17" s="147" customFormat="1">
      <c r="A67" s="157"/>
      <c r="B67" s="86" t="s">
        <v>1326</v>
      </c>
      <c r="C67" s="93" t="s">
        <v>1270</v>
      </c>
      <c r="D67" s="80">
        <v>4099</v>
      </c>
      <c r="E67" s="80"/>
      <c r="F67" s="80" t="s">
        <v>1278</v>
      </c>
      <c r="G67" s="113">
        <v>42052</v>
      </c>
      <c r="H67" s="80" t="s">
        <v>165</v>
      </c>
      <c r="I67" s="87">
        <v>6.1999999999999993</v>
      </c>
      <c r="J67" s="93" t="s">
        <v>168</v>
      </c>
      <c r="K67" s="94">
        <v>2.9779E-2</v>
      </c>
      <c r="L67" s="94">
        <v>1.44E-2</v>
      </c>
      <c r="M67" s="87">
        <v>22372.75</v>
      </c>
      <c r="N67" s="89">
        <v>111.35</v>
      </c>
      <c r="O67" s="87">
        <v>24.91206</v>
      </c>
      <c r="P67" s="88">
        <f t="shared" si="1"/>
        <v>5.4091288496073905E-3</v>
      </c>
      <c r="Q67" s="88">
        <f>+O67/'סכום נכסי הקרן'!$C$42</f>
        <v>2.0520843009827353E-4</v>
      </c>
    </row>
    <row r="68" spans="1:17" s="147" customFormat="1">
      <c r="A68" s="157"/>
      <c r="B68" s="86" t="s">
        <v>1326</v>
      </c>
      <c r="C68" s="93" t="s">
        <v>1270</v>
      </c>
      <c r="D68" s="80">
        <v>40999</v>
      </c>
      <c r="E68" s="80"/>
      <c r="F68" s="80" t="s">
        <v>1278</v>
      </c>
      <c r="G68" s="113">
        <v>42054</v>
      </c>
      <c r="H68" s="80" t="s">
        <v>165</v>
      </c>
      <c r="I68" s="87">
        <v>6.1999999999999993</v>
      </c>
      <c r="J68" s="93" t="s">
        <v>168</v>
      </c>
      <c r="K68" s="94">
        <v>2.9779E-2</v>
      </c>
      <c r="L68" s="94">
        <v>1.4500000000000002E-2</v>
      </c>
      <c r="M68" s="87">
        <v>632.71</v>
      </c>
      <c r="N68" s="89">
        <v>111.29</v>
      </c>
      <c r="O68" s="87">
        <v>0.70413999999999999</v>
      </c>
      <c r="P68" s="88">
        <f t="shared" si="1"/>
        <v>1.5288916244431605E-4</v>
      </c>
      <c r="Q68" s="88">
        <f>+O68/'סכום נכסי הקרן'!$C$42</f>
        <v>5.8002214176346039E-6</v>
      </c>
    </row>
    <row r="69" spans="1:17" s="147" customFormat="1">
      <c r="A69" s="157"/>
      <c r="B69" s="86" t="s">
        <v>1315</v>
      </c>
      <c r="C69" s="93" t="s">
        <v>1270</v>
      </c>
      <c r="D69" s="80">
        <v>14760844</v>
      </c>
      <c r="E69" s="80"/>
      <c r="F69" s="80" t="s">
        <v>486</v>
      </c>
      <c r="G69" s="113">
        <v>40742</v>
      </c>
      <c r="H69" s="80" t="s">
        <v>166</v>
      </c>
      <c r="I69" s="87">
        <v>8.8699999999999992</v>
      </c>
      <c r="J69" s="93" t="s">
        <v>168</v>
      </c>
      <c r="K69" s="94">
        <v>0.06</v>
      </c>
      <c r="L69" s="94">
        <v>1.34E-2</v>
      </c>
      <c r="M69" s="87">
        <v>40013.199999999997</v>
      </c>
      <c r="N69" s="89">
        <v>152.97</v>
      </c>
      <c r="O69" s="87">
        <v>61.208190000000002</v>
      </c>
      <c r="P69" s="88">
        <f t="shared" si="1"/>
        <v>1.3290068599756528E-2</v>
      </c>
      <c r="Q69" s="88">
        <f>+O69/'סכום נכסי הקרן'!$C$42</f>
        <v>5.0419100544302014E-4</v>
      </c>
    </row>
    <row r="70" spans="1:17" s="147" customFormat="1">
      <c r="A70" s="157"/>
      <c r="B70" s="86" t="s">
        <v>1327</v>
      </c>
      <c r="C70" s="93" t="s">
        <v>1269</v>
      </c>
      <c r="D70" s="80">
        <v>90136004</v>
      </c>
      <c r="E70" s="80"/>
      <c r="F70" s="80" t="s">
        <v>486</v>
      </c>
      <c r="G70" s="113">
        <v>42680</v>
      </c>
      <c r="H70" s="80" t="s">
        <v>166</v>
      </c>
      <c r="I70" s="87">
        <v>4.58</v>
      </c>
      <c r="J70" s="93" t="s">
        <v>168</v>
      </c>
      <c r="K70" s="94">
        <v>2.3E-2</v>
      </c>
      <c r="L70" s="94">
        <v>2.0799999999999999E-2</v>
      </c>
      <c r="M70" s="87">
        <v>15220.58</v>
      </c>
      <c r="N70" s="89">
        <v>101.82</v>
      </c>
      <c r="O70" s="87">
        <v>15.497579999999999</v>
      </c>
      <c r="P70" s="88">
        <f t="shared" si="1"/>
        <v>3.3649729117984821E-3</v>
      </c>
      <c r="Q70" s="88">
        <f>+O70/'סכום נכסי הקרן'!$C$42</f>
        <v>1.2765841372100106E-4</v>
      </c>
    </row>
    <row r="71" spans="1:17" s="147" customFormat="1">
      <c r="A71" s="157"/>
      <c r="B71" s="86" t="s">
        <v>1328</v>
      </c>
      <c r="C71" s="93" t="s">
        <v>1270</v>
      </c>
      <c r="D71" s="80">
        <v>4100</v>
      </c>
      <c r="E71" s="80"/>
      <c r="F71" s="80" t="s">
        <v>1278</v>
      </c>
      <c r="G71" s="113">
        <v>42052</v>
      </c>
      <c r="H71" s="80" t="s">
        <v>165</v>
      </c>
      <c r="I71" s="87">
        <v>6.1800000000000006</v>
      </c>
      <c r="J71" s="93" t="s">
        <v>168</v>
      </c>
      <c r="K71" s="94">
        <v>2.9779E-2</v>
      </c>
      <c r="L71" s="94">
        <v>1.43E-2</v>
      </c>
      <c r="M71" s="87">
        <v>25486.68</v>
      </c>
      <c r="N71" s="89">
        <v>111.34</v>
      </c>
      <c r="O71" s="87">
        <v>28.37687</v>
      </c>
      <c r="P71" s="88">
        <f t="shared" si="1"/>
        <v>6.1614393261158838E-3</v>
      </c>
      <c r="Q71" s="88">
        <f>+O71/'סכום נכסי הקרן'!$C$42</f>
        <v>2.3374915377543225E-4</v>
      </c>
    </row>
    <row r="72" spans="1:17" s="147" customFormat="1">
      <c r="A72" s="157"/>
      <c r="B72" s="86" t="s">
        <v>1329</v>
      </c>
      <c r="C72" s="93" t="s">
        <v>1270</v>
      </c>
      <c r="D72" s="80">
        <v>482154</v>
      </c>
      <c r="E72" s="80"/>
      <c r="F72" s="80" t="s">
        <v>486</v>
      </c>
      <c r="G72" s="113">
        <v>42978</v>
      </c>
      <c r="H72" s="80" t="s">
        <v>166</v>
      </c>
      <c r="I72" s="87">
        <v>3.9699999999999998</v>
      </c>
      <c r="J72" s="93" t="s">
        <v>168</v>
      </c>
      <c r="K72" s="94">
        <v>2.3E-2</v>
      </c>
      <c r="L72" s="94">
        <v>2.1499999999999998E-2</v>
      </c>
      <c r="M72" s="87">
        <v>13094.77</v>
      </c>
      <c r="N72" s="89">
        <v>100.81</v>
      </c>
      <c r="O72" s="87">
        <v>13.200839999999999</v>
      </c>
      <c r="P72" s="88">
        <f t="shared" si="1"/>
        <v>2.8662842206967718E-3</v>
      </c>
      <c r="Q72" s="88">
        <f>+O72/'סכום נכסי הקרן'!$C$42</f>
        <v>1.0873944797734483E-4</v>
      </c>
    </row>
    <row r="73" spans="1:17" s="147" customFormat="1">
      <c r="A73" s="157"/>
      <c r="B73" s="86" t="s">
        <v>1329</v>
      </c>
      <c r="C73" s="93" t="s">
        <v>1270</v>
      </c>
      <c r="D73" s="80">
        <v>482153</v>
      </c>
      <c r="E73" s="80"/>
      <c r="F73" s="80" t="s">
        <v>486</v>
      </c>
      <c r="G73" s="113">
        <v>42978</v>
      </c>
      <c r="H73" s="80" t="s">
        <v>166</v>
      </c>
      <c r="I73" s="87">
        <v>3.93</v>
      </c>
      <c r="J73" s="93" t="s">
        <v>168</v>
      </c>
      <c r="K73" s="94">
        <v>2.76E-2</v>
      </c>
      <c r="L73" s="94">
        <v>2.6099999999999998E-2</v>
      </c>
      <c r="M73" s="87">
        <v>30554.46</v>
      </c>
      <c r="N73" s="89">
        <v>100.86</v>
      </c>
      <c r="O73" s="87">
        <v>30.817229999999999</v>
      </c>
      <c r="P73" s="88">
        <f t="shared" si="1"/>
        <v>6.6913120736697947E-3</v>
      </c>
      <c r="Q73" s="88">
        <f>+O73/'סכום נכסי הקרן'!$C$42</f>
        <v>2.5385116237988415E-4</v>
      </c>
    </row>
    <row r="74" spans="1:17" s="147" customFormat="1">
      <c r="A74" s="157"/>
      <c r="B74" s="86" t="s">
        <v>1330</v>
      </c>
      <c r="C74" s="93" t="s">
        <v>1269</v>
      </c>
      <c r="D74" s="80">
        <v>90839511</v>
      </c>
      <c r="E74" s="80"/>
      <c r="F74" s="80" t="s">
        <v>1278</v>
      </c>
      <c r="G74" s="113">
        <v>41816</v>
      </c>
      <c r="H74" s="80" t="s">
        <v>165</v>
      </c>
      <c r="I74" s="87">
        <v>8.8999999999999986</v>
      </c>
      <c r="J74" s="93" t="s">
        <v>168</v>
      </c>
      <c r="K74" s="94">
        <v>4.4999999999999998E-2</v>
      </c>
      <c r="L74" s="94">
        <v>2.0199999999999999E-2</v>
      </c>
      <c r="M74" s="87">
        <v>4913.63</v>
      </c>
      <c r="N74" s="89">
        <v>123.85</v>
      </c>
      <c r="O74" s="87">
        <v>6.0855299999999994</v>
      </c>
      <c r="P74" s="88">
        <f t="shared" si="1"/>
        <v>1.3213445972814477E-3</v>
      </c>
      <c r="Q74" s="88">
        <f>+O74/'סכום נכסי הקרן'!$C$42</f>
        <v>5.0128414013772699E-5</v>
      </c>
    </row>
    <row r="75" spans="1:17" s="147" customFormat="1">
      <c r="A75" s="157"/>
      <c r="B75" s="86" t="s">
        <v>1330</v>
      </c>
      <c r="C75" s="93" t="s">
        <v>1269</v>
      </c>
      <c r="D75" s="80">
        <v>90839541</v>
      </c>
      <c r="E75" s="80"/>
      <c r="F75" s="80" t="s">
        <v>1278</v>
      </c>
      <c r="G75" s="113">
        <v>42625</v>
      </c>
      <c r="H75" s="80" t="s">
        <v>165</v>
      </c>
      <c r="I75" s="87">
        <v>8.59</v>
      </c>
      <c r="J75" s="93" t="s">
        <v>168</v>
      </c>
      <c r="K75" s="94">
        <v>4.4999999999999998E-2</v>
      </c>
      <c r="L75" s="94">
        <v>3.4100000000000005E-2</v>
      </c>
      <c r="M75" s="87">
        <v>1368.25</v>
      </c>
      <c r="N75" s="89">
        <v>110.46</v>
      </c>
      <c r="O75" s="87">
        <v>1.5113699999999999</v>
      </c>
      <c r="P75" s="88">
        <f t="shared" si="1"/>
        <v>3.2816214594180975E-4</v>
      </c>
      <c r="Q75" s="88">
        <f>+O75/'סכום נכסי הקרן'!$C$42</f>
        <v>1.2449627409279988E-5</v>
      </c>
    </row>
    <row r="76" spans="1:17" s="147" customFormat="1">
      <c r="A76" s="157"/>
      <c r="B76" s="86" t="s">
        <v>1330</v>
      </c>
      <c r="C76" s="93" t="s">
        <v>1269</v>
      </c>
      <c r="D76" s="80">
        <v>90839542</v>
      </c>
      <c r="E76" s="80"/>
      <c r="F76" s="80" t="s">
        <v>1278</v>
      </c>
      <c r="G76" s="113">
        <v>42716</v>
      </c>
      <c r="H76" s="80" t="s">
        <v>165</v>
      </c>
      <c r="I76" s="87">
        <v>8.64</v>
      </c>
      <c r="J76" s="93" t="s">
        <v>168</v>
      </c>
      <c r="K76" s="94">
        <v>4.4999999999999998E-2</v>
      </c>
      <c r="L76" s="94">
        <v>3.1600000000000003E-2</v>
      </c>
      <c r="M76" s="87">
        <v>1035.1500000000001</v>
      </c>
      <c r="N76" s="89">
        <v>112.72</v>
      </c>
      <c r="O76" s="87">
        <v>1.16683</v>
      </c>
      <c r="P76" s="88">
        <f t="shared" si="1"/>
        <v>2.5335254553767903E-4</v>
      </c>
      <c r="Q76" s="88">
        <f>+O76/'סכום נכסי הקרן'!$C$42</f>
        <v>9.6115436656610691E-6</v>
      </c>
    </row>
    <row r="77" spans="1:17" s="147" customFormat="1">
      <c r="A77" s="157"/>
      <c r="B77" s="86" t="s">
        <v>1330</v>
      </c>
      <c r="C77" s="93" t="s">
        <v>1269</v>
      </c>
      <c r="D77" s="80">
        <v>90839544</v>
      </c>
      <c r="E77" s="80"/>
      <c r="F77" s="80" t="s">
        <v>1278</v>
      </c>
      <c r="G77" s="113">
        <v>42803</v>
      </c>
      <c r="H77" s="80" t="s">
        <v>165</v>
      </c>
      <c r="I77" s="87">
        <v>8.52</v>
      </c>
      <c r="J77" s="93" t="s">
        <v>168</v>
      </c>
      <c r="K77" s="94">
        <v>4.4999999999999998E-2</v>
      </c>
      <c r="L77" s="94">
        <v>3.740000000000001E-2</v>
      </c>
      <c r="M77" s="87">
        <v>6634.04</v>
      </c>
      <c r="N77" s="89">
        <v>107.88</v>
      </c>
      <c r="O77" s="87">
        <v>7.1568100000000001</v>
      </c>
      <c r="P77" s="88">
        <f t="shared" si="1"/>
        <v>1.5539504738732433E-3</v>
      </c>
      <c r="Q77" s="88">
        <f>+O77/'סכום נכסי הקרן'!$C$42</f>
        <v>5.895288244374913E-5</v>
      </c>
    </row>
    <row r="78" spans="1:17" s="147" customFormat="1">
      <c r="A78" s="157"/>
      <c r="B78" s="86" t="s">
        <v>1330</v>
      </c>
      <c r="C78" s="93" t="s">
        <v>1269</v>
      </c>
      <c r="D78" s="80">
        <v>90839545</v>
      </c>
      <c r="E78" s="80"/>
      <c r="F78" s="80" t="s">
        <v>1278</v>
      </c>
      <c r="G78" s="113">
        <v>42898</v>
      </c>
      <c r="H78" s="80" t="s">
        <v>165</v>
      </c>
      <c r="I78" s="87">
        <v>8.379999999999999</v>
      </c>
      <c r="J78" s="93" t="s">
        <v>168</v>
      </c>
      <c r="K78" s="94">
        <v>4.4999999999999998E-2</v>
      </c>
      <c r="L78" s="94">
        <v>4.3699999999999989E-2</v>
      </c>
      <c r="M78" s="87">
        <v>1247.69</v>
      </c>
      <c r="N78" s="89">
        <v>102.12</v>
      </c>
      <c r="O78" s="87">
        <v>1.2741400000000001</v>
      </c>
      <c r="P78" s="88">
        <f t="shared" si="1"/>
        <v>2.766526506615174E-4</v>
      </c>
      <c r="Q78" s="88">
        <f>+O78/'סכום נכסי הקרן'!$C$42</f>
        <v>1.0495489699583825E-5</v>
      </c>
    </row>
    <row r="79" spans="1:17" s="147" customFormat="1">
      <c r="A79" s="157"/>
      <c r="B79" s="86" t="s">
        <v>1330</v>
      </c>
      <c r="C79" s="93" t="s">
        <v>1269</v>
      </c>
      <c r="D79" s="80">
        <v>90839546</v>
      </c>
      <c r="E79" s="80"/>
      <c r="F79" s="80" t="s">
        <v>1278</v>
      </c>
      <c r="G79" s="113">
        <v>42989</v>
      </c>
      <c r="H79" s="80" t="s">
        <v>165</v>
      </c>
      <c r="I79" s="87">
        <v>8.33</v>
      </c>
      <c r="J79" s="93" t="s">
        <v>168</v>
      </c>
      <c r="K79" s="94">
        <v>4.4999999999999998E-2</v>
      </c>
      <c r="L79" s="94">
        <v>4.6099999999999995E-2</v>
      </c>
      <c r="M79" s="87">
        <v>1572.25</v>
      </c>
      <c r="N79" s="89">
        <v>100.44</v>
      </c>
      <c r="O79" s="87">
        <v>1.5791600000000001</v>
      </c>
      <c r="P79" s="88">
        <f t="shared" si="1"/>
        <v>3.4288131588258887E-4</v>
      </c>
      <c r="Q79" s="88">
        <f>+O79/'סכום נכסי הקרן'!$C$42</f>
        <v>1.3008034842320933E-5</v>
      </c>
    </row>
    <row r="80" spans="1:17" s="147" customFormat="1">
      <c r="A80" s="157"/>
      <c r="B80" s="86" t="s">
        <v>1330</v>
      </c>
      <c r="C80" s="93" t="s">
        <v>1269</v>
      </c>
      <c r="D80" s="80">
        <v>90839512</v>
      </c>
      <c r="E80" s="80"/>
      <c r="F80" s="80" t="s">
        <v>1278</v>
      </c>
      <c r="G80" s="113">
        <v>41893</v>
      </c>
      <c r="H80" s="80" t="s">
        <v>165</v>
      </c>
      <c r="I80" s="87">
        <v>8.9199999999999982</v>
      </c>
      <c r="J80" s="93" t="s">
        <v>168</v>
      </c>
      <c r="K80" s="94">
        <v>4.4999999999999998E-2</v>
      </c>
      <c r="L80" s="94">
        <v>1.95E-2</v>
      </c>
      <c r="M80" s="87">
        <v>964.01</v>
      </c>
      <c r="N80" s="89">
        <v>124.63</v>
      </c>
      <c r="O80" s="87">
        <v>1.2014400000000001</v>
      </c>
      <c r="P80" s="88">
        <f t="shared" si="1"/>
        <v>2.6086737769065682E-4</v>
      </c>
      <c r="Q80" s="88">
        <f>+O80/'סכום נכסי הקרן'!$C$42</f>
        <v>9.8966370608159159E-6</v>
      </c>
    </row>
    <row r="81" spans="1:17" s="147" customFormat="1">
      <c r="A81" s="157"/>
      <c r="B81" s="86" t="s">
        <v>1331</v>
      </c>
      <c r="C81" s="93" t="s">
        <v>1269</v>
      </c>
      <c r="D81" s="80">
        <v>90839513</v>
      </c>
      <c r="E81" s="80"/>
      <c r="F81" s="80" t="s">
        <v>1278</v>
      </c>
      <c r="G81" s="113">
        <v>42151</v>
      </c>
      <c r="H81" s="80" t="s">
        <v>165</v>
      </c>
      <c r="I81" s="87">
        <v>8.870000000000001</v>
      </c>
      <c r="J81" s="93" t="s">
        <v>168</v>
      </c>
      <c r="K81" s="94">
        <v>4.4999999999999998E-2</v>
      </c>
      <c r="L81" s="94">
        <v>2.1400000000000002E-2</v>
      </c>
      <c r="M81" s="87">
        <v>3530.34</v>
      </c>
      <c r="N81" s="89">
        <v>122.96</v>
      </c>
      <c r="O81" s="87">
        <v>4.3408999999999995</v>
      </c>
      <c r="P81" s="88">
        <f t="shared" si="1"/>
        <v>9.4253495789833192E-4</v>
      </c>
      <c r="Q81" s="88">
        <f>+O81/'סכום נכסי הקרן'!$C$42</f>
        <v>3.5757351026514683E-5</v>
      </c>
    </row>
    <row r="82" spans="1:17" s="147" customFormat="1">
      <c r="A82" s="157"/>
      <c r="B82" s="86" t="s">
        <v>1331</v>
      </c>
      <c r="C82" s="93" t="s">
        <v>1269</v>
      </c>
      <c r="D82" s="80">
        <v>90839515</v>
      </c>
      <c r="E82" s="80"/>
      <c r="F82" s="80" t="s">
        <v>1278</v>
      </c>
      <c r="G82" s="113">
        <v>42166</v>
      </c>
      <c r="H82" s="80" t="s">
        <v>165</v>
      </c>
      <c r="I82" s="87">
        <v>8.8800000000000008</v>
      </c>
      <c r="J82" s="93" t="s">
        <v>168</v>
      </c>
      <c r="K82" s="94">
        <v>4.4999999999999998E-2</v>
      </c>
      <c r="L82" s="94">
        <v>2.0800000000000006E-2</v>
      </c>
      <c r="M82" s="87">
        <v>3321.66</v>
      </c>
      <c r="N82" s="89">
        <v>123.64</v>
      </c>
      <c r="O82" s="87">
        <v>4.1068999999999996</v>
      </c>
      <c r="P82" s="88">
        <f t="shared" si="1"/>
        <v>8.9172678905127031E-4</v>
      </c>
      <c r="Q82" s="88">
        <f>+O82/'סכום נכסי הקרן'!$C$42</f>
        <v>3.3829819837082897E-5</v>
      </c>
    </row>
    <row r="83" spans="1:17" s="147" customFormat="1">
      <c r="A83" s="157"/>
      <c r="B83" s="86" t="s">
        <v>1331</v>
      </c>
      <c r="C83" s="93" t="s">
        <v>1269</v>
      </c>
      <c r="D83" s="80">
        <v>90839516</v>
      </c>
      <c r="E83" s="80"/>
      <c r="F83" s="80" t="s">
        <v>1278</v>
      </c>
      <c r="G83" s="113">
        <v>42257</v>
      </c>
      <c r="H83" s="80" t="s">
        <v>165</v>
      </c>
      <c r="I83" s="87">
        <v>8.879999999999999</v>
      </c>
      <c r="J83" s="93" t="s">
        <v>168</v>
      </c>
      <c r="K83" s="94">
        <v>4.4999999999999998E-2</v>
      </c>
      <c r="L83" s="94">
        <v>2.1000000000000001E-2</v>
      </c>
      <c r="M83" s="87">
        <v>1765.17</v>
      </c>
      <c r="N83" s="89">
        <v>123.45</v>
      </c>
      <c r="O83" s="87">
        <v>2.1791100000000001</v>
      </c>
      <c r="P83" s="88">
        <f t="shared" si="1"/>
        <v>4.7314781545436071E-4</v>
      </c>
      <c r="Q83" s="88">
        <f>+O83/'סכום נכסי הקרן'!$C$42</f>
        <v>1.7950010641891871E-5</v>
      </c>
    </row>
    <row r="84" spans="1:17" s="147" customFormat="1">
      <c r="A84" s="157"/>
      <c r="B84" s="86" t="s">
        <v>1330</v>
      </c>
      <c r="C84" s="93" t="s">
        <v>1269</v>
      </c>
      <c r="D84" s="80">
        <v>90839517</v>
      </c>
      <c r="E84" s="80"/>
      <c r="F84" s="80" t="s">
        <v>1278</v>
      </c>
      <c r="G84" s="113">
        <v>42348</v>
      </c>
      <c r="H84" s="80" t="s">
        <v>165</v>
      </c>
      <c r="I84" s="87">
        <v>8.8600000000000012</v>
      </c>
      <c r="J84" s="93" t="s">
        <v>168</v>
      </c>
      <c r="K84" s="94">
        <v>4.4999999999999998E-2</v>
      </c>
      <c r="L84" s="94">
        <v>2.1899999999999999E-2</v>
      </c>
      <c r="M84" s="87">
        <v>3056.68</v>
      </c>
      <c r="N84" s="89">
        <v>122.49</v>
      </c>
      <c r="O84" s="87">
        <v>3.7441300000000002</v>
      </c>
      <c r="P84" s="88">
        <f t="shared" si="1"/>
        <v>8.1295892831345618E-4</v>
      </c>
      <c r="Q84" s="88">
        <f>+O84/'סכום נכסי הקרן'!$C$42</f>
        <v>3.0841569881569362E-5</v>
      </c>
    </row>
    <row r="85" spans="1:17" s="147" customFormat="1">
      <c r="A85" s="157"/>
      <c r="B85" s="86" t="s">
        <v>1330</v>
      </c>
      <c r="C85" s="93" t="s">
        <v>1269</v>
      </c>
      <c r="D85" s="80">
        <v>90839518</v>
      </c>
      <c r="E85" s="80"/>
      <c r="F85" s="80" t="s">
        <v>1278</v>
      </c>
      <c r="G85" s="113">
        <v>42439</v>
      </c>
      <c r="H85" s="80" t="s">
        <v>165</v>
      </c>
      <c r="I85" s="87">
        <v>8.8399999999999981</v>
      </c>
      <c r="J85" s="93" t="s">
        <v>168</v>
      </c>
      <c r="K85" s="94">
        <v>4.4999999999999998E-2</v>
      </c>
      <c r="L85" s="94">
        <v>2.2799999999999997E-2</v>
      </c>
      <c r="M85" s="87">
        <v>3630.38</v>
      </c>
      <c r="N85" s="89">
        <v>122.14</v>
      </c>
      <c r="O85" s="87">
        <v>4.4341400000000002</v>
      </c>
      <c r="P85" s="88">
        <f t="shared" si="1"/>
        <v>9.6278005902354581E-4</v>
      </c>
      <c r="Q85" s="88">
        <f>+O85/'סכום נכסי הקרן'!$C$42</f>
        <v>3.6525398069688276E-5</v>
      </c>
    </row>
    <row r="86" spans="1:17" s="147" customFormat="1">
      <c r="A86" s="157"/>
      <c r="B86" s="86" t="s">
        <v>1330</v>
      </c>
      <c r="C86" s="93" t="s">
        <v>1269</v>
      </c>
      <c r="D86" s="80">
        <v>90839519</v>
      </c>
      <c r="E86" s="80"/>
      <c r="F86" s="80" t="s">
        <v>1278</v>
      </c>
      <c r="G86" s="113">
        <v>42549</v>
      </c>
      <c r="H86" s="80" t="s">
        <v>165</v>
      </c>
      <c r="I86" s="87">
        <v>8.6699999999999982</v>
      </c>
      <c r="J86" s="93" t="s">
        <v>168</v>
      </c>
      <c r="K86" s="94">
        <v>4.4999999999999998E-2</v>
      </c>
      <c r="L86" s="94">
        <v>3.0500000000000003E-2</v>
      </c>
      <c r="M86" s="87">
        <v>2553.56</v>
      </c>
      <c r="N86" s="89">
        <v>114.18</v>
      </c>
      <c r="O86" s="87">
        <v>2.9156599999999999</v>
      </c>
      <c r="P86" s="88">
        <f t="shared" ref="P86:P137" si="2">+O86/$O$10</f>
        <v>6.3307412641292143E-4</v>
      </c>
      <c r="Q86" s="88">
        <f>+O86/'סכום נכסי הקרן'!$C$42</f>
        <v>2.401720336657555E-5</v>
      </c>
    </row>
    <row r="87" spans="1:17" s="147" customFormat="1">
      <c r="A87" s="157"/>
      <c r="B87" s="86" t="s">
        <v>1330</v>
      </c>
      <c r="C87" s="93" t="s">
        <v>1269</v>
      </c>
      <c r="D87" s="80">
        <v>90839520</v>
      </c>
      <c r="E87" s="80"/>
      <c r="F87" s="80" t="s">
        <v>1278</v>
      </c>
      <c r="G87" s="113">
        <v>42604</v>
      </c>
      <c r="H87" s="80" t="s">
        <v>165</v>
      </c>
      <c r="I87" s="87">
        <v>8.5900000000000016</v>
      </c>
      <c r="J87" s="93" t="s">
        <v>168</v>
      </c>
      <c r="K87" s="94">
        <v>4.4999999999999998E-2</v>
      </c>
      <c r="L87" s="94">
        <v>3.4000000000000002E-2</v>
      </c>
      <c r="M87" s="87">
        <v>3339.23</v>
      </c>
      <c r="N87" s="89">
        <v>110.48</v>
      </c>
      <c r="O87" s="87">
        <v>3.6891799999999999</v>
      </c>
      <c r="P87" s="88">
        <f t="shared" si="2"/>
        <v>8.0102769379146455E-4</v>
      </c>
      <c r="Q87" s="88">
        <f>+O87/'סכום נכסי הקרן'!$C$42</f>
        <v>3.0388929544563905E-5</v>
      </c>
    </row>
    <row r="88" spans="1:17" s="147" customFormat="1">
      <c r="A88" s="157"/>
      <c r="B88" s="86" t="s">
        <v>1327</v>
      </c>
      <c r="C88" s="93" t="s">
        <v>1269</v>
      </c>
      <c r="D88" s="80">
        <v>90136001</v>
      </c>
      <c r="E88" s="80"/>
      <c r="F88" s="80" t="s">
        <v>486</v>
      </c>
      <c r="G88" s="113">
        <v>42680</v>
      </c>
      <c r="H88" s="80" t="s">
        <v>166</v>
      </c>
      <c r="I88" s="87">
        <v>3.41</v>
      </c>
      <c r="J88" s="93" t="s">
        <v>168</v>
      </c>
      <c r="K88" s="94">
        <v>2.2000000000000002E-2</v>
      </c>
      <c r="L88" s="94">
        <v>1.4800000000000001E-2</v>
      </c>
      <c r="M88" s="87">
        <v>34160.35</v>
      </c>
      <c r="N88" s="89">
        <v>102.59</v>
      </c>
      <c r="O88" s="87">
        <v>35.045099999999998</v>
      </c>
      <c r="P88" s="88">
        <f t="shared" si="2"/>
        <v>7.6093049489835826E-3</v>
      </c>
      <c r="Q88" s="88">
        <f>+O88/'סכום נכסי הקרן'!$C$42</f>
        <v>2.886774499434011E-4</v>
      </c>
    </row>
    <row r="89" spans="1:17" s="147" customFormat="1">
      <c r="A89" s="157"/>
      <c r="B89" s="86" t="s">
        <v>1327</v>
      </c>
      <c r="C89" s="93" t="s">
        <v>1269</v>
      </c>
      <c r="D89" s="80">
        <v>90136005</v>
      </c>
      <c r="E89" s="80"/>
      <c r="F89" s="80" t="s">
        <v>486</v>
      </c>
      <c r="G89" s="113">
        <v>42680</v>
      </c>
      <c r="H89" s="80" t="s">
        <v>166</v>
      </c>
      <c r="I89" s="87">
        <v>4.54</v>
      </c>
      <c r="J89" s="93" t="s">
        <v>168</v>
      </c>
      <c r="K89" s="94">
        <v>3.3700000000000001E-2</v>
      </c>
      <c r="L89" s="94">
        <v>2.7900000000000001E-2</v>
      </c>
      <c r="M89" s="87">
        <v>7672.71</v>
      </c>
      <c r="N89" s="89">
        <v>102.95</v>
      </c>
      <c r="O89" s="87">
        <v>7.8990499999999999</v>
      </c>
      <c r="P89" s="88">
        <f t="shared" si="2"/>
        <v>1.7151122484247092E-3</v>
      </c>
      <c r="Q89" s="88">
        <f>+O89/'סכום נכסי הקרן'!$C$42</f>
        <v>6.5066945478124547E-5</v>
      </c>
    </row>
    <row r="90" spans="1:17" s="147" customFormat="1">
      <c r="A90" s="157"/>
      <c r="B90" s="86" t="s">
        <v>1327</v>
      </c>
      <c r="C90" s="93" t="s">
        <v>1269</v>
      </c>
      <c r="D90" s="80">
        <v>90136035</v>
      </c>
      <c r="E90" s="80"/>
      <c r="F90" s="80" t="s">
        <v>486</v>
      </c>
      <c r="G90" s="113">
        <v>42717</v>
      </c>
      <c r="H90" s="80" t="s">
        <v>166</v>
      </c>
      <c r="I90" s="87">
        <v>4.13</v>
      </c>
      <c r="J90" s="93" t="s">
        <v>168</v>
      </c>
      <c r="K90" s="94">
        <v>3.85E-2</v>
      </c>
      <c r="L90" s="94">
        <v>3.7999999999999992E-2</v>
      </c>
      <c r="M90" s="87">
        <v>2113.77</v>
      </c>
      <c r="N90" s="89">
        <v>100.63</v>
      </c>
      <c r="O90" s="87">
        <v>2.1270899999999999</v>
      </c>
      <c r="P90" s="88">
        <f t="shared" si="2"/>
        <v>4.618527686875908E-4</v>
      </c>
      <c r="Q90" s="88">
        <f>+O90/'סכום נכסי הקרן'!$C$42</f>
        <v>1.7521505631318188E-5</v>
      </c>
    </row>
    <row r="91" spans="1:17" s="147" customFormat="1">
      <c r="A91" s="157"/>
      <c r="B91" s="86" t="s">
        <v>1327</v>
      </c>
      <c r="C91" s="93" t="s">
        <v>1269</v>
      </c>
      <c r="D91" s="80">
        <v>90136025</v>
      </c>
      <c r="E91" s="80"/>
      <c r="F91" s="80" t="s">
        <v>486</v>
      </c>
      <c r="G91" s="113">
        <v>42710</v>
      </c>
      <c r="H91" s="80" t="s">
        <v>166</v>
      </c>
      <c r="I91" s="87">
        <v>4.1399999999999997</v>
      </c>
      <c r="J91" s="93" t="s">
        <v>168</v>
      </c>
      <c r="K91" s="94">
        <v>3.8399999999999997E-2</v>
      </c>
      <c r="L91" s="94">
        <v>3.5999999999999997E-2</v>
      </c>
      <c r="M91" s="87">
        <v>6319.55</v>
      </c>
      <c r="N91" s="89">
        <v>101.39</v>
      </c>
      <c r="O91" s="87">
        <v>6.4073900000000004</v>
      </c>
      <c r="P91" s="88">
        <f t="shared" si="2"/>
        <v>1.3912297136280942E-3</v>
      </c>
      <c r="Q91" s="88">
        <f>+O91/'סכום נכסי הקרן'!$C$42</f>
        <v>5.2779675503646702E-5</v>
      </c>
    </row>
    <row r="92" spans="1:17" s="147" customFormat="1">
      <c r="A92" s="157"/>
      <c r="B92" s="86" t="s">
        <v>1327</v>
      </c>
      <c r="C92" s="93" t="s">
        <v>1269</v>
      </c>
      <c r="D92" s="80">
        <v>90136003</v>
      </c>
      <c r="E92" s="80"/>
      <c r="F92" s="80" t="s">
        <v>486</v>
      </c>
      <c r="G92" s="113">
        <v>42680</v>
      </c>
      <c r="H92" s="80" t="s">
        <v>166</v>
      </c>
      <c r="I92" s="87">
        <v>5.49</v>
      </c>
      <c r="J92" s="93" t="s">
        <v>168</v>
      </c>
      <c r="K92" s="94">
        <v>3.6699999999999997E-2</v>
      </c>
      <c r="L92" s="94">
        <v>3.1599999999999996E-2</v>
      </c>
      <c r="M92" s="87">
        <v>24469.62</v>
      </c>
      <c r="N92" s="89">
        <v>103.2</v>
      </c>
      <c r="O92" s="87">
        <v>25.252650000000003</v>
      </c>
      <c r="P92" s="88">
        <f t="shared" si="2"/>
        <v>5.4830807907510692E-3</v>
      </c>
      <c r="Q92" s="88">
        <f>+O92/'סכום נכסי הקרן'!$C$42</f>
        <v>2.0801397645642982E-4</v>
      </c>
    </row>
    <row r="93" spans="1:17" s="147" customFormat="1">
      <c r="A93" s="157"/>
      <c r="B93" s="86" t="s">
        <v>1327</v>
      </c>
      <c r="C93" s="93" t="s">
        <v>1269</v>
      </c>
      <c r="D93" s="80">
        <v>90136002</v>
      </c>
      <c r="E93" s="80"/>
      <c r="F93" s="80" t="s">
        <v>486</v>
      </c>
      <c r="G93" s="113">
        <v>42680</v>
      </c>
      <c r="H93" s="80" t="s">
        <v>166</v>
      </c>
      <c r="I93" s="87">
        <v>3.37</v>
      </c>
      <c r="J93" s="93" t="s">
        <v>168</v>
      </c>
      <c r="K93" s="94">
        <v>3.1800000000000002E-2</v>
      </c>
      <c r="L93" s="94">
        <v>2.5499999999999998E-2</v>
      </c>
      <c r="M93" s="87">
        <v>34431.57</v>
      </c>
      <c r="N93" s="89">
        <v>102.37</v>
      </c>
      <c r="O93" s="87">
        <v>35.247589999999995</v>
      </c>
      <c r="P93" s="88">
        <f t="shared" si="2"/>
        <v>7.6532713853504257E-3</v>
      </c>
      <c r="Q93" s="88">
        <f>+O93/'סכום נכסי הקרן'!$C$42</f>
        <v>2.9034542340728158E-4</v>
      </c>
    </row>
    <row r="94" spans="1:17" s="147" customFormat="1">
      <c r="A94" s="157"/>
      <c r="B94" s="86" t="s">
        <v>1332</v>
      </c>
      <c r="C94" s="93" t="s">
        <v>1270</v>
      </c>
      <c r="D94" s="80">
        <v>470540</v>
      </c>
      <c r="E94" s="80"/>
      <c r="F94" s="80" t="s">
        <v>486</v>
      </c>
      <c r="G94" s="113">
        <v>42884</v>
      </c>
      <c r="H94" s="80" t="s">
        <v>166</v>
      </c>
      <c r="I94" s="87">
        <v>1.87</v>
      </c>
      <c r="J94" s="93" t="s">
        <v>168</v>
      </c>
      <c r="K94" s="94">
        <v>2.2099999999999998E-2</v>
      </c>
      <c r="L94" s="94">
        <v>1.8799999999999997E-2</v>
      </c>
      <c r="M94" s="87">
        <v>34296.089999999997</v>
      </c>
      <c r="N94" s="89">
        <v>100.83</v>
      </c>
      <c r="O94" s="87">
        <v>34.580750000000002</v>
      </c>
      <c r="P94" s="88">
        <f t="shared" si="2"/>
        <v>7.508481131871904E-3</v>
      </c>
      <c r="Q94" s="88">
        <f>+O94/'סכום נכסי הקרן'!$C$42</f>
        <v>2.8485245375616761E-4</v>
      </c>
    </row>
    <row r="95" spans="1:17" s="147" customFormat="1">
      <c r="A95" s="157"/>
      <c r="B95" s="86" t="s">
        <v>1332</v>
      </c>
      <c r="C95" s="93" t="s">
        <v>1270</v>
      </c>
      <c r="D95" s="80">
        <v>484097</v>
      </c>
      <c r="E95" s="80"/>
      <c r="F95" s="80" t="s">
        <v>486</v>
      </c>
      <c r="G95" s="113">
        <v>43006</v>
      </c>
      <c r="H95" s="80" t="s">
        <v>166</v>
      </c>
      <c r="I95" s="87">
        <v>2.0700000000000003</v>
      </c>
      <c r="J95" s="93" t="s">
        <v>168</v>
      </c>
      <c r="K95" s="94">
        <v>2.0799999999999999E-2</v>
      </c>
      <c r="L95" s="94">
        <v>2.1000000000000001E-2</v>
      </c>
      <c r="M95" s="87">
        <v>36582.5</v>
      </c>
      <c r="N95" s="89">
        <v>100</v>
      </c>
      <c r="O95" s="87">
        <v>36.58249</v>
      </c>
      <c r="P95" s="88">
        <f t="shared" si="2"/>
        <v>7.943116789598045E-3</v>
      </c>
      <c r="Q95" s="88">
        <f>+O95/'סכום נכסי הקרן'!$C$42</f>
        <v>3.0134141223109572E-4</v>
      </c>
    </row>
    <row r="96" spans="1:17" s="147" customFormat="1">
      <c r="A96" s="157"/>
      <c r="B96" s="86" t="s">
        <v>1332</v>
      </c>
      <c r="C96" s="93" t="s">
        <v>1270</v>
      </c>
      <c r="D96" s="80">
        <v>465782</v>
      </c>
      <c r="E96" s="80"/>
      <c r="F96" s="80" t="s">
        <v>486</v>
      </c>
      <c r="G96" s="113">
        <v>42828</v>
      </c>
      <c r="H96" s="80" t="s">
        <v>166</v>
      </c>
      <c r="I96" s="87">
        <v>1.71</v>
      </c>
      <c r="J96" s="93" t="s">
        <v>168</v>
      </c>
      <c r="K96" s="94">
        <v>2.2700000000000001E-2</v>
      </c>
      <c r="L96" s="94">
        <v>1.7899999999999999E-2</v>
      </c>
      <c r="M96" s="87">
        <v>34296.089999999997</v>
      </c>
      <c r="N96" s="89">
        <v>101.4</v>
      </c>
      <c r="O96" s="87">
        <v>34.776230000000005</v>
      </c>
      <c r="P96" s="88">
        <f t="shared" si="2"/>
        <v>7.5509254944626037E-3</v>
      </c>
      <c r="Q96" s="88">
        <f>+O96/'סכום נכסי הקרן'!$C$42</f>
        <v>2.8646268365749294E-4</v>
      </c>
    </row>
    <row r="97" spans="1:17" s="147" customFormat="1">
      <c r="A97" s="157"/>
      <c r="B97" s="86" t="s">
        <v>1332</v>
      </c>
      <c r="C97" s="93" t="s">
        <v>1270</v>
      </c>
      <c r="D97" s="80">
        <v>467404</v>
      </c>
      <c r="E97" s="80"/>
      <c r="F97" s="80" t="s">
        <v>486</v>
      </c>
      <c r="G97" s="113">
        <v>42859</v>
      </c>
      <c r="H97" s="80" t="s">
        <v>166</v>
      </c>
      <c r="I97" s="87">
        <v>1.7999999999999998</v>
      </c>
      <c r="J97" s="93" t="s">
        <v>168</v>
      </c>
      <c r="K97" s="94">
        <v>2.2799999999999997E-2</v>
      </c>
      <c r="L97" s="94">
        <v>1.8099999999999998E-2</v>
      </c>
      <c r="M97" s="87">
        <v>34296.089999999997</v>
      </c>
      <c r="N97" s="89">
        <v>101.22</v>
      </c>
      <c r="O97" s="87">
        <v>34.714510000000004</v>
      </c>
      <c r="P97" s="88">
        <f t="shared" si="2"/>
        <v>7.5375242971068741E-3</v>
      </c>
      <c r="Q97" s="88">
        <f>+O97/'סכום נכסי הקרן'!$C$42</f>
        <v>2.8595427671299837E-4</v>
      </c>
    </row>
    <row r="98" spans="1:17" s="147" customFormat="1">
      <c r="A98" s="157"/>
      <c r="B98" s="86" t="s">
        <v>1333</v>
      </c>
      <c r="C98" s="93" t="s">
        <v>1270</v>
      </c>
      <c r="D98" s="80">
        <v>22333</v>
      </c>
      <c r="E98" s="80"/>
      <c r="F98" s="80" t="s">
        <v>1278</v>
      </c>
      <c r="G98" s="113">
        <v>41639</v>
      </c>
      <c r="H98" s="80" t="s">
        <v>1273</v>
      </c>
      <c r="I98" s="87">
        <v>3.1</v>
      </c>
      <c r="J98" s="93" t="s">
        <v>168</v>
      </c>
      <c r="K98" s="94">
        <v>3.7000000000000005E-2</v>
      </c>
      <c r="L98" s="94">
        <v>1.09E-2</v>
      </c>
      <c r="M98" s="87">
        <v>55806.96</v>
      </c>
      <c r="N98" s="89">
        <v>109.21</v>
      </c>
      <c r="O98" s="87">
        <v>60.946779999999997</v>
      </c>
      <c r="P98" s="88">
        <f t="shared" si="2"/>
        <v>1.3233308927028705E-2</v>
      </c>
      <c r="Q98" s="88">
        <f>+O98/'סכום נכסי הקרן'!$C$42</f>
        <v>5.0203768951041599E-4</v>
      </c>
    </row>
    <row r="99" spans="1:17" s="147" customFormat="1">
      <c r="A99" s="157"/>
      <c r="B99" s="86" t="s">
        <v>1333</v>
      </c>
      <c r="C99" s="93" t="s">
        <v>1270</v>
      </c>
      <c r="D99" s="80">
        <v>22334</v>
      </c>
      <c r="E99" s="80"/>
      <c r="F99" s="80" t="s">
        <v>1278</v>
      </c>
      <c r="G99" s="113">
        <v>42004</v>
      </c>
      <c r="H99" s="80" t="s">
        <v>1273</v>
      </c>
      <c r="I99" s="87">
        <v>3.5500000000000003</v>
      </c>
      <c r="J99" s="93" t="s">
        <v>168</v>
      </c>
      <c r="K99" s="94">
        <v>3.7000000000000005E-2</v>
      </c>
      <c r="L99" s="94">
        <v>1.1899999999999999E-2</v>
      </c>
      <c r="M99" s="87">
        <v>21464.23</v>
      </c>
      <c r="N99" s="89">
        <v>110.05</v>
      </c>
      <c r="O99" s="87">
        <v>23.621380000000002</v>
      </c>
      <c r="P99" s="88">
        <f t="shared" si="2"/>
        <v>5.1288848864983081E-3</v>
      </c>
      <c r="Q99" s="88">
        <f>+O99/'סכום נכסי הקרן'!$C$42</f>
        <v>1.9457669524538542E-4</v>
      </c>
    </row>
    <row r="100" spans="1:17" s="147" customFormat="1">
      <c r="A100" s="157"/>
      <c r="B100" s="86" t="s">
        <v>1334</v>
      </c>
      <c r="C100" s="93" t="s">
        <v>1270</v>
      </c>
      <c r="D100" s="80">
        <v>458870</v>
      </c>
      <c r="E100" s="80"/>
      <c r="F100" s="80" t="s">
        <v>1278</v>
      </c>
      <c r="G100" s="113">
        <v>42759</v>
      </c>
      <c r="H100" s="80" t="s">
        <v>1273</v>
      </c>
      <c r="I100" s="87">
        <v>5.339999999999999</v>
      </c>
      <c r="J100" s="93" t="s">
        <v>168</v>
      </c>
      <c r="K100" s="94">
        <v>2.4E-2</v>
      </c>
      <c r="L100" s="94">
        <v>1.5899999999999997E-2</v>
      </c>
      <c r="M100" s="87">
        <v>34665.01</v>
      </c>
      <c r="N100" s="89">
        <v>104.83</v>
      </c>
      <c r="O100" s="87">
        <v>36.339330000000004</v>
      </c>
      <c r="P100" s="88">
        <f t="shared" si="2"/>
        <v>7.8903197197824418E-3</v>
      </c>
      <c r="Q100" s="88">
        <f>+O100/'סכום נכסי הקרן'!$C$42</f>
        <v>2.9933842725664175E-4</v>
      </c>
    </row>
    <row r="101" spans="1:17" s="147" customFormat="1">
      <c r="A101" s="157"/>
      <c r="B101" s="86" t="s">
        <v>1334</v>
      </c>
      <c r="C101" s="93" t="s">
        <v>1270</v>
      </c>
      <c r="D101" s="80">
        <v>458869</v>
      </c>
      <c r="E101" s="80"/>
      <c r="F101" s="80" t="s">
        <v>1278</v>
      </c>
      <c r="G101" s="113">
        <v>42759</v>
      </c>
      <c r="H101" s="80" t="s">
        <v>1273</v>
      </c>
      <c r="I101" s="87">
        <v>5.12</v>
      </c>
      <c r="J101" s="93" t="s">
        <v>168</v>
      </c>
      <c r="K101" s="94">
        <v>3.8800000000000001E-2</v>
      </c>
      <c r="L101" s="94">
        <v>2.7699999999999999E-2</v>
      </c>
      <c r="M101" s="87">
        <v>34665.01</v>
      </c>
      <c r="N101" s="89">
        <v>106.55</v>
      </c>
      <c r="O101" s="87">
        <v>36.935569999999998</v>
      </c>
      <c r="P101" s="88">
        <f t="shared" si="2"/>
        <v>8.0197806710361665E-3</v>
      </c>
      <c r="Q101" s="88">
        <f>+O101/'סכום נכסי הקרן'!$C$42</f>
        <v>3.0424984262581611E-4</v>
      </c>
    </row>
    <row r="102" spans="1:17" s="147" customFormat="1">
      <c r="A102" s="157"/>
      <c r="B102" s="86" t="s">
        <v>1335</v>
      </c>
      <c r="C102" s="93" t="s">
        <v>1269</v>
      </c>
      <c r="D102" s="80">
        <v>91050001</v>
      </c>
      <c r="E102" s="80"/>
      <c r="F102" s="80" t="s">
        <v>1279</v>
      </c>
      <c r="G102" s="113">
        <v>42905</v>
      </c>
      <c r="H102" s="80" t="s">
        <v>1273</v>
      </c>
      <c r="I102" s="87">
        <v>3.12</v>
      </c>
      <c r="J102" s="93" t="s">
        <v>167</v>
      </c>
      <c r="K102" s="94">
        <v>4.5560999999999997E-2</v>
      </c>
      <c r="L102" s="94">
        <v>5.3600000000000002E-2</v>
      </c>
      <c r="M102" s="87">
        <v>6585.67</v>
      </c>
      <c r="N102" s="89">
        <v>101.07</v>
      </c>
      <c r="O102" s="87">
        <v>23.489519999999999</v>
      </c>
      <c r="P102" s="88">
        <f t="shared" si="2"/>
        <v>5.1002542662240613E-3</v>
      </c>
      <c r="Q102" s="88">
        <f>+O102/'סכום נכסי הקרן'!$C$42</f>
        <v>1.9349052318282781E-4</v>
      </c>
    </row>
    <row r="103" spans="1:17" s="147" customFormat="1">
      <c r="A103" s="157"/>
      <c r="B103" s="86" t="s">
        <v>1335</v>
      </c>
      <c r="C103" s="93" t="s">
        <v>1269</v>
      </c>
      <c r="D103" s="80">
        <v>91050003</v>
      </c>
      <c r="E103" s="80"/>
      <c r="F103" s="80" t="s">
        <v>1279</v>
      </c>
      <c r="G103" s="113">
        <v>42935</v>
      </c>
      <c r="H103" s="80" t="s">
        <v>1273</v>
      </c>
      <c r="I103" s="87">
        <v>3.12</v>
      </c>
      <c r="J103" s="93" t="s">
        <v>167</v>
      </c>
      <c r="K103" s="94">
        <v>4.4782999999999996E-2</v>
      </c>
      <c r="L103" s="94">
        <v>5.2400000000000002E-2</v>
      </c>
      <c r="M103" s="87">
        <v>1826.01</v>
      </c>
      <c r="N103" s="89">
        <v>101.08</v>
      </c>
      <c r="O103" s="87">
        <v>6.5135800000000001</v>
      </c>
      <c r="P103" s="88">
        <f t="shared" si="2"/>
        <v>1.414286634354032E-3</v>
      </c>
      <c r="Q103" s="88">
        <f>+O103/'סכום נכסי הקרן'!$C$42</f>
        <v>5.3654395747261064E-5</v>
      </c>
    </row>
    <row r="104" spans="1:17" s="147" customFormat="1">
      <c r="A104" s="157"/>
      <c r="B104" s="86" t="s">
        <v>1335</v>
      </c>
      <c r="C104" s="93" t="s">
        <v>1269</v>
      </c>
      <c r="D104" s="80">
        <v>91050004</v>
      </c>
      <c r="E104" s="80"/>
      <c r="F104" s="80" t="s">
        <v>1279</v>
      </c>
      <c r="G104" s="113">
        <v>42949</v>
      </c>
      <c r="H104" s="80" t="s">
        <v>1273</v>
      </c>
      <c r="I104" s="87">
        <v>3.1300000000000003</v>
      </c>
      <c r="J104" s="93" t="s">
        <v>167</v>
      </c>
      <c r="K104" s="94">
        <v>4.4817000000000003E-2</v>
      </c>
      <c r="L104" s="94">
        <v>5.2500000000000012E-2</v>
      </c>
      <c r="M104" s="87">
        <v>2671.33</v>
      </c>
      <c r="N104" s="89">
        <v>100.9</v>
      </c>
      <c r="O104" s="87">
        <v>9.5119599999999984</v>
      </c>
      <c r="P104" s="88">
        <f t="shared" si="2"/>
        <v>2.0653216655833161E-3</v>
      </c>
      <c r="Q104" s="88">
        <f>+O104/'סכום נכסי הקרן'!$C$42</f>
        <v>7.8352989626613511E-5</v>
      </c>
    </row>
    <row r="105" spans="1:17" s="147" customFormat="1">
      <c r="A105" s="157"/>
      <c r="B105" s="86" t="s">
        <v>1335</v>
      </c>
      <c r="C105" s="93" t="s">
        <v>1269</v>
      </c>
      <c r="D105" s="80">
        <v>91050005</v>
      </c>
      <c r="E105" s="80"/>
      <c r="F105" s="80" t="s">
        <v>1279</v>
      </c>
      <c r="G105" s="113">
        <v>42986</v>
      </c>
      <c r="H105" s="80" t="s">
        <v>1273</v>
      </c>
      <c r="I105" s="87">
        <v>3.1399999999999997</v>
      </c>
      <c r="J105" s="93" t="s">
        <v>167</v>
      </c>
      <c r="K105" s="94">
        <v>4.4954999999999995E-2</v>
      </c>
      <c r="L105" s="94">
        <v>5.2699999999999997E-2</v>
      </c>
      <c r="M105" s="87">
        <v>1358.38</v>
      </c>
      <c r="N105" s="89">
        <v>100.37</v>
      </c>
      <c r="O105" s="87">
        <v>4.8114300000000005</v>
      </c>
      <c r="P105" s="88">
        <f t="shared" si="2"/>
        <v>1.0447006317769983E-3</v>
      </c>
      <c r="Q105" s="88">
        <f>+O105/'סכום נכסי הקרן'!$C$42</f>
        <v>3.9633253806699898E-5</v>
      </c>
    </row>
    <row r="106" spans="1:17" s="147" customFormat="1">
      <c r="A106" s="157"/>
      <c r="B106" s="86" t="s">
        <v>1335</v>
      </c>
      <c r="C106" s="93" t="s">
        <v>1269</v>
      </c>
      <c r="D106" s="80">
        <v>91050006</v>
      </c>
      <c r="E106" s="80"/>
      <c r="F106" s="80" t="s">
        <v>1279</v>
      </c>
      <c r="G106" s="113">
        <v>42996</v>
      </c>
      <c r="H106" s="80" t="s">
        <v>1273</v>
      </c>
      <c r="I106" s="87">
        <v>3.14</v>
      </c>
      <c r="J106" s="93" t="s">
        <v>167</v>
      </c>
      <c r="K106" s="94">
        <v>4.4856E-2</v>
      </c>
      <c r="L106" s="94">
        <v>5.28E-2</v>
      </c>
      <c r="M106" s="87">
        <v>136.9</v>
      </c>
      <c r="N106" s="89">
        <v>100.22</v>
      </c>
      <c r="O106" s="87">
        <v>0.48419000000000001</v>
      </c>
      <c r="P106" s="88">
        <f t="shared" si="2"/>
        <v>1.0513165501734511E-4</v>
      </c>
      <c r="Q106" s="88">
        <f>+O106/'סכום נכסי הקרן'!$C$42</f>
        <v>3.9884244726964792E-6</v>
      </c>
    </row>
    <row r="107" spans="1:17" s="147" customFormat="1">
      <c r="A107" s="157"/>
      <c r="B107" s="86" t="s">
        <v>1336</v>
      </c>
      <c r="C107" s="93" t="s">
        <v>1269</v>
      </c>
      <c r="D107" s="80">
        <v>91102799</v>
      </c>
      <c r="E107" s="80"/>
      <c r="F107" s="80" t="s">
        <v>531</v>
      </c>
      <c r="G107" s="113">
        <v>41339</v>
      </c>
      <c r="H107" s="80" t="s">
        <v>166</v>
      </c>
      <c r="I107" s="87">
        <v>3.11</v>
      </c>
      <c r="J107" s="93" t="s">
        <v>168</v>
      </c>
      <c r="K107" s="94">
        <v>4.7500000000000001E-2</v>
      </c>
      <c r="L107" s="94">
        <v>8.6E-3</v>
      </c>
      <c r="M107" s="87">
        <v>18979.939999999999</v>
      </c>
      <c r="N107" s="89">
        <v>117.14</v>
      </c>
      <c r="O107" s="87">
        <v>22.23311</v>
      </c>
      <c r="P107" s="88">
        <f t="shared" si="2"/>
        <v>4.8274513114328794E-3</v>
      </c>
      <c r="Q107" s="88">
        <f>+O107/'סכום נכסי הקרן'!$C$42</f>
        <v>1.8314108103875093E-4</v>
      </c>
    </row>
    <row r="108" spans="1:17" s="147" customFormat="1">
      <c r="A108" s="157"/>
      <c r="B108" s="86" t="s">
        <v>1336</v>
      </c>
      <c r="C108" s="93" t="s">
        <v>1269</v>
      </c>
      <c r="D108" s="80">
        <v>91102798</v>
      </c>
      <c r="E108" s="80"/>
      <c r="F108" s="80" t="s">
        <v>531</v>
      </c>
      <c r="G108" s="113">
        <v>41338</v>
      </c>
      <c r="H108" s="80" t="s">
        <v>166</v>
      </c>
      <c r="I108" s="87">
        <v>3.11</v>
      </c>
      <c r="J108" s="93" t="s">
        <v>168</v>
      </c>
      <c r="K108" s="94">
        <v>4.4999999999999998E-2</v>
      </c>
      <c r="L108" s="94">
        <v>8.5999999999999983E-3</v>
      </c>
      <c r="M108" s="87">
        <v>32282.560000000001</v>
      </c>
      <c r="N108" s="89">
        <v>116.13</v>
      </c>
      <c r="O108" s="87">
        <v>37.489730000000002</v>
      </c>
      <c r="P108" s="88">
        <f t="shared" si="2"/>
        <v>8.1401048370544904E-3</v>
      </c>
      <c r="Q108" s="88">
        <f>+O108/'סכום נכסי הקרן'!$C$42</f>
        <v>3.0881463187340378E-4</v>
      </c>
    </row>
    <row r="109" spans="1:17" s="147" customFormat="1">
      <c r="A109" s="157"/>
      <c r="B109" s="86" t="s">
        <v>1337</v>
      </c>
      <c r="C109" s="93" t="s">
        <v>1270</v>
      </c>
      <c r="D109" s="80">
        <v>414968</v>
      </c>
      <c r="E109" s="80"/>
      <c r="F109" s="80" t="s">
        <v>1279</v>
      </c>
      <c r="G109" s="113">
        <v>42432</v>
      </c>
      <c r="H109" s="80" t="s">
        <v>165</v>
      </c>
      <c r="I109" s="87">
        <v>6.6899999999999995</v>
      </c>
      <c r="J109" s="93" t="s">
        <v>168</v>
      </c>
      <c r="K109" s="94">
        <v>2.5399999999999999E-2</v>
      </c>
      <c r="L109" s="94">
        <v>1.4999999999999998E-2</v>
      </c>
      <c r="M109" s="87">
        <v>88335.78</v>
      </c>
      <c r="N109" s="89">
        <v>108.76</v>
      </c>
      <c r="O109" s="87">
        <v>96.073990000000009</v>
      </c>
      <c r="P109" s="88">
        <f t="shared" si="2"/>
        <v>2.0860442332183367E-2</v>
      </c>
      <c r="Q109" s="88">
        <f>+O109/'סכום נכסי הקרן'!$C$42</f>
        <v>7.9139150520580114E-4</v>
      </c>
    </row>
    <row r="110" spans="1:17" s="147" customFormat="1">
      <c r="A110" s="157"/>
      <c r="B110" s="86" t="s">
        <v>1338</v>
      </c>
      <c r="C110" s="93" t="s">
        <v>1270</v>
      </c>
      <c r="D110" s="80">
        <v>4176</v>
      </c>
      <c r="E110" s="80"/>
      <c r="F110" s="80" t="s">
        <v>1279</v>
      </c>
      <c r="G110" s="113">
        <v>42082</v>
      </c>
      <c r="H110" s="80" t="s">
        <v>165</v>
      </c>
      <c r="I110" s="87">
        <v>0.67</v>
      </c>
      <c r="J110" s="93" t="s">
        <v>168</v>
      </c>
      <c r="K110" s="94">
        <v>1E-3</v>
      </c>
      <c r="L110" s="94">
        <v>2.7000000000000003E-2</v>
      </c>
      <c r="M110" s="87">
        <v>2316.02</v>
      </c>
      <c r="N110" s="89">
        <v>101.44</v>
      </c>
      <c r="O110" s="87">
        <v>2.34937</v>
      </c>
      <c r="P110" s="88">
        <f t="shared" si="2"/>
        <v>5.1011618651376539E-4</v>
      </c>
      <c r="Q110" s="88">
        <f>+O110/'סכום נכסי הקרן'!$C$42</f>
        <v>1.9352495515022877E-5</v>
      </c>
    </row>
    <row r="111" spans="1:17" s="147" customFormat="1">
      <c r="A111" s="157"/>
      <c r="B111" s="86" t="s">
        <v>1338</v>
      </c>
      <c r="C111" s="93" t="s">
        <v>1270</v>
      </c>
      <c r="D111" s="80">
        <v>439284</v>
      </c>
      <c r="E111" s="80"/>
      <c r="F111" s="80" t="s">
        <v>1279</v>
      </c>
      <c r="G111" s="113">
        <v>42592</v>
      </c>
      <c r="H111" s="80" t="s">
        <v>165</v>
      </c>
      <c r="I111" s="87">
        <v>0.66999999999999993</v>
      </c>
      <c r="J111" s="93" t="s">
        <v>168</v>
      </c>
      <c r="K111" s="94">
        <v>1E-3</v>
      </c>
      <c r="L111" s="94">
        <v>3.7599999999999995E-2</v>
      </c>
      <c r="M111" s="87">
        <v>3254.87</v>
      </c>
      <c r="N111" s="89">
        <v>100.75</v>
      </c>
      <c r="O111" s="87">
        <v>3.2792800000000004</v>
      </c>
      <c r="P111" s="88">
        <f t="shared" si="2"/>
        <v>7.1202654673842812E-4</v>
      </c>
      <c r="Q111" s="88">
        <f>+O111/'סכום נכסי הקרן'!$C$42</f>
        <v>2.7012455037948146E-5</v>
      </c>
    </row>
    <row r="112" spans="1:17" s="147" customFormat="1">
      <c r="A112" s="157"/>
      <c r="B112" s="86" t="s">
        <v>1339</v>
      </c>
      <c r="C112" s="93" t="s">
        <v>1270</v>
      </c>
      <c r="D112" s="80">
        <v>453772</v>
      </c>
      <c r="E112" s="80"/>
      <c r="F112" s="80" t="s">
        <v>1279</v>
      </c>
      <c r="G112" s="113">
        <v>42704</v>
      </c>
      <c r="H112" s="80" t="s">
        <v>165</v>
      </c>
      <c r="I112" s="87">
        <v>0.67</v>
      </c>
      <c r="J112" s="93" t="s">
        <v>168</v>
      </c>
      <c r="K112" s="94">
        <v>1E-3</v>
      </c>
      <c r="L112" s="94">
        <v>3.7100000000000001E-2</v>
      </c>
      <c r="M112" s="87">
        <v>1957.18</v>
      </c>
      <c r="N112" s="89">
        <v>100.78</v>
      </c>
      <c r="O112" s="87">
        <v>1.97245</v>
      </c>
      <c r="P112" s="88">
        <f t="shared" si="2"/>
        <v>4.2827595146319083E-4</v>
      </c>
      <c r="Q112" s="88">
        <f>+O112/'סכום נכסי הקרן'!$C$42</f>
        <v>1.6247687583738141E-5</v>
      </c>
    </row>
    <row r="113" spans="1:17" s="147" customFormat="1">
      <c r="A113" s="157"/>
      <c r="B113" s="86" t="s">
        <v>1339</v>
      </c>
      <c r="C113" s="93" t="s">
        <v>1270</v>
      </c>
      <c r="D113" s="80">
        <v>4260</v>
      </c>
      <c r="E113" s="80"/>
      <c r="F113" s="80" t="s">
        <v>1279</v>
      </c>
      <c r="G113" s="113">
        <v>42124</v>
      </c>
      <c r="H113" s="80" t="s">
        <v>165</v>
      </c>
      <c r="I113" s="87">
        <v>0.67000000000000015</v>
      </c>
      <c r="J113" s="93" t="s">
        <v>168</v>
      </c>
      <c r="K113" s="94">
        <v>1E-3</v>
      </c>
      <c r="L113" s="94">
        <v>2.7000000000000003E-2</v>
      </c>
      <c r="M113" s="87">
        <v>4349.32</v>
      </c>
      <c r="N113" s="89">
        <v>101.44</v>
      </c>
      <c r="O113" s="87">
        <v>4.41195</v>
      </c>
      <c r="P113" s="88">
        <f t="shared" si="2"/>
        <v>9.5796196814014283E-4</v>
      </c>
      <c r="Q113" s="88">
        <f>+O113/'סכום נכסי הקרן'!$C$42</f>
        <v>3.6342612099203272E-5</v>
      </c>
    </row>
    <row r="114" spans="1:17" s="147" customFormat="1">
      <c r="A114" s="157"/>
      <c r="B114" s="86" t="s">
        <v>1339</v>
      </c>
      <c r="C114" s="93" t="s">
        <v>1270</v>
      </c>
      <c r="D114" s="80">
        <v>4280</v>
      </c>
      <c r="E114" s="80"/>
      <c r="F114" s="80" t="s">
        <v>1279</v>
      </c>
      <c r="G114" s="113">
        <v>42137</v>
      </c>
      <c r="H114" s="80" t="s">
        <v>165</v>
      </c>
      <c r="I114" s="87">
        <v>0.67</v>
      </c>
      <c r="J114" s="93" t="s">
        <v>168</v>
      </c>
      <c r="K114" s="94">
        <v>1E-3</v>
      </c>
      <c r="L114" s="94">
        <v>2.6999999999999996E-2</v>
      </c>
      <c r="M114" s="87">
        <v>4523.04</v>
      </c>
      <c r="N114" s="89">
        <v>101.44</v>
      </c>
      <c r="O114" s="87">
        <v>4.5881699999999999</v>
      </c>
      <c r="P114" s="88">
        <f t="shared" si="2"/>
        <v>9.9622442760266073E-4</v>
      </c>
      <c r="Q114" s="88">
        <f>+O114/'סכום נכסי הקרן'!$C$42</f>
        <v>3.7794191356475361E-5</v>
      </c>
    </row>
    <row r="115" spans="1:17" s="147" customFormat="1">
      <c r="A115" s="157"/>
      <c r="B115" s="86" t="s">
        <v>1339</v>
      </c>
      <c r="C115" s="93" t="s">
        <v>1270</v>
      </c>
      <c r="D115" s="80">
        <v>4344</v>
      </c>
      <c r="E115" s="80"/>
      <c r="F115" s="80" t="s">
        <v>1279</v>
      </c>
      <c r="G115" s="113">
        <v>42169</v>
      </c>
      <c r="H115" s="80" t="s">
        <v>165</v>
      </c>
      <c r="I115" s="87">
        <v>0.67000000000000015</v>
      </c>
      <c r="J115" s="93" t="s">
        <v>168</v>
      </c>
      <c r="K115" s="94">
        <v>1E-3</v>
      </c>
      <c r="L115" s="94">
        <v>2.7000000000000003E-2</v>
      </c>
      <c r="M115" s="87">
        <v>3554.29</v>
      </c>
      <c r="N115" s="89">
        <v>101.44</v>
      </c>
      <c r="O115" s="87">
        <v>3.60547</v>
      </c>
      <c r="P115" s="88">
        <f t="shared" si="2"/>
        <v>7.8285183133767176E-4</v>
      </c>
      <c r="Q115" s="88">
        <f>+O115/'סכום נכסי הקרן'!$C$42</f>
        <v>2.9699384092139399E-5</v>
      </c>
    </row>
    <row r="116" spans="1:17" s="147" customFormat="1">
      <c r="A116" s="157"/>
      <c r="B116" s="86" t="s">
        <v>1339</v>
      </c>
      <c r="C116" s="93" t="s">
        <v>1270</v>
      </c>
      <c r="D116" s="80">
        <v>4452</v>
      </c>
      <c r="E116" s="80"/>
      <c r="F116" s="80" t="s">
        <v>1279</v>
      </c>
      <c r="G116" s="113">
        <v>42227</v>
      </c>
      <c r="H116" s="80" t="s">
        <v>165</v>
      </c>
      <c r="I116" s="87">
        <v>0.67</v>
      </c>
      <c r="J116" s="93" t="s">
        <v>168</v>
      </c>
      <c r="K116" s="94">
        <v>1E-3</v>
      </c>
      <c r="L116" s="94">
        <v>2.7200000000000002E-2</v>
      </c>
      <c r="M116" s="87">
        <v>1406.5</v>
      </c>
      <c r="N116" s="89">
        <v>101.43</v>
      </c>
      <c r="O116" s="87">
        <v>1.4266099999999999</v>
      </c>
      <c r="P116" s="88">
        <f t="shared" si="2"/>
        <v>3.0975829811498521E-4</v>
      </c>
      <c r="Q116" s="88">
        <f>+O116/'סכום נכסי הקרן'!$C$42</f>
        <v>1.1751432778441364E-5</v>
      </c>
    </row>
    <row r="117" spans="1:17" s="147" customFormat="1">
      <c r="A117" s="157"/>
      <c r="B117" s="86" t="s">
        <v>1339</v>
      </c>
      <c r="C117" s="93" t="s">
        <v>1270</v>
      </c>
      <c r="D117" s="80">
        <v>4464</v>
      </c>
      <c r="E117" s="80"/>
      <c r="F117" s="80" t="s">
        <v>1279</v>
      </c>
      <c r="G117" s="113">
        <v>42247</v>
      </c>
      <c r="H117" s="80" t="s">
        <v>165</v>
      </c>
      <c r="I117" s="87">
        <v>0.66999999999999993</v>
      </c>
      <c r="J117" s="93" t="s">
        <v>168</v>
      </c>
      <c r="K117" s="94">
        <v>1E-3</v>
      </c>
      <c r="L117" s="94">
        <v>2.7000000000000003E-2</v>
      </c>
      <c r="M117" s="87">
        <v>2200.2800000000002</v>
      </c>
      <c r="N117" s="89">
        <v>101.44</v>
      </c>
      <c r="O117" s="87">
        <v>2.2319599999999999</v>
      </c>
      <c r="P117" s="88">
        <f t="shared" si="2"/>
        <v>4.8462307923028889E-4</v>
      </c>
      <c r="Q117" s="88">
        <f>+O117/'סכום נכסי הקרן'!$C$42</f>
        <v>1.8385352622069091E-5</v>
      </c>
    </row>
    <row r="118" spans="1:17" s="147" customFormat="1">
      <c r="A118" s="157"/>
      <c r="B118" s="86" t="s">
        <v>1339</v>
      </c>
      <c r="C118" s="93" t="s">
        <v>1270</v>
      </c>
      <c r="D118" s="80">
        <v>4495</v>
      </c>
      <c r="E118" s="80"/>
      <c r="F118" s="80" t="s">
        <v>1279</v>
      </c>
      <c r="G118" s="113">
        <v>42271</v>
      </c>
      <c r="H118" s="80" t="s">
        <v>165</v>
      </c>
      <c r="I118" s="87">
        <v>0.67</v>
      </c>
      <c r="J118" s="93" t="s">
        <v>168</v>
      </c>
      <c r="K118" s="94">
        <v>1E-3</v>
      </c>
      <c r="L118" s="94">
        <v>2.7000000000000003E-2</v>
      </c>
      <c r="M118" s="87">
        <v>995.22</v>
      </c>
      <c r="N118" s="89">
        <v>101.44</v>
      </c>
      <c r="O118" s="87">
        <v>1.0095499999999999</v>
      </c>
      <c r="P118" s="88">
        <f t="shared" si="2"/>
        <v>2.1920250794679931E-4</v>
      </c>
      <c r="Q118" s="88">
        <f>+O118/'סכום נכסי הקרן'!$C$42</f>
        <v>8.315979112354098E-6</v>
      </c>
    </row>
    <row r="119" spans="1:17" s="147" customFormat="1">
      <c r="A119" s="157"/>
      <c r="B119" s="86" t="s">
        <v>1339</v>
      </c>
      <c r="C119" s="93" t="s">
        <v>1270</v>
      </c>
      <c r="D119" s="80">
        <v>4680</v>
      </c>
      <c r="E119" s="80"/>
      <c r="F119" s="80" t="s">
        <v>1279</v>
      </c>
      <c r="G119" s="113">
        <v>42376</v>
      </c>
      <c r="H119" s="80" t="s">
        <v>165</v>
      </c>
      <c r="I119" s="87">
        <v>0.67</v>
      </c>
      <c r="J119" s="93" t="s">
        <v>168</v>
      </c>
      <c r="K119" s="94">
        <v>1E-3</v>
      </c>
      <c r="L119" s="94">
        <v>2.9300000000000003E-2</v>
      </c>
      <c r="M119" s="87">
        <v>424.53</v>
      </c>
      <c r="N119" s="89">
        <v>101.29</v>
      </c>
      <c r="O119" s="87">
        <v>0.43001</v>
      </c>
      <c r="P119" s="88">
        <f t="shared" si="2"/>
        <v>9.3367609768910077E-5</v>
      </c>
      <c r="Q119" s="88">
        <f>+O119/'סכום נכסי הקרן'!$C$42</f>
        <v>3.5421268665280427E-6</v>
      </c>
    </row>
    <row r="120" spans="1:17" s="147" customFormat="1">
      <c r="A120" s="157"/>
      <c r="B120" s="86" t="s">
        <v>1339</v>
      </c>
      <c r="C120" s="93" t="s">
        <v>1270</v>
      </c>
      <c r="D120" s="80">
        <v>4859</v>
      </c>
      <c r="E120" s="80"/>
      <c r="F120" s="80" t="s">
        <v>1279</v>
      </c>
      <c r="G120" s="113">
        <v>42480</v>
      </c>
      <c r="H120" s="80" t="s">
        <v>165</v>
      </c>
      <c r="I120" s="87">
        <v>0.66999999999999993</v>
      </c>
      <c r="J120" s="93" t="s">
        <v>168</v>
      </c>
      <c r="K120" s="94">
        <v>1E-3</v>
      </c>
      <c r="L120" s="94">
        <v>2.7000000000000007E-2</v>
      </c>
      <c r="M120" s="87">
        <v>4458.04</v>
      </c>
      <c r="N120" s="89">
        <v>101.44</v>
      </c>
      <c r="O120" s="87">
        <v>4.5222299999999995</v>
      </c>
      <c r="P120" s="88">
        <f t="shared" si="2"/>
        <v>9.8190694617627063E-4</v>
      </c>
      <c r="Q120" s="88">
        <f>+O120/'סכום נכסי הקרן'!$C$42</f>
        <v>3.7251022952068814E-5</v>
      </c>
    </row>
    <row r="121" spans="1:17" s="147" customFormat="1">
      <c r="A121" s="157"/>
      <c r="B121" s="86" t="s">
        <v>1340</v>
      </c>
      <c r="C121" s="93" t="s">
        <v>1269</v>
      </c>
      <c r="D121" s="80">
        <v>90240690</v>
      </c>
      <c r="E121" s="80"/>
      <c r="F121" s="80" t="s">
        <v>1279</v>
      </c>
      <c r="G121" s="113">
        <v>42326</v>
      </c>
      <c r="H121" s="80" t="s">
        <v>165</v>
      </c>
      <c r="I121" s="87">
        <v>16.190000000000001</v>
      </c>
      <c r="J121" s="93" t="s">
        <v>168</v>
      </c>
      <c r="K121" s="94">
        <v>3.4000000000000002E-2</v>
      </c>
      <c r="L121" s="94">
        <v>4.0999999999999995E-2</v>
      </c>
      <c r="M121" s="87">
        <v>1387.26</v>
      </c>
      <c r="N121" s="89">
        <v>118.08</v>
      </c>
      <c r="O121" s="87">
        <v>1.63808</v>
      </c>
      <c r="P121" s="88">
        <f t="shared" si="2"/>
        <v>3.5567455224356695E-4</v>
      </c>
      <c r="Q121" s="88">
        <f>+O121/'סכום נכסי הקרן'!$C$42</f>
        <v>1.3493377311044526E-5</v>
      </c>
    </row>
    <row r="122" spans="1:17" s="147" customFormat="1">
      <c r="A122" s="157"/>
      <c r="B122" s="86" t="s">
        <v>1340</v>
      </c>
      <c r="C122" s="93" t="s">
        <v>1269</v>
      </c>
      <c r="D122" s="80">
        <v>90240692</v>
      </c>
      <c r="E122" s="80"/>
      <c r="F122" s="80" t="s">
        <v>1279</v>
      </c>
      <c r="G122" s="113">
        <v>42606</v>
      </c>
      <c r="H122" s="80" t="s">
        <v>165</v>
      </c>
      <c r="I122" s="87">
        <v>16.309999999999999</v>
      </c>
      <c r="J122" s="93" t="s">
        <v>168</v>
      </c>
      <c r="K122" s="94">
        <v>3.4000000000000002E-2</v>
      </c>
      <c r="L122" s="94">
        <v>4.4600000000000001E-2</v>
      </c>
      <c r="M122" s="87">
        <v>5835.21</v>
      </c>
      <c r="N122" s="89">
        <v>113.66</v>
      </c>
      <c r="O122" s="87">
        <v>6.6322999999999999</v>
      </c>
      <c r="P122" s="88">
        <f t="shared" si="2"/>
        <v>1.4400641805314813E-3</v>
      </c>
      <c r="Q122" s="88">
        <f>+O122/'סכום נכסי הקרן'!$C$42</f>
        <v>5.4632329519950553E-5</v>
      </c>
    </row>
    <row r="123" spans="1:17" s="147" customFormat="1">
      <c r="A123" s="157"/>
      <c r="B123" s="86" t="s">
        <v>1340</v>
      </c>
      <c r="C123" s="93" t="s">
        <v>1269</v>
      </c>
      <c r="D123" s="80">
        <v>90240693</v>
      </c>
      <c r="E123" s="80"/>
      <c r="F123" s="80" t="s">
        <v>1279</v>
      </c>
      <c r="G123" s="113">
        <v>42648</v>
      </c>
      <c r="H123" s="80" t="s">
        <v>165</v>
      </c>
      <c r="I123" s="87">
        <v>16.350000000000001</v>
      </c>
      <c r="J123" s="93" t="s">
        <v>168</v>
      </c>
      <c r="K123" s="94">
        <v>3.4000000000000002E-2</v>
      </c>
      <c r="L123" s="94">
        <v>4.3499999999999997E-2</v>
      </c>
      <c r="M123" s="87">
        <v>5352.67</v>
      </c>
      <c r="N123" s="89">
        <v>114.93</v>
      </c>
      <c r="O123" s="87">
        <v>6.1518199999999998</v>
      </c>
      <c r="P123" s="88">
        <f t="shared" si="2"/>
        <v>1.3357380738321816E-3</v>
      </c>
      <c r="Q123" s="88">
        <f>+O123/'סכום נכסי הקרן'!$C$42</f>
        <v>5.0674465477650622E-5</v>
      </c>
    </row>
    <row r="124" spans="1:17" s="147" customFormat="1">
      <c r="A124" s="157"/>
      <c r="B124" s="86" t="s">
        <v>1340</v>
      </c>
      <c r="C124" s="93" t="s">
        <v>1269</v>
      </c>
      <c r="D124" s="80">
        <v>90240694</v>
      </c>
      <c r="E124" s="80"/>
      <c r="F124" s="80" t="s">
        <v>1279</v>
      </c>
      <c r="G124" s="113">
        <v>42718</v>
      </c>
      <c r="H124" s="80" t="s">
        <v>165</v>
      </c>
      <c r="I124" s="87">
        <v>16.25</v>
      </c>
      <c r="J124" s="93" t="s">
        <v>168</v>
      </c>
      <c r="K124" s="94">
        <v>3.4000000000000002E-2</v>
      </c>
      <c r="L124" s="94">
        <v>4.5999999999999999E-2</v>
      </c>
      <c r="M124" s="87">
        <v>3739.77</v>
      </c>
      <c r="N124" s="89">
        <v>111.94</v>
      </c>
      <c r="O124" s="87">
        <v>4.1862899999999996</v>
      </c>
      <c r="P124" s="88">
        <f t="shared" si="2"/>
        <v>9.0896465454173283E-4</v>
      </c>
      <c r="Q124" s="88">
        <f>+O124/'סכום נכסי הקרן'!$C$42</f>
        <v>3.4483780098317895E-5</v>
      </c>
    </row>
    <row r="125" spans="1:17" s="147" customFormat="1">
      <c r="A125" s="157"/>
      <c r="B125" s="86" t="s">
        <v>1340</v>
      </c>
      <c r="C125" s="93" t="s">
        <v>1269</v>
      </c>
      <c r="D125" s="80">
        <v>90240695</v>
      </c>
      <c r="E125" s="80"/>
      <c r="F125" s="80" t="s">
        <v>1279</v>
      </c>
      <c r="G125" s="113">
        <v>42900</v>
      </c>
      <c r="H125" s="80" t="s">
        <v>165</v>
      </c>
      <c r="I125" s="87">
        <v>15.85</v>
      </c>
      <c r="J125" s="93" t="s">
        <v>168</v>
      </c>
      <c r="K125" s="94">
        <v>3.4000000000000002E-2</v>
      </c>
      <c r="L125" s="94">
        <v>5.5800000000000002E-2</v>
      </c>
      <c r="M125" s="87">
        <v>4429.8999999999996</v>
      </c>
      <c r="N125" s="89">
        <v>101.23</v>
      </c>
      <c r="O125" s="87">
        <v>4.4843900000000003</v>
      </c>
      <c r="P125" s="88">
        <f t="shared" si="2"/>
        <v>9.7369078759006232E-4</v>
      </c>
      <c r="Q125" s="88">
        <f>+O125/'סכום נכסי הקרן'!$C$42</f>
        <v>3.6939323036649594E-5</v>
      </c>
    </row>
    <row r="126" spans="1:17" s="147" customFormat="1">
      <c r="A126" s="157"/>
      <c r="B126" s="86" t="s">
        <v>1341</v>
      </c>
      <c r="C126" s="93" t="s">
        <v>1269</v>
      </c>
      <c r="D126" s="80">
        <v>90240790</v>
      </c>
      <c r="E126" s="80"/>
      <c r="F126" s="80" t="s">
        <v>1279</v>
      </c>
      <c r="G126" s="113">
        <v>42326</v>
      </c>
      <c r="H126" s="80" t="s">
        <v>165</v>
      </c>
      <c r="I126" s="87">
        <v>11.4</v>
      </c>
      <c r="J126" s="93" t="s">
        <v>168</v>
      </c>
      <c r="K126" s="94">
        <v>3.4000000000000002E-2</v>
      </c>
      <c r="L126" s="94">
        <v>3.9699999999999999E-2</v>
      </c>
      <c r="M126" s="87">
        <v>3087.76</v>
      </c>
      <c r="N126" s="89">
        <v>118.54</v>
      </c>
      <c r="O126" s="87">
        <v>3.6602299999999999</v>
      </c>
      <c r="P126" s="88">
        <f t="shared" si="2"/>
        <v>7.9474181136359086E-4</v>
      </c>
      <c r="Q126" s="88">
        <f>+O126/'סכום נכסי הקרן'!$C$42</f>
        <v>3.0150459339717536E-5</v>
      </c>
    </row>
    <row r="127" spans="1:17" s="147" customFormat="1">
      <c r="A127" s="157"/>
      <c r="B127" s="86" t="s">
        <v>1341</v>
      </c>
      <c r="C127" s="93" t="s">
        <v>1269</v>
      </c>
      <c r="D127" s="80">
        <v>90240792</v>
      </c>
      <c r="E127" s="80"/>
      <c r="F127" s="80" t="s">
        <v>1279</v>
      </c>
      <c r="G127" s="113">
        <v>42606</v>
      </c>
      <c r="H127" s="80" t="s">
        <v>165</v>
      </c>
      <c r="I127" s="87">
        <v>11.21</v>
      </c>
      <c r="J127" s="93" t="s">
        <v>168</v>
      </c>
      <c r="K127" s="94">
        <v>3.4000000000000002E-2</v>
      </c>
      <c r="L127" s="94">
        <v>4.4900000000000002E-2</v>
      </c>
      <c r="M127" s="87">
        <v>12987.97</v>
      </c>
      <c r="N127" s="89">
        <v>112.54</v>
      </c>
      <c r="O127" s="87">
        <v>14.61666</v>
      </c>
      <c r="P127" s="88">
        <f t="shared" si="2"/>
        <v>3.1736996976926982E-3</v>
      </c>
      <c r="Q127" s="88">
        <f>+O127/'סכום נכסי הקרן'!$C$42</f>
        <v>1.2040200015094016E-4</v>
      </c>
    </row>
    <row r="128" spans="1:17" s="147" customFormat="1">
      <c r="A128" s="157"/>
      <c r="B128" s="86" t="s">
        <v>1341</v>
      </c>
      <c r="C128" s="93" t="s">
        <v>1269</v>
      </c>
      <c r="D128" s="80">
        <v>90240793</v>
      </c>
      <c r="E128" s="80"/>
      <c r="F128" s="80" t="s">
        <v>1279</v>
      </c>
      <c r="G128" s="113">
        <v>42648</v>
      </c>
      <c r="H128" s="80" t="s">
        <v>165</v>
      </c>
      <c r="I128" s="87">
        <v>11.23</v>
      </c>
      <c r="J128" s="93" t="s">
        <v>168</v>
      </c>
      <c r="K128" s="94">
        <v>3.4000000000000002E-2</v>
      </c>
      <c r="L128" s="94">
        <v>4.4299999999999999E-2</v>
      </c>
      <c r="M128" s="87">
        <v>11913.94</v>
      </c>
      <c r="N128" s="89">
        <v>113.18</v>
      </c>
      <c r="O128" s="87">
        <v>13.48419</v>
      </c>
      <c r="P128" s="88">
        <f t="shared" si="2"/>
        <v>2.927807702076323E-3</v>
      </c>
      <c r="Q128" s="88">
        <f>+O128/'סכום נכסי הקרן'!$C$42</f>
        <v>1.110734905522401E-4</v>
      </c>
    </row>
    <row r="129" spans="1:17" s="147" customFormat="1">
      <c r="A129" s="157"/>
      <c r="B129" s="86" t="s">
        <v>1341</v>
      </c>
      <c r="C129" s="93" t="s">
        <v>1269</v>
      </c>
      <c r="D129" s="80">
        <v>90240794</v>
      </c>
      <c r="E129" s="80"/>
      <c r="F129" s="80" t="s">
        <v>1279</v>
      </c>
      <c r="G129" s="113">
        <v>42718</v>
      </c>
      <c r="H129" s="80" t="s">
        <v>165</v>
      </c>
      <c r="I129" s="87">
        <v>11.189999999999998</v>
      </c>
      <c r="J129" s="93" t="s">
        <v>168</v>
      </c>
      <c r="K129" s="94">
        <v>3.4000000000000002E-2</v>
      </c>
      <c r="L129" s="94">
        <v>4.5499999999999999E-2</v>
      </c>
      <c r="M129" s="87">
        <v>8323.9699999999993</v>
      </c>
      <c r="N129" s="89">
        <v>111.8</v>
      </c>
      <c r="O129" s="87">
        <v>9.3062000000000005</v>
      </c>
      <c r="P129" s="88">
        <f t="shared" si="2"/>
        <v>2.0206452176261738E-3</v>
      </c>
      <c r="Q129" s="88">
        <f>+O129/'סכום נכסי הקרן'!$C$42</f>
        <v>7.6658080149957618E-5</v>
      </c>
    </row>
    <row r="130" spans="1:17" s="147" customFormat="1">
      <c r="A130" s="157"/>
      <c r="B130" s="86" t="s">
        <v>1341</v>
      </c>
      <c r="C130" s="93" t="s">
        <v>1269</v>
      </c>
      <c r="D130" s="80">
        <v>90240795</v>
      </c>
      <c r="E130" s="80"/>
      <c r="F130" s="80" t="s">
        <v>1279</v>
      </c>
      <c r="G130" s="113">
        <v>42900</v>
      </c>
      <c r="H130" s="80" t="s">
        <v>165</v>
      </c>
      <c r="I130" s="87">
        <v>10.820000000000002</v>
      </c>
      <c r="J130" s="93" t="s">
        <v>168</v>
      </c>
      <c r="K130" s="94">
        <v>3.4000000000000002E-2</v>
      </c>
      <c r="L130" s="94">
        <v>5.5599999999999997E-2</v>
      </c>
      <c r="M130" s="87">
        <v>9860.06</v>
      </c>
      <c r="N130" s="89">
        <v>101.39</v>
      </c>
      <c r="O130" s="87">
        <v>9.9971100000000011</v>
      </c>
      <c r="P130" s="88">
        <f t="shared" si="2"/>
        <v>2.170661764370291E-3</v>
      </c>
      <c r="Q130" s="88">
        <f>+O130/'סכום נכסי הקרן'!$C$42</f>
        <v>8.2349321919574352E-5</v>
      </c>
    </row>
    <row r="131" spans="1:17" s="147" customFormat="1">
      <c r="A131" s="157"/>
      <c r="B131" s="86" t="s">
        <v>1342</v>
      </c>
      <c r="C131" s="93" t="s">
        <v>1269</v>
      </c>
      <c r="D131" s="80">
        <v>4180</v>
      </c>
      <c r="E131" s="80"/>
      <c r="F131" s="80" t="s">
        <v>531</v>
      </c>
      <c r="G131" s="113">
        <v>42082</v>
      </c>
      <c r="H131" s="80" t="s">
        <v>166</v>
      </c>
      <c r="I131" s="87">
        <v>2.06</v>
      </c>
      <c r="J131" s="93" t="s">
        <v>167</v>
      </c>
      <c r="K131" s="94">
        <v>5.3886999999999997E-2</v>
      </c>
      <c r="L131" s="94">
        <v>4.8300000000000003E-2</v>
      </c>
      <c r="M131" s="87">
        <v>5181.16</v>
      </c>
      <c r="N131" s="89">
        <v>101.66</v>
      </c>
      <c r="O131" s="87">
        <v>18.58784</v>
      </c>
      <c r="P131" s="88">
        <f t="shared" si="2"/>
        <v>4.0359577488126731E-3</v>
      </c>
      <c r="Q131" s="88">
        <f>+O131/'סכום נכסי הקרן'!$C$42</f>
        <v>1.5311385189815263E-4</v>
      </c>
    </row>
    <row r="132" spans="1:17" s="147" customFormat="1">
      <c r="A132" s="157"/>
      <c r="B132" s="86" t="s">
        <v>1342</v>
      </c>
      <c r="C132" s="93" t="s">
        <v>1269</v>
      </c>
      <c r="D132" s="80">
        <v>4179</v>
      </c>
      <c r="E132" s="80"/>
      <c r="F132" s="80" t="s">
        <v>531</v>
      </c>
      <c r="G132" s="113">
        <v>42082</v>
      </c>
      <c r="H132" s="80" t="s">
        <v>166</v>
      </c>
      <c r="I132" s="87">
        <v>2.0900000000000003</v>
      </c>
      <c r="J132" s="93" t="s">
        <v>169</v>
      </c>
      <c r="K132" s="94">
        <v>0</v>
      </c>
      <c r="L132" s="94">
        <v>3.2199999999999999E-2</v>
      </c>
      <c r="M132" s="87">
        <v>4906.84</v>
      </c>
      <c r="N132" s="89">
        <v>101.6</v>
      </c>
      <c r="O132" s="87">
        <v>20.723599999999998</v>
      </c>
      <c r="P132" s="88">
        <f t="shared" si="2"/>
        <v>4.4996930252947246E-3</v>
      </c>
      <c r="Q132" s="88">
        <f>+O132/'סכום נכסי הקרן'!$C$42</f>
        <v>1.7070677503123308E-4</v>
      </c>
    </row>
    <row r="133" spans="1:17" s="147" customFormat="1">
      <c r="A133" s="157"/>
      <c r="B133" s="86" t="s">
        <v>1343</v>
      </c>
      <c r="C133" s="93" t="s">
        <v>1269</v>
      </c>
      <c r="D133" s="80">
        <v>90145362</v>
      </c>
      <c r="E133" s="80"/>
      <c r="F133" s="80" t="s">
        <v>1280</v>
      </c>
      <c r="G133" s="113">
        <v>42825</v>
      </c>
      <c r="H133" s="80" t="s">
        <v>165</v>
      </c>
      <c r="I133" s="80">
        <v>7.38</v>
      </c>
      <c r="J133" s="93" t="s">
        <v>168</v>
      </c>
      <c r="K133" s="94">
        <v>2.8999999999999998E-2</v>
      </c>
      <c r="L133" s="88">
        <v>2.23E-2</v>
      </c>
      <c r="M133" s="87">
        <v>177106.87</v>
      </c>
      <c r="N133" s="89">
        <v>104.86</v>
      </c>
      <c r="O133" s="87">
        <v>188.73763</v>
      </c>
      <c r="P133" s="88">
        <f t="shared" si="2"/>
        <v>4.0980399029206145E-2</v>
      </c>
      <c r="Q133" s="88">
        <f>+O133/'סכום נכסי הקרן'!$C$42</f>
        <v>1.5546908907881889E-3</v>
      </c>
    </row>
    <row r="134" spans="1:17" s="147" customFormat="1">
      <c r="A134" s="157"/>
      <c r="B134" s="86" t="s">
        <v>1344</v>
      </c>
      <c r="C134" s="93" t="s">
        <v>1270</v>
      </c>
      <c r="D134" s="80">
        <v>90141407</v>
      </c>
      <c r="E134" s="80"/>
      <c r="F134" s="80" t="s">
        <v>1282</v>
      </c>
      <c r="G134" s="113">
        <v>42372</v>
      </c>
      <c r="H134" s="80" t="s">
        <v>165</v>
      </c>
      <c r="I134" s="87">
        <v>11.03</v>
      </c>
      <c r="J134" s="93" t="s">
        <v>168</v>
      </c>
      <c r="K134" s="94">
        <v>6.7000000000000004E-2</v>
      </c>
      <c r="L134" s="94">
        <v>3.5299999999999991E-2</v>
      </c>
      <c r="M134" s="87">
        <v>41064.69</v>
      </c>
      <c r="N134" s="89">
        <v>138.09</v>
      </c>
      <c r="O134" s="87">
        <v>56.706230000000005</v>
      </c>
      <c r="P134" s="88">
        <f t="shared" si="2"/>
        <v>1.2312562856924402E-2</v>
      </c>
      <c r="Q134" s="88">
        <f>+O134/'סכום נכסי הקרן'!$C$42</f>
        <v>4.6710695282090769E-4</v>
      </c>
    </row>
    <row r="135" spans="1:17" s="147" customFormat="1">
      <c r="A135" s="157"/>
      <c r="B135" s="86" t="s">
        <v>1345</v>
      </c>
      <c r="C135" s="93" t="s">
        <v>1269</v>
      </c>
      <c r="D135" s="80">
        <v>90800100</v>
      </c>
      <c r="E135" s="80"/>
      <c r="F135" s="80" t="s">
        <v>620</v>
      </c>
      <c r="G135" s="80"/>
      <c r="H135" s="80" t="s">
        <v>166</v>
      </c>
      <c r="I135" s="89">
        <v>0</v>
      </c>
      <c r="J135" s="93" t="s">
        <v>168</v>
      </c>
      <c r="K135" s="94">
        <v>0</v>
      </c>
      <c r="L135" s="88">
        <v>0</v>
      </c>
      <c r="M135" s="87">
        <v>32718.52</v>
      </c>
      <c r="N135" s="89">
        <v>0</v>
      </c>
      <c r="O135" s="89">
        <v>0</v>
      </c>
      <c r="P135" s="88">
        <f t="shared" si="2"/>
        <v>0</v>
      </c>
      <c r="Q135" s="88">
        <f>+O135/'סכום נכסי הקרן'!$C$42</f>
        <v>0</v>
      </c>
    </row>
    <row r="136" spans="1:17" s="147" customFormat="1">
      <c r="A136" s="157"/>
      <c r="B136" s="86" t="s">
        <v>1346</v>
      </c>
      <c r="C136" s="93" t="s">
        <v>1269</v>
      </c>
      <c r="D136" s="80">
        <v>90840001</v>
      </c>
      <c r="E136" s="80"/>
      <c r="F136" s="80" t="s">
        <v>1157</v>
      </c>
      <c r="G136" s="113">
        <v>42935</v>
      </c>
      <c r="H136" s="80"/>
      <c r="I136" s="87">
        <v>0.01</v>
      </c>
      <c r="J136" s="93" t="s">
        <v>168</v>
      </c>
      <c r="K136" s="94">
        <v>2.1475000000000001E-2</v>
      </c>
      <c r="L136" s="94">
        <v>2.0299999999999999E-2</v>
      </c>
      <c r="M136" s="87">
        <v>6518.53</v>
      </c>
      <c r="N136" s="89">
        <v>100.63</v>
      </c>
      <c r="O136" s="87">
        <v>6.5470600000000001</v>
      </c>
      <c r="P136" s="88">
        <f t="shared" si="2"/>
        <v>1.4215561108198425E-3</v>
      </c>
      <c r="Q136" s="88">
        <f>+O136/'סכום נכסי הקרן'!$C$42</f>
        <v>5.3930180978979761E-5</v>
      </c>
    </row>
    <row r="137" spans="1:17" s="147" customFormat="1">
      <c r="A137" s="157"/>
      <c r="B137" s="86" t="s">
        <v>1346</v>
      </c>
      <c r="C137" s="93" t="s">
        <v>1269</v>
      </c>
      <c r="D137" s="80">
        <v>90840000</v>
      </c>
      <c r="E137" s="80"/>
      <c r="F137" s="80" t="s">
        <v>1157</v>
      </c>
      <c r="G137" s="113">
        <v>42935</v>
      </c>
      <c r="H137" s="80"/>
      <c r="I137" s="87">
        <v>9.4499999999999993</v>
      </c>
      <c r="J137" s="93" t="s">
        <v>168</v>
      </c>
      <c r="K137" s="94">
        <v>4.0800000000000003E-2</v>
      </c>
      <c r="L137" s="94">
        <v>3.8800000000000001E-2</v>
      </c>
      <c r="M137" s="87">
        <v>26373.69</v>
      </c>
      <c r="N137" s="89">
        <v>102.01</v>
      </c>
      <c r="O137" s="87">
        <v>26.90382</v>
      </c>
      <c r="P137" s="88">
        <f t="shared" si="2"/>
        <v>5.8415975606450976E-3</v>
      </c>
      <c r="Q137" s="88">
        <f>+O137/'סכום נכסי הקרן'!$C$42</f>
        <v>2.2161518019170367E-4</v>
      </c>
    </row>
    <row r="138" spans="1:17" s="147" customFormat="1">
      <c r="A138" s="157"/>
      <c r="B138" s="83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7"/>
      <c r="N138" s="89"/>
      <c r="O138" s="80"/>
      <c r="P138" s="88"/>
      <c r="Q138" s="80"/>
    </row>
    <row r="139" spans="1:17" s="147" customFormat="1">
      <c r="A139" s="157"/>
      <c r="B139" s="99" t="s">
        <v>36</v>
      </c>
      <c r="C139" s="82"/>
      <c r="D139" s="82"/>
      <c r="E139" s="82"/>
      <c r="F139" s="82"/>
      <c r="G139" s="82"/>
      <c r="H139" s="82"/>
      <c r="I139" s="90">
        <v>1.0997325954733534</v>
      </c>
      <c r="J139" s="82"/>
      <c r="K139" s="82"/>
      <c r="L139" s="104">
        <v>1.532542922498323E-2</v>
      </c>
      <c r="M139" s="90"/>
      <c r="N139" s="92"/>
      <c r="O139" s="90">
        <v>53.072400000000002</v>
      </c>
      <c r="P139" s="91">
        <f t="shared" ref="P139:P142" si="3">+O139/$O$10</f>
        <v>1.1523553249225608E-2</v>
      </c>
      <c r="Q139" s="91">
        <f>+O139/'סכום נכסי הקרן'!$C$42</f>
        <v>4.3717395853845934E-4</v>
      </c>
    </row>
    <row r="140" spans="1:17" s="147" customFormat="1">
      <c r="A140" s="157"/>
      <c r="B140" s="86" t="s">
        <v>1347</v>
      </c>
      <c r="C140" s="93" t="s">
        <v>1270</v>
      </c>
      <c r="D140" s="80">
        <v>4351</v>
      </c>
      <c r="E140" s="80"/>
      <c r="F140" s="80" t="s">
        <v>531</v>
      </c>
      <c r="G140" s="113">
        <v>42183</v>
      </c>
      <c r="H140" s="80" t="s">
        <v>166</v>
      </c>
      <c r="I140" s="87">
        <v>1.3399999999999999</v>
      </c>
      <c r="J140" s="93" t="s">
        <v>168</v>
      </c>
      <c r="K140" s="94">
        <v>3.61E-2</v>
      </c>
      <c r="L140" s="94">
        <v>1.3199999999999998E-2</v>
      </c>
      <c r="M140" s="87">
        <v>30134.37</v>
      </c>
      <c r="N140" s="89">
        <v>103.13</v>
      </c>
      <c r="O140" s="87">
        <v>31.077580000000001</v>
      </c>
      <c r="P140" s="88">
        <f t="shared" si="3"/>
        <v>6.7478415897353188E-3</v>
      </c>
      <c r="Q140" s="88">
        <f>+O140/'סכום נכסי הקרן'!$C$42</f>
        <v>2.5599574676094645E-4</v>
      </c>
    </row>
    <row r="141" spans="1:17" s="147" customFormat="1">
      <c r="A141" s="157"/>
      <c r="B141" s="86" t="s">
        <v>1348</v>
      </c>
      <c r="C141" s="93" t="s">
        <v>1270</v>
      </c>
      <c r="D141" s="80">
        <v>10510</v>
      </c>
      <c r="E141" s="80"/>
      <c r="F141" s="80" t="s">
        <v>531</v>
      </c>
      <c r="G141" s="113">
        <v>41781</v>
      </c>
      <c r="H141" s="80" t="s">
        <v>166</v>
      </c>
      <c r="I141" s="87">
        <v>0.35000000000000003</v>
      </c>
      <c r="J141" s="93" t="s">
        <v>168</v>
      </c>
      <c r="K141" s="94">
        <v>4.2500000000000003E-2</v>
      </c>
      <c r="L141" s="94">
        <v>3.32E-2</v>
      </c>
      <c r="M141" s="87">
        <v>3182.27</v>
      </c>
      <c r="N141" s="89">
        <v>100.44</v>
      </c>
      <c r="O141" s="87">
        <v>3.1962700000000002</v>
      </c>
      <c r="P141" s="88">
        <f t="shared" si="3"/>
        <v>6.9400267453332306E-4</v>
      </c>
      <c r="Q141" s="88">
        <f>+O141/'סכום נכסי הקרן'!$C$42</f>
        <v>2.6328675704466381E-5</v>
      </c>
    </row>
    <row r="142" spans="1:17" s="147" customFormat="1">
      <c r="A142" s="157"/>
      <c r="B142" s="86" t="s">
        <v>1348</v>
      </c>
      <c r="C142" s="93" t="s">
        <v>1270</v>
      </c>
      <c r="D142" s="80">
        <v>3880</v>
      </c>
      <c r="E142" s="80"/>
      <c r="F142" s="80" t="s">
        <v>575</v>
      </c>
      <c r="G142" s="113">
        <v>41959</v>
      </c>
      <c r="H142" s="80" t="s">
        <v>166</v>
      </c>
      <c r="I142" s="87">
        <v>0.83000000000000018</v>
      </c>
      <c r="J142" s="93" t="s">
        <v>168</v>
      </c>
      <c r="K142" s="94">
        <v>4.4999999999999998E-2</v>
      </c>
      <c r="L142" s="94">
        <v>1.5800000000000002E-2</v>
      </c>
      <c r="M142" s="87">
        <v>18316.82</v>
      </c>
      <c r="N142" s="89">
        <v>102.63</v>
      </c>
      <c r="O142" s="87">
        <v>18.798549999999999</v>
      </c>
      <c r="P142" s="88">
        <f t="shared" si="3"/>
        <v>4.0817089849569648E-3</v>
      </c>
      <c r="Q142" s="88">
        <f>+O142/'סכום נכסי הקרן'!$C$42</f>
        <v>1.5484953607304653E-4</v>
      </c>
    </row>
    <row r="143" spans="1:17" s="147" customFormat="1">
      <c r="A143" s="157"/>
      <c r="B143" s="83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7"/>
      <c r="N143" s="89"/>
      <c r="O143" s="80"/>
      <c r="P143" s="88"/>
      <c r="Q143" s="80"/>
    </row>
    <row r="144" spans="1:17" s="147" customFormat="1">
      <c r="A144" s="157"/>
      <c r="B144" s="81" t="s">
        <v>39</v>
      </c>
      <c r="C144" s="82"/>
      <c r="D144" s="82"/>
      <c r="E144" s="82"/>
      <c r="F144" s="82"/>
      <c r="G144" s="82"/>
      <c r="H144" s="82"/>
      <c r="I144" s="90">
        <v>4.4048405318651556</v>
      </c>
      <c r="J144" s="82"/>
      <c r="K144" s="82"/>
      <c r="L144" s="104">
        <v>4.7919698723606331E-2</v>
      </c>
      <c r="M144" s="90"/>
      <c r="N144" s="92"/>
      <c r="O144" s="90">
        <v>357.39209000000005</v>
      </c>
      <c r="P144" s="91">
        <f t="shared" ref="P144:P156" si="4">+O144/$O$10</f>
        <v>7.7600160911642041E-2</v>
      </c>
      <c r="Q144" s="91">
        <f>+O144/'סכום נכסי הקרן'!$C$42</f>
        <v>2.9439504287658625E-3</v>
      </c>
    </row>
    <row r="145" spans="1:17" s="147" customFormat="1">
      <c r="A145" s="157"/>
      <c r="B145" s="99" t="s">
        <v>37</v>
      </c>
      <c r="C145" s="82"/>
      <c r="D145" s="82"/>
      <c r="E145" s="82"/>
      <c r="F145" s="82"/>
      <c r="G145" s="82"/>
      <c r="H145" s="82"/>
      <c r="I145" s="90">
        <v>4.4048405318651556</v>
      </c>
      <c r="J145" s="82"/>
      <c r="K145" s="82"/>
      <c r="L145" s="104">
        <v>4.7919698723606331E-2</v>
      </c>
      <c r="M145" s="90"/>
      <c r="N145" s="92"/>
      <c r="O145" s="90">
        <v>357.39209000000005</v>
      </c>
      <c r="P145" s="91">
        <f t="shared" si="4"/>
        <v>7.7600160911642041E-2</v>
      </c>
      <c r="Q145" s="91">
        <f>+O145/'סכום נכסי הקרן'!$C$42</f>
        <v>2.9439504287658625E-3</v>
      </c>
    </row>
    <row r="146" spans="1:17" s="147" customFormat="1">
      <c r="A146" s="157"/>
      <c r="B146" s="86" t="s">
        <v>1349</v>
      </c>
      <c r="C146" s="93" t="s">
        <v>1269</v>
      </c>
      <c r="D146" s="80">
        <v>4623</v>
      </c>
      <c r="E146" s="80"/>
      <c r="F146" s="80" t="s">
        <v>1179</v>
      </c>
      <c r="G146" s="113">
        <v>42354</v>
      </c>
      <c r="H146" s="80" t="s">
        <v>1180</v>
      </c>
      <c r="I146" s="87">
        <v>6.43</v>
      </c>
      <c r="J146" s="93" t="s">
        <v>167</v>
      </c>
      <c r="K146" s="94">
        <v>5.0199999999999995E-2</v>
      </c>
      <c r="L146" s="94">
        <v>4.3700000000000003E-2</v>
      </c>
      <c r="M146" s="87">
        <v>20973</v>
      </c>
      <c r="N146" s="89">
        <v>105.73</v>
      </c>
      <c r="O146" s="87">
        <v>78.254689999999997</v>
      </c>
      <c r="P146" s="88">
        <f t="shared" si="4"/>
        <v>1.6991356848694284E-2</v>
      </c>
      <c r="Q146" s="88">
        <f>+O146/'סכום נכסי הקרן'!$C$42</f>
        <v>6.446083576680155E-4</v>
      </c>
    </row>
    <row r="147" spans="1:17" s="147" customFormat="1">
      <c r="A147" s="157"/>
      <c r="B147" s="86" t="s">
        <v>1350</v>
      </c>
      <c r="C147" s="93" t="s">
        <v>1269</v>
      </c>
      <c r="D147" s="80">
        <v>474437</v>
      </c>
      <c r="E147" s="80"/>
      <c r="F147" s="80" t="s">
        <v>1157</v>
      </c>
      <c r="G147" s="113">
        <v>42887</v>
      </c>
      <c r="H147" s="80"/>
      <c r="I147" s="87">
        <v>3.7300000000000004</v>
      </c>
      <c r="J147" s="93" t="s">
        <v>167</v>
      </c>
      <c r="K147" s="94">
        <v>4.5700000000000005E-2</v>
      </c>
      <c r="L147" s="94">
        <v>4.7299999999999995E-2</v>
      </c>
      <c r="M147" s="87">
        <v>32199.98</v>
      </c>
      <c r="N147" s="89">
        <v>100.27</v>
      </c>
      <c r="O147" s="87">
        <v>113.94054</v>
      </c>
      <c r="P147" s="88">
        <f t="shared" si="4"/>
        <v>2.4739787157458872E-2</v>
      </c>
      <c r="Q147" s="88">
        <f>+O147/'סכום נכסי הקרן'!$C$42</f>
        <v>9.3856386577222182E-4</v>
      </c>
    </row>
    <row r="148" spans="1:17" s="147" customFormat="1">
      <c r="A148" s="157"/>
      <c r="B148" s="86" t="s">
        <v>1350</v>
      </c>
      <c r="C148" s="93" t="s">
        <v>1269</v>
      </c>
      <c r="D148" s="80">
        <v>474436</v>
      </c>
      <c r="E148" s="80"/>
      <c r="F148" s="80" t="s">
        <v>1157</v>
      </c>
      <c r="G148" s="113">
        <v>42887</v>
      </c>
      <c r="H148" s="80"/>
      <c r="I148" s="87">
        <v>3.7800000000000002</v>
      </c>
      <c r="J148" s="93" t="s">
        <v>167</v>
      </c>
      <c r="K148" s="94">
        <v>4.4871999999999995E-2</v>
      </c>
      <c r="L148" s="94">
        <v>2.6499999999999999E-2</v>
      </c>
      <c r="M148" s="87">
        <v>11240.73</v>
      </c>
      <c r="N148" s="89">
        <v>100.27</v>
      </c>
      <c r="O148" s="87">
        <v>39.775640000000003</v>
      </c>
      <c r="P148" s="88">
        <f t="shared" si="4"/>
        <v>8.6364420218800735E-3</v>
      </c>
      <c r="Q148" s="88">
        <f>+O148/'סכום נכסי הקרן'!$C$42</f>
        <v>3.27644387519703E-4</v>
      </c>
    </row>
    <row r="149" spans="1:17" s="147" customFormat="1">
      <c r="A149" s="157"/>
      <c r="B149" s="86" t="s">
        <v>1351</v>
      </c>
      <c r="C149" s="93" t="s">
        <v>1269</v>
      </c>
      <c r="D149" s="80">
        <v>415761</v>
      </c>
      <c r="E149" s="80"/>
      <c r="F149" s="80" t="s">
        <v>1157</v>
      </c>
      <c r="G149" s="113">
        <v>42438</v>
      </c>
      <c r="H149" s="80"/>
      <c r="I149" s="87">
        <v>4.2</v>
      </c>
      <c r="J149" s="93" t="s">
        <v>167</v>
      </c>
      <c r="K149" s="94">
        <v>7.2349999999999998E-2</v>
      </c>
      <c r="L149" s="94">
        <v>7.0199999999999999E-2</v>
      </c>
      <c r="M149" s="87">
        <v>6553.68</v>
      </c>
      <c r="N149" s="89">
        <v>101.68</v>
      </c>
      <c r="O149" s="87">
        <v>23.516479999999998</v>
      </c>
      <c r="P149" s="88">
        <f t="shared" si="4"/>
        <v>5.1061080620878078E-3</v>
      </c>
      <c r="Q149" s="88">
        <f>+O149/'סכום נכסי הקרן'!$C$42</f>
        <v>1.9371260113525124E-4</v>
      </c>
    </row>
    <row r="150" spans="1:17" s="147" customFormat="1">
      <c r="A150" s="157"/>
      <c r="B150" s="86" t="s">
        <v>1351</v>
      </c>
      <c r="C150" s="93" t="s">
        <v>1269</v>
      </c>
      <c r="D150" s="80">
        <v>445549</v>
      </c>
      <c r="E150" s="80"/>
      <c r="F150" s="80" t="s">
        <v>1157</v>
      </c>
      <c r="G150" s="113">
        <v>42641</v>
      </c>
      <c r="H150" s="80"/>
      <c r="I150" s="87">
        <v>4.2</v>
      </c>
      <c r="J150" s="93" t="s">
        <v>167</v>
      </c>
      <c r="K150" s="94">
        <v>7.2349999999999998E-2</v>
      </c>
      <c r="L150" s="94">
        <v>7.0199999999999999E-2</v>
      </c>
      <c r="M150" s="87">
        <v>2184.56</v>
      </c>
      <c r="N150" s="89">
        <v>101.68</v>
      </c>
      <c r="O150" s="87">
        <v>7.8388299999999997</v>
      </c>
      <c r="P150" s="88">
        <f t="shared" si="4"/>
        <v>1.7020367444590251E-3</v>
      </c>
      <c r="Q150" s="88">
        <f>+O150/'סכום נכסי הקרן'!$C$42</f>
        <v>6.4570894502793003E-5</v>
      </c>
    </row>
    <row r="151" spans="1:17" s="147" customFormat="1">
      <c r="A151" s="157"/>
      <c r="B151" s="86" t="s">
        <v>1351</v>
      </c>
      <c r="C151" s="93" t="s">
        <v>1269</v>
      </c>
      <c r="D151" s="80">
        <v>465781</v>
      </c>
      <c r="E151" s="80"/>
      <c r="F151" s="80" t="s">
        <v>1157</v>
      </c>
      <c r="G151" s="113">
        <v>42824</v>
      </c>
      <c r="H151" s="80"/>
      <c r="I151" s="87">
        <v>3.87</v>
      </c>
      <c r="J151" s="93" t="s">
        <v>167</v>
      </c>
      <c r="K151" s="94">
        <v>4.9850000000000005E-2</v>
      </c>
      <c r="L151" s="94">
        <v>4.6199999999999998E-2</v>
      </c>
      <c r="M151" s="87">
        <v>1048.5899999999999</v>
      </c>
      <c r="N151" s="89">
        <v>101.68</v>
      </c>
      <c r="O151" s="87">
        <v>3.7626599999999999</v>
      </c>
      <c r="P151" s="88">
        <f t="shared" si="4"/>
        <v>8.1698232732514871E-4</v>
      </c>
      <c r="Q151" s="88">
        <f>+O151/'סכום נכסי הקרן'!$C$42</f>
        <v>3.0994207287296589E-5</v>
      </c>
    </row>
    <row r="152" spans="1:17" s="147" customFormat="1">
      <c r="A152" s="157"/>
      <c r="B152" s="86" t="s">
        <v>1351</v>
      </c>
      <c r="C152" s="93" t="s">
        <v>1269</v>
      </c>
      <c r="D152" s="80">
        <v>467403</v>
      </c>
      <c r="E152" s="80"/>
      <c r="F152" s="80" t="s">
        <v>1157</v>
      </c>
      <c r="G152" s="113">
        <v>42853</v>
      </c>
      <c r="H152" s="80"/>
      <c r="I152" s="87">
        <v>3.8700000000000006</v>
      </c>
      <c r="J152" s="93" t="s">
        <v>167</v>
      </c>
      <c r="K152" s="94">
        <v>4.9850000000000005E-2</v>
      </c>
      <c r="L152" s="94">
        <v>4.6199999999999998E-2</v>
      </c>
      <c r="M152" s="87">
        <v>1363.16</v>
      </c>
      <c r="N152" s="89">
        <v>101.68</v>
      </c>
      <c r="O152" s="87">
        <v>4.8914099999999996</v>
      </c>
      <c r="P152" s="88">
        <f t="shared" si="4"/>
        <v>1.0620666033342118E-3</v>
      </c>
      <c r="Q152" s="88">
        <f>+O152/'סכום נכסי הקרן'!$C$42</f>
        <v>4.0292074082472341E-5</v>
      </c>
    </row>
    <row r="153" spans="1:17" s="147" customFormat="1">
      <c r="A153" s="157"/>
      <c r="B153" s="86" t="s">
        <v>1351</v>
      </c>
      <c r="C153" s="93" t="s">
        <v>1269</v>
      </c>
      <c r="D153" s="80">
        <v>470541</v>
      </c>
      <c r="E153" s="80"/>
      <c r="F153" s="80" t="s">
        <v>1157</v>
      </c>
      <c r="G153" s="113">
        <v>42885</v>
      </c>
      <c r="H153" s="80"/>
      <c r="I153" s="87">
        <v>3.8699999999999992</v>
      </c>
      <c r="J153" s="93" t="s">
        <v>167</v>
      </c>
      <c r="K153" s="94">
        <v>4.9850000000000005E-2</v>
      </c>
      <c r="L153" s="94">
        <v>4.6199999999999998E-2</v>
      </c>
      <c r="M153" s="87">
        <v>1992.32</v>
      </c>
      <c r="N153" s="89">
        <v>101.68</v>
      </c>
      <c r="O153" s="87">
        <v>7.1490100000000005</v>
      </c>
      <c r="P153" s="88">
        <f t="shared" si="4"/>
        <v>1.5522568682450079E-3</v>
      </c>
      <c r="Q153" s="88">
        <f>+O153/'סכום נכסי הקרן'!$C$42</f>
        <v>5.8888631404101403E-5</v>
      </c>
    </row>
    <row r="154" spans="1:17" s="147" customFormat="1">
      <c r="A154" s="157"/>
      <c r="B154" s="86" t="s">
        <v>1351</v>
      </c>
      <c r="C154" s="93" t="s">
        <v>1269</v>
      </c>
      <c r="D154" s="80">
        <v>474487</v>
      </c>
      <c r="E154" s="80"/>
      <c r="F154" s="80" t="s">
        <v>1157</v>
      </c>
      <c r="G154" s="113">
        <v>42915</v>
      </c>
      <c r="H154" s="80"/>
      <c r="I154" s="87">
        <v>3.8699999999999997</v>
      </c>
      <c r="J154" s="93" t="s">
        <v>167</v>
      </c>
      <c r="K154" s="94">
        <v>4.9850000000000005E-2</v>
      </c>
      <c r="L154" s="94">
        <v>4.6199999999999998E-2</v>
      </c>
      <c r="M154" s="87">
        <v>1572.88</v>
      </c>
      <c r="N154" s="89">
        <v>101.68</v>
      </c>
      <c r="O154" s="87">
        <v>5.6439599999999999</v>
      </c>
      <c r="P154" s="88">
        <f t="shared" si="4"/>
        <v>1.2254669771199222E-3</v>
      </c>
      <c r="Q154" s="88">
        <f>+O154/'סכום נכסי הקרן'!$C$42</f>
        <v>4.6491063811561618E-5</v>
      </c>
    </row>
    <row r="155" spans="1:17" s="147" customFormat="1">
      <c r="A155" s="157"/>
      <c r="B155" s="86" t="s">
        <v>1351</v>
      </c>
      <c r="C155" s="93" t="s">
        <v>1269</v>
      </c>
      <c r="D155" s="80">
        <v>477302</v>
      </c>
      <c r="E155" s="80"/>
      <c r="F155" s="80" t="s">
        <v>1157</v>
      </c>
      <c r="G155" s="113">
        <v>42947</v>
      </c>
      <c r="H155" s="80"/>
      <c r="I155" s="87">
        <v>3.8699999999999997</v>
      </c>
      <c r="J155" s="93" t="s">
        <v>167</v>
      </c>
      <c r="K155" s="94">
        <v>4.9850000000000005E-2</v>
      </c>
      <c r="L155" s="94">
        <v>4.6199999999999998E-2</v>
      </c>
      <c r="M155" s="87">
        <v>2831.19</v>
      </c>
      <c r="N155" s="89">
        <v>101.68</v>
      </c>
      <c r="O155" s="87">
        <v>10.1591</v>
      </c>
      <c r="P155" s="88">
        <f t="shared" si="4"/>
        <v>2.2058344792059126E-3</v>
      </c>
      <c r="Q155" s="88">
        <f>+O155/'סכום נכסי הקרן'!$C$42</f>
        <v>8.3683684216053218E-5</v>
      </c>
    </row>
    <row r="156" spans="1:17" s="147" customFormat="1">
      <c r="A156" s="157"/>
      <c r="B156" s="86" t="s">
        <v>1351</v>
      </c>
      <c r="C156" s="93" t="s">
        <v>1269</v>
      </c>
      <c r="D156" s="80">
        <v>482280</v>
      </c>
      <c r="E156" s="80"/>
      <c r="F156" s="80" t="s">
        <v>1157</v>
      </c>
      <c r="G156" s="113">
        <v>42978</v>
      </c>
      <c r="H156" s="80"/>
      <c r="I156" s="87">
        <v>3.87</v>
      </c>
      <c r="J156" s="93" t="s">
        <v>167</v>
      </c>
      <c r="K156" s="94">
        <v>4.9850000000000005E-2</v>
      </c>
      <c r="L156" s="94">
        <v>4.6199999999999998E-2</v>
      </c>
      <c r="M156" s="87">
        <v>17406.57</v>
      </c>
      <c r="N156" s="89">
        <v>101.68</v>
      </c>
      <c r="O156" s="87">
        <v>62.459769999999999</v>
      </c>
      <c r="P156" s="88">
        <f t="shared" si="4"/>
        <v>1.3561822821831764E-2</v>
      </c>
      <c r="Q156" s="88">
        <f>+O156/'סכום נכסי הקרן'!$C$42</f>
        <v>5.1450066136639208E-4</v>
      </c>
    </row>
    <row r="157" spans="1:17" s="147" customFormat="1">
      <c r="A157" s="157"/>
      <c r="B157" s="152"/>
      <c r="C157" s="152"/>
      <c r="D157" s="152"/>
      <c r="E157" s="152"/>
    </row>
    <row r="158" spans="1:17" s="147" customFormat="1">
      <c r="A158" s="157"/>
      <c r="B158" s="152"/>
      <c r="C158" s="152"/>
      <c r="D158" s="152"/>
      <c r="E158" s="152"/>
    </row>
    <row r="159" spans="1:17" s="147" customFormat="1">
      <c r="A159" s="157"/>
      <c r="B159" s="152"/>
      <c r="C159" s="152"/>
      <c r="D159" s="152"/>
      <c r="E159" s="152"/>
    </row>
    <row r="160" spans="1:17" s="147" customFormat="1">
      <c r="A160" s="157"/>
      <c r="B160" s="152"/>
      <c r="C160" s="152"/>
      <c r="D160" s="152"/>
      <c r="E160" s="152"/>
    </row>
    <row r="161" spans="1:5" s="147" customFormat="1">
      <c r="A161" s="157"/>
      <c r="B161" s="153" t="s">
        <v>252</v>
      </c>
      <c r="C161" s="152"/>
      <c r="D161" s="152"/>
      <c r="E161" s="152"/>
    </row>
    <row r="162" spans="1:5" s="147" customFormat="1">
      <c r="A162" s="157"/>
      <c r="B162" s="153" t="s">
        <v>116</v>
      </c>
      <c r="C162" s="152"/>
      <c r="D162" s="152"/>
      <c r="E162" s="152"/>
    </row>
    <row r="163" spans="1:5" s="147" customFormat="1">
      <c r="A163" s="157"/>
      <c r="B163" s="153" t="s">
        <v>237</v>
      </c>
      <c r="C163" s="152"/>
      <c r="D163" s="152"/>
      <c r="E163" s="152"/>
    </row>
    <row r="164" spans="1:5">
      <c r="B164" s="95" t="s">
        <v>247</v>
      </c>
    </row>
  </sheetData>
  <sheetProtection sheet="1" objects="1" scenarios="1"/>
  <mergeCells count="1">
    <mergeCell ref="B6:Q6"/>
  </mergeCells>
  <phoneticPr fontId="4" type="noConversion"/>
  <conditionalFormatting sqref="B58:B156">
    <cfRule type="cellIs" dxfId="6" priority="8" operator="equal">
      <formula>2958465</formula>
    </cfRule>
    <cfRule type="cellIs" dxfId="5" priority="9" operator="equal">
      <formula>"NR3"</formula>
    </cfRule>
    <cfRule type="cellIs" dxfId="4" priority="10" operator="equal">
      <formula>"דירוג פנימי"</formula>
    </cfRule>
  </conditionalFormatting>
  <conditionalFormatting sqref="B58:B156">
    <cfRule type="cellIs" dxfId="3" priority="7" operator="equal">
      <formula>2958465</formula>
    </cfRule>
  </conditionalFormatting>
  <conditionalFormatting sqref="B11:B43">
    <cfRule type="cellIs" dxfId="2" priority="6" operator="equal">
      <formula>"NR3"</formula>
    </cfRule>
  </conditionalFormatting>
  <dataValidations count="1">
    <dataValidation allowBlank="1" showInputMessage="1" showErrorMessage="1" sqref="D1:Q9 C5:C9 B1:B9 Y53:XFD56 R1:R156 A1:A1048576 L121:L130 S53:W56 B158:XFD1048576 S1:XFD52 S57:XFD1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183</v>
      </c>
      <c r="C1" s="78" t="s" vm="1">
        <v>253</v>
      </c>
    </row>
    <row r="2" spans="2:64">
      <c r="B2" s="57" t="s">
        <v>182</v>
      </c>
      <c r="C2" s="78" t="s">
        <v>254</v>
      </c>
    </row>
    <row r="3" spans="2:64">
      <c r="B3" s="57" t="s">
        <v>184</v>
      </c>
      <c r="C3" s="78" t="s">
        <v>255</v>
      </c>
    </row>
    <row r="4" spans="2:64">
      <c r="B4" s="57" t="s">
        <v>185</v>
      </c>
      <c r="C4" s="78">
        <v>2208</v>
      </c>
    </row>
    <row r="6" spans="2:64" ht="26.25" customHeight="1">
      <c r="B6" s="202" t="s">
        <v>216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4"/>
    </row>
    <row r="7" spans="2:64" s="3" customFormat="1" ht="78.75">
      <c r="B7" s="60" t="s">
        <v>120</v>
      </c>
      <c r="C7" s="61" t="s">
        <v>45</v>
      </c>
      <c r="D7" s="61" t="s">
        <v>121</v>
      </c>
      <c r="E7" s="61" t="s">
        <v>15</v>
      </c>
      <c r="F7" s="61" t="s">
        <v>66</v>
      </c>
      <c r="G7" s="61" t="s">
        <v>18</v>
      </c>
      <c r="H7" s="61" t="s">
        <v>104</v>
      </c>
      <c r="I7" s="61" t="s">
        <v>52</v>
      </c>
      <c r="J7" s="61" t="s">
        <v>19</v>
      </c>
      <c r="K7" s="61" t="s">
        <v>239</v>
      </c>
      <c r="L7" s="61" t="s">
        <v>238</v>
      </c>
      <c r="M7" s="61" t="s">
        <v>113</v>
      </c>
      <c r="N7" s="61" t="s">
        <v>186</v>
      </c>
      <c r="O7" s="63" t="s">
        <v>188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248</v>
      </c>
      <c r="L8" s="32"/>
      <c r="M8" s="32" t="s">
        <v>242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1"/>
      <c r="Q10" s="1"/>
      <c r="R10" s="1"/>
      <c r="S10" s="1"/>
      <c r="T10" s="1"/>
      <c r="U10" s="1"/>
      <c r="BL10" s="1"/>
    </row>
    <row r="11" spans="2:64" ht="20.25" customHeight="1">
      <c r="B11" s="95" t="s">
        <v>252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2:64">
      <c r="B12" s="95" t="s">
        <v>116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2:64">
      <c r="B13" s="95" t="s">
        <v>237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4">
      <c r="B14" s="95" t="s">
        <v>247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4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4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183</v>
      </c>
      <c r="C1" s="78" t="s" vm="1">
        <v>253</v>
      </c>
    </row>
    <row r="2" spans="2:56">
      <c r="B2" s="57" t="s">
        <v>182</v>
      </c>
      <c r="C2" s="78" t="s">
        <v>254</v>
      </c>
    </row>
    <row r="3" spans="2:56">
      <c r="B3" s="57" t="s">
        <v>184</v>
      </c>
      <c r="C3" s="78" t="s">
        <v>255</v>
      </c>
    </row>
    <row r="4" spans="2:56">
      <c r="B4" s="57" t="s">
        <v>185</v>
      </c>
      <c r="C4" s="78">
        <v>2208</v>
      </c>
    </row>
    <row r="6" spans="2:56" ht="26.25" customHeight="1">
      <c r="B6" s="202" t="s">
        <v>217</v>
      </c>
      <c r="C6" s="203"/>
      <c r="D6" s="203"/>
      <c r="E6" s="203"/>
      <c r="F6" s="203"/>
      <c r="G6" s="203"/>
      <c r="H6" s="203"/>
      <c r="I6" s="203"/>
      <c r="J6" s="204"/>
    </row>
    <row r="7" spans="2:56" s="3" customFormat="1" ht="78.75">
      <c r="B7" s="60" t="s">
        <v>120</v>
      </c>
      <c r="C7" s="62" t="s">
        <v>54</v>
      </c>
      <c r="D7" s="62" t="s">
        <v>88</v>
      </c>
      <c r="E7" s="62" t="s">
        <v>55</v>
      </c>
      <c r="F7" s="62" t="s">
        <v>104</v>
      </c>
      <c r="G7" s="62" t="s">
        <v>228</v>
      </c>
      <c r="H7" s="62" t="s">
        <v>186</v>
      </c>
      <c r="I7" s="64" t="s">
        <v>187</v>
      </c>
      <c r="J7" s="64" t="s">
        <v>251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243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7"/>
      <c r="C11" s="79"/>
      <c r="D11" s="79"/>
      <c r="E11" s="79"/>
      <c r="F11" s="79"/>
      <c r="G11" s="79"/>
      <c r="H11" s="79"/>
      <c r="I11" s="79"/>
      <c r="J11" s="79"/>
    </row>
    <row r="12" spans="2:56">
      <c r="B12" s="117"/>
      <c r="C12" s="79"/>
      <c r="D12" s="79"/>
      <c r="E12" s="79"/>
      <c r="F12" s="79"/>
      <c r="G12" s="79"/>
      <c r="H12" s="79"/>
      <c r="I12" s="79"/>
      <c r="J12" s="79"/>
    </row>
    <row r="13" spans="2:56">
      <c r="B13" s="79"/>
      <c r="C13" s="79"/>
      <c r="D13" s="79"/>
      <c r="E13" s="79"/>
      <c r="F13" s="79"/>
      <c r="G13" s="79"/>
      <c r="H13" s="79"/>
      <c r="I13" s="79"/>
      <c r="J13" s="79"/>
    </row>
    <row r="14" spans="2:56">
      <c r="B14" s="79"/>
      <c r="C14" s="79"/>
      <c r="D14" s="79"/>
      <c r="E14" s="79"/>
      <c r="F14" s="79"/>
      <c r="G14" s="79"/>
      <c r="H14" s="79"/>
      <c r="I14" s="79"/>
      <c r="J14" s="79"/>
    </row>
    <row r="15" spans="2:56">
      <c r="B15" s="79"/>
      <c r="C15" s="79"/>
      <c r="D15" s="79"/>
      <c r="E15" s="79"/>
      <c r="F15" s="79"/>
      <c r="G15" s="79"/>
      <c r="H15" s="79"/>
      <c r="I15" s="79"/>
      <c r="J15" s="79"/>
    </row>
    <row r="16" spans="2:56">
      <c r="B16" s="79"/>
      <c r="C16" s="79"/>
      <c r="D16" s="79"/>
      <c r="E16" s="79"/>
      <c r="F16" s="79"/>
      <c r="G16" s="79"/>
      <c r="H16" s="79"/>
      <c r="I16" s="79"/>
      <c r="J16" s="79"/>
    </row>
    <row r="17" spans="2:10">
      <c r="B17" s="79"/>
      <c r="C17" s="79"/>
      <c r="D17" s="79"/>
      <c r="E17" s="79"/>
      <c r="F17" s="79"/>
      <c r="G17" s="79"/>
      <c r="H17" s="79"/>
      <c r="I17" s="79"/>
      <c r="J17" s="79"/>
    </row>
    <row r="18" spans="2:10">
      <c r="B18" s="79"/>
      <c r="C18" s="79"/>
      <c r="D18" s="79"/>
      <c r="E18" s="79"/>
      <c r="F18" s="79"/>
      <c r="G18" s="79"/>
      <c r="H18" s="79"/>
      <c r="I18" s="79"/>
      <c r="J18" s="79"/>
    </row>
    <row r="19" spans="2:10">
      <c r="B19" s="79"/>
      <c r="C19" s="79"/>
      <c r="D19" s="79"/>
      <c r="E19" s="79"/>
      <c r="F19" s="79"/>
      <c r="G19" s="79"/>
      <c r="H19" s="79"/>
      <c r="I19" s="79"/>
      <c r="J19" s="79"/>
    </row>
    <row r="20" spans="2:10">
      <c r="B20" s="79"/>
      <c r="C20" s="79"/>
      <c r="D20" s="79"/>
      <c r="E20" s="79"/>
      <c r="F20" s="79"/>
      <c r="G20" s="79"/>
      <c r="H20" s="79"/>
      <c r="I20" s="79"/>
      <c r="J20" s="79"/>
    </row>
    <row r="21" spans="2:10">
      <c r="B21" s="79"/>
      <c r="C21" s="79"/>
      <c r="D21" s="79"/>
      <c r="E21" s="79"/>
      <c r="F21" s="79"/>
      <c r="G21" s="79"/>
      <c r="H21" s="79"/>
      <c r="I21" s="79"/>
      <c r="J21" s="79"/>
    </row>
    <row r="22" spans="2:10">
      <c r="B22" s="79"/>
      <c r="C22" s="79"/>
      <c r="D22" s="79"/>
      <c r="E22" s="79"/>
      <c r="F22" s="79"/>
      <c r="G22" s="79"/>
      <c r="H22" s="79"/>
      <c r="I22" s="79"/>
      <c r="J22" s="79"/>
    </row>
    <row r="23" spans="2:10">
      <c r="B23" s="79"/>
      <c r="C23" s="79"/>
      <c r="D23" s="79"/>
      <c r="E23" s="79"/>
      <c r="F23" s="79"/>
      <c r="G23" s="79"/>
      <c r="H23" s="79"/>
      <c r="I23" s="79"/>
      <c r="J23" s="79"/>
    </row>
    <row r="24" spans="2:10">
      <c r="B24" s="79"/>
      <c r="C24" s="79"/>
      <c r="D24" s="79"/>
      <c r="E24" s="79"/>
      <c r="F24" s="79"/>
      <c r="G24" s="79"/>
      <c r="H24" s="79"/>
      <c r="I24" s="79"/>
      <c r="J24" s="79"/>
    </row>
    <row r="25" spans="2:10">
      <c r="B25" s="79"/>
      <c r="C25" s="79"/>
      <c r="D25" s="79"/>
      <c r="E25" s="79"/>
      <c r="F25" s="79"/>
      <c r="G25" s="79"/>
      <c r="H25" s="79"/>
      <c r="I25" s="79"/>
      <c r="J25" s="79"/>
    </row>
    <row r="26" spans="2:10">
      <c r="B26" s="79"/>
      <c r="C26" s="79"/>
      <c r="D26" s="79"/>
      <c r="E26" s="79"/>
      <c r="F26" s="79"/>
      <c r="G26" s="79"/>
      <c r="H26" s="79"/>
      <c r="I26" s="79"/>
      <c r="J26" s="79"/>
    </row>
    <row r="27" spans="2:10">
      <c r="B27" s="79"/>
      <c r="C27" s="79"/>
      <c r="D27" s="79"/>
      <c r="E27" s="79"/>
      <c r="F27" s="79"/>
      <c r="G27" s="79"/>
      <c r="H27" s="79"/>
      <c r="I27" s="79"/>
      <c r="J27" s="79"/>
    </row>
    <row r="28" spans="2:10">
      <c r="B28" s="79"/>
      <c r="C28" s="79"/>
      <c r="D28" s="79"/>
      <c r="E28" s="79"/>
      <c r="F28" s="79"/>
      <c r="G28" s="79"/>
      <c r="H28" s="79"/>
      <c r="I28" s="79"/>
      <c r="J28" s="79"/>
    </row>
    <row r="29" spans="2:10">
      <c r="B29" s="79"/>
      <c r="C29" s="79"/>
      <c r="D29" s="79"/>
      <c r="E29" s="79"/>
      <c r="F29" s="79"/>
      <c r="G29" s="79"/>
      <c r="H29" s="79"/>
      <c r="I29" s="79"/>
      <c r="J29" s="79"/>
    </row>
    <row r="30" spans="2:10">
      <c r="B30" s="79"/>
      <c r="C30" s="79"/>
      <c r="D30" s="79"/>
      <c r="E30" s="79"/>
      <c r="F30" s="79"/>
      <c r="G30" s="79"/>
      <c r="H30" s="79"/>
      <c r="I30" s="79"/>
      <c r="J30" s="79"/>
    </row>
    <row r="31" spans="2:10">
      <c r="B31" s="79"/>
      <c r="C31" s="79"/>
      <c r="D31" s="79"/>
      <c r="E31" s="79"/>
      <c r="F31" s="79"/>
      <c r="G31" s="79"/>
      <c r="H31" s="79"/>
      <c r="I31" s="79"/>
      <c r="J31" s="79"/>
    </row>
    <row r="32" spans="2:10">
      <c r="B32" s="79"/>
      <c r="C32" s="79"/>
      <c r="D32" s="79"/>
      <c r="E32" s="79"/>
      <c r="F32" s="79"/>
      <c r="G32" s="79"/>
      <c r="H32" s="79"/>
      <c r="I32" s="79"/>
      <c r="J32" s="79"/>
    </row>
    <row r="33" spans="2:10">
      <c r="B33" s="79"/>
      <c r="C33" s="79"/>
      <c r="D33" s="79"/>
      <c r="E33" s="79"/>
      <c r="F33" s="79"/>
      <c r="G33" s="79"/>
      <c r="H33" s="79"/>
      <c r="I33" s="79"/>
      <c r="J33" s="79"/>
    </row>
    <row r="34" spans="2:10">
      <c r="B34" s="79"/>
      <c r="C34" s="79"/>
      <c r="D34" s="79"/>
      <c r="E34" s="79"/>
      <c r="F34" s="79"/>
      <c r="G34" s="79"/>
      <c r="H34" s="79"/>
      <c r="I34" s="79"/>
      <c r="J34" s="79"/>
    </row>
    <row r="35" spans="2:10">
      <c r="B35" s="79"/>
      <c r="C35" s="79"/>
      <c r="D35" s="79"/>
      <c r="E35" s="79"/>
      <c r="F35" s="79"/>
      <c r="G35" s="79"/>
      <c r="H35" s="79"/>
      <c r="I35" s="79"/>
      <c r="J35" s="79"/>
    </row>
    <row r="36" spans="2:10">
      <c r="B36" s="79"/>
      <c r="C36" s="79"/>
      <c r="D36" s="79"/>
      <c r="E36" s="79"/>
      <c r="F36" s="79"/>
      <c r="G36" s="79"/>
      <c r="H36" s="79"/>
      <c r="I36" s="79"/>
      <c r="J36" s="79"/>
    </row>
    <row r="37" spans="2:10">
      <c r="B37" s="79"/>
      <c r="C37" s="79"/>
      <c r="D37" s="79"/>
      <c r="E37" s="79"/>
      <c r="F37" s="79"/>
      <c r="G37" s="79"/>
      <c r="H37" s="79"/>
      <c r="I37" s="79"/>
      <c r="J37" s="79"/>
    </row>
    <row r="38" spans="2:10">
      <c r="B38" s="79"/>
      <c r="C38" s="79"/>
      <c r="D38" s="79"/>
      <c r="E38" s="79"/>
      <c r="F38" s="79"/>
      <c r="G38" s="79"/>
      <c r="H38" s="79"/>
      <c r="I38" s="79"/>
      <c r="J38" s="79"/>
    </row>
    <row r="39" spans="2:10">
      <c r="B39" s="79"/>
      <c r="C39" s="79"/>
      <c r="D39" s="79"/>
      <c r="E39" s="79"/>
      <c r="F39" s="79"/>
      <c r="G39" s="79"/>
      <c r="H39" s="79"/>
      <c r="I39" s="79"/>
      <c r="J39" s="79"/>
    </row>
    <row r="40" spans="2:10">
      <c r="B40" s="79"/>
      <c r="C40" s="79"/>
      <c r="D40" s="79"/>
      <c r="E40" s="79"/>
      <c r="F40" s="79"/>
      <c r="G40" s="79"/>
      <c r="H40" s="79"/>
      <c r="I40" s="79"/>
      <c r="J40" s="79"/>
    </row>
    <row r="41" spans="2:10">
      <c r="B41" s="79"/>
      <c r="C41" s="79"/>
      <c r="D41" s="79"/>
      <c r="E41" s="79"/>
      <c r="F41" s="79"/>
      <c r="G41" s="79"/>
      <c r="H41" s="79"/>
      <c r="I41" s="79"/>
      <c r="J41" s="79"/>
    </row>
    <row r="42" spans="2:10">
      <c r="B42" s="79"/>
      <c r="C42" s="79"/>
      <c r="D42" s="79"/>
      <c r="E42" s="79"/>
      <c r="F42" s="79"/>
      <c r="G42" s="79"/>
      <c r="H42" s="79"/>
      <c r="I42" s="79"/>
      <c r="J42" s="79"/>
    </row>
    <row r="43" spans="2:10">
      <c r="B43" s="79"/>
      <c r="C43" s="79"/>
      <c r="D43" s="79"/>
      <c r="E43" s="79"/>
      <c r="F43" s="79"/>
      <c r="G43" s="79"/>
      <c r="H43" s="79"/>
      <c r="I43" s="79"/>
      <c r="J43" s="79"/>
    </row>
    <row r="44" spans="2:10">
      <c r="B44" s="79"/>
      <c r="C44" s="79"/>
      <c r="D44" s="79"/>
      <c r="E44" s="79"/>
      <c r="F44" s="79"/>
      <c r="G44" s="79"/>
      <c r="H44" s="79"/>
      <c r="I44" s="79"/>
      <c r="J44" s="79"/>
    </row>
    <row r="45" spans="2:10">
      <c r="B45" s="79"/>
      <c r="C45" s="79"/>
      <c r="D45" s="79"/>
      <c r="E45" s="79"/>
      <c r="F45" s="79"/>
      <c r="G45" s="79"/>
      <c r="H45" s="79"/>
      <c r="I45" s="79"/>
      <c r="J45" s="79"/>
    </row>
    <row r="46" spans="2:10">
      <c r="B46" s="79"/>
      <c r="C46" s="79"/>
      <c r="D46" s="79"/>
      <c r="E46" s="79"/>
      <c r="F46" s="79"/>
      <c r="G46" s="79"/>
      <c r="H46" s="79"/>
      <c r="I46" s="79"/>
      <c r="J46" s="79"/>
    </row>
    <row r="47" spans="2:10">
      <c r="B47" s="79"/>
      <c r="C47" s="79"/>
      <c r="D47" s="79"/>
      <c r="E47" s="79"/>
      <c r="F47" s="79"/>
      <c r="G47" s="79"/>
      <c r="H47" s="79"/>
      <c r="I47" s="79"/>
      <c r="J47" s="79"/>
    </row>
    <row r="48" spans="2:10">
      <c r="B48" s="79"/>
      <c r="C48" s="79"/>
      <c r="D48" s="79"/>
      <c r="E48" s="79"/>
      <c r="F48" s="79"/>
      <c r="G48" s="79"/>
      <c r="H48" s="79"/>
      <c r="I48" s="79"/>
      <c r="J48" s="79"/>
    </row>
    <row r="49" spans="2:10">
      <c r="B49" s="79"/>
      <c r="C49" s="79"/>
      <c r="D49" s="79"/>
      <c r="E49" s="79"/>
      <c r="F49" s="79"/>
      <c r="G49" s="79"/>
      <c r="H49" s="79"/>
      <c r="I49" s="79"/>
      <c r="J49" s="79"/>
    </row>
    <row r="50" spans="2:10">
      <c r="B50" s="79"/>
      <c r="C50" s="79"/>
      <c r="D50" s="79"/>
      <c r="E50" s="79"/>
      <c r="F50" s="79"/>
      <c r="G50" s="79"/>
      <c r="H50" s="79"/>
      <c r="I50" s="79"/>
      <c r="J50" s="79"/>
    </row>
    <row r="51" spans="2:10">
      <c r="B51" s="79"/>
      <c r="C51" s="79"/>
      <c r="D51" s="79"/>
      <c r="E51" s="79"/>
      <c r="F51" s="79"/>
      <c r="G51" s="79"/>
      <c r="H51" s="79"/>
      <c r="I51" s="79"/>
      <c r="J51" s="79"/>
    </row>
    <row r="52" spans="2:10">
      <c r="B52" s="79"/>
      <c r="C52" s="79"/>
      <c r="D52" s="79"/>
      <c r="E52" s="79"/>
      <c r="F52" s="79"/>
      <c r="G52" s="79"/>
      <c r="H52" s="79"/>
      <c r="I52" s="79"/>
      <c r="J52" s="79"/>
    </row>
    <row r="53" spans="2:10">
      <c r="B53" s="79"/>
      <c r="C53" s="79"/>
      <c r="D53" s="79"/>
      <c r="E53" s="79"/>
      <c r="F53" s="79"/>
      <c r="G53" s="79"/>
      <c r="H53" s="79"/>
      <c r="I53" s="79"/>
      <c r="J53" s="79"/>
    </row>
    <row r="54" spans="2:10">
      <c r="B54" s="79"/>
      <c r="C54" s="79"/>
      <c r="D54" s="79"/>
      <c r="E54" s="79"/>
      <c r="F54" s="79"/>
      <c r="G54" s="79"/>
      <c r="H54" s="79"/>
      <c r="I54" s="79"/>
      <c r="J54" s="79"/>
    </row>
    <row r="55" spans="2:10">
      <c r="B55" s="79"/>
      <c r="C55" s="79"/>
      <c r="D55" s="79"/>
      <c r="E55" s="79"/>
      <c r="F55" s="79"/>
      <c r="G55" s="79"/>
      <c r="H55" s="79"/>
      <c r="I55" s="79"/>
      <c r="J55" s="79"/>
    </row>
    <row r="56" spans="2:10">
      <c r="B56" s="79"/>
      <c r="C56" s="79"/>
      <c r="D56" s="79"/>
      <c r="E56" s="79"/>
      <c r="F56" s="79"/>
      <c r="G56" s="79"/>
      <c r="H56" s="79"/>
      <c r="I56" s="79"/>
      <c r="J56" s="79"/>
    </row>
    <row r="57" spans="2:10">
      <c r="B57" s="79"/>
      <c r="C57" s="79"/>
      <c r="D57" s="79"/>
      <c r="E57" s="79"/>
      <c r="F57" s="79"/>
      <c r="G57" s="79"/>
      <c r="H57" s="79"/>
      <c r="I57" s="79"/>
      <c r="J57" s="79"/>
    </row>
    <row r="58" spans="2:10">
      <c r="B58" s="79"/>
      <c r="C58" s="79"/>
      <c r="D58" s="79"/>
      <c r="E58" s="79"/>
      <c r="F58" s="79"/>
      <c r="G58" s="79"/>
      <c r="H58" s="79"/>
      <c r="I58" s="79"/>
      <c r="J58" s="79"/>
    </row>
    <row r="59" spans="2:10">
      <c r="B59" s="79"/>
      <c r="C59" s="79"/>
      <c r="D59" s="79"/>
      <c r="E59" s="79"/>
      <c r="F59" s="79"/>
      <c r="G59" s="79"/>
      <c r="H59" s="79"/>
      <c r="I59" s="79"/>
      <c r="J59" s="79"/>
    </row>
    <row r="60" spans="2:10">
      <c r="B60" s="79"/>
      <c r="C60" s="79"/>
      <c r="D60" s="79"/>
      <c r="E60" s="79"/>
      <c r="F60" s="79"/>
      <c r="G60" s="79"/>
      <c r="H60" s="79"/>
      <c r="I60" s="79"/>
      <c r="J60" s="79"/>
    </row>
    <row r="61" spans="2:10">
      <c r="B61" s="79"/>
      <c r="C61" s="79"/>
      <c r="D61" s="79"/>
      <c r="E61" s="79"/>
      <c r="F61" s="79"/>
      <c r="G61" s="79"/>
      <c r="H61" s="79"/>
      <c r="I61" s="79"/>
      <c r="J61" s="79"/>
    </row>
    <row r="62" spans="2:10">
      <c r="B62" s="79"/>
      <c r="C62" s="79"/>
      <c r="D62" s="79"/>
      <c r="E62" s="79"/>
      <c r="F62" s="79"/>
      <c r="G62" s="79"/>
      <c r="H62" s="79"/>
      <c r="I62" s="79"/>
      <c r="J62" s="79"/>
    </row>
    <row r="63" spans="2:10">
      <c r="B63" s="79"/>
      <c r="C63" s="79"/>
      <c r="D63" s="79"/>
      <c r="E63" s="79"/>
      <c r="F63" s="79"/>
      <c r="G63" s="79"/>
      <c r="H63" s="79"/>
      <c r="I63" s="79"/>
      <c r="J63" s="79"/>
    </row>
    <row r="64" spans="2:10">
      <c r="B64" s="79"/>
      <c r="C64" s="79"/>
      <c r="D64" s="79"/>
      <c r="E64" s="79"/>
      <c r="F64" s="79"/>
      <c r="G64" s="79"/>
      <c r="H64" s="79"/>
      <c r="I64" s="79"/>
      <c r="J64" s="79"/>
    </row>
    <row r="65" spans="2:10">
      <c r="B65" s="79"/>
      <c r="C65" s="79"/>
      <c r="D65" s="79"/>
      <c r="E65" s="79"/>
      <c r="F65" s="79"/>
      <c r="G65" s="79"/>
      <c r="H65" s="79"/>
      <c r="I65" s="79"/>
      <c r="J65" s="79"/>
    </row>
    <row r="66" spans="2:10">
      <c r="B66" s="79"/>
      <c r="C66" s="79"/>
      <c r="D66" s="79"/>
      <c r="E66" s="79"/>
      <c r="F66" s="79"/>
      <c r="G66" s="79"/>
      <c r="H66" s="79"/>
      <c r="I66" s="79"/>
      <c r="J66" s="79"/>
    </row>
    <row r="67" spans="2:10">
      <c r="B67" s="79"/>
      <c r="C67" s="79"/>
      <c r="D67" s="79"/>
      <c r="E67" s="79"/>
      <c r="F67" s="79"/>
      <c r="G67" s="79"/>
      <c r="H67" s="79"/>
      <c r="I67" s="79"/>
      <c r="J67" s="79"/>
    </row>
    <row r="68" spans="2:10">
      <c r="B68" s="79"/>
      <c r="C68" s="79"/>
      <c r="D68" s="79"/>
      <c r="E68" s="79"/>
      <c r="F68" s="79"/>
      <c r="G68" s="79"/>
      <c r="H68" s="79"/>
      <c r="I68" s="79"/>
      <c r="J68" s="79"/>
    </row>
    <row r="69" spans="2:10">
      <c r="B69" s="79"/>
      <c r="C69" s="79"/>
      <c r="D69" s="79"/>
      <c r="E69" s="79"/>
      <c r="F69" s="79"/>
      <c r="G69" s="79"/>
      <c r="H69" s="79"/>
      <c r="I69" s="79"/>
      <c r="J69" s="79"/>
    </row>
    <row r="70" spans="2:10">
      <c r="B70" s="79"/>
      <c r="C70" s="79"/>
      <c r="D70" s="79"/>
      <c r="E70" s="79"/>
      <c r="F70" s="79"/>
      <c r="G70" s="79"/>
      <c r="H70" s="79"/>
      <c r="I70" s="79"/>
      <c r="J70" s="79"/>
    </row>
    <row r="71" spans="2:10">
      <c r="B71" s="79"/>
      <c r="C71" s="79"/>
      <c r="D71" s="79"/>
      <c r="E71" s="79"/>
      <c r="F71" s="79"/>
      <c r="G71" s="79"/>
      <c r="H71" s="79"/>
      <c r="I71" s="79"/>
      <c r="J71" s="79"/>
    </row>
    <row r="72" spans="2:10">
      <c r="B72" s="79"/>
      <c r="C72" s="79"/>
      <c r="D72" s="79"/>
      <c r="E72" s="79"/>
      <c r="F72" s="79"/>
      <c r="G72" s="79"/>
      <c r="H72" s="79"/>
      <c r="I72" s="79"/>
      <c r="J72" s="79"/>
    </row>
    <row r="73" spans="2:10">
      <c r="B73" s="79"/>
      <c r="C73" s="79"/>
      <c r="D73" s="79"/>
      <c r="E73" s="79"/>
      <c r="F73" s="79"/>
      <c r="G73" s="79"/>
      <c r="H73" s="79"/>
      <c r="I73" s="79"/>
      <c r="J73" s="79"/>
    </row>
    <row r="74" spans="2:10">
      <c r="B74" s="79"/>
      <c r="C74" s="79"/>
      <c r="D74" s="79"/>
      <c r="E74" s="79"/>
      <c r="F74" s="79"/>
      <c r="G74" s="79"/>
      <c r="H74" s="79"/>
      <c r="I74" s="79"/>
      <c r="J74" s="79"/>
    </row>
    <row r="75" spans="2:10">
      <c r="B75" s="79"/>
      <c r="C75" s="79"/>
      <c r="D75" s="79"/>
      <c r="E75" s="79"/>
      <c r="F75" s="79"/>
      <c r="G75" s="79"/>
      <c r="H75" s="79"/>
      <c r="I75" s="79"/>
      <c r="J75" s="79"/>
    </row>
    <row r="76" spans="2:10">
      <c r="B76" s="79"/>
      <c r="C76" s="79"/>
      <c r="D76" s="79"/>
      <c r="E76" s="79"/>
      <c r="F76" s="79"/>
      <c r="G76" s="79"/>
      <c r="H76" s="79"/>
      <c r="I76" s="79"/>
      <c r="J76" s="79"/>
    </row>
    <row r="77" spans="2:10">
      <c r="B77" s="79"/>
      <c r="C77" s="79"/>
      <c r="D77" s="79"/>
      <c r="E77" s="79"/>
      <c r="F77" s="79"/>
      <c r="G77" s="79"/>
      <c r="H77" s="79"/>
      <c r="I77" s="79"/>
      <c r="J77" s="79"/>
    </row>
    <row r="78" spans="2:10">
      <c r="B78" s="79"/>
      <c r="C78" s="79"/>
      <c r="D78" s="79"/>
      <c r="E78" s="79"/>
      <c r="F78" s="79"/>
      <c r="G78" s="79"/>
      <c r="H78" s="79"/>
      <c r="I78" s="79"/>
      <c r="J78" s="79"/>
    </row>
    <row r="79" spans="2:10">
      <c r="B79" s="79"/>
      <c r="C79" s="79"/>
      <c r="D79" s="79"/>
      <c r="E79" s="79"/>
      <c r="F79" s="79"/>
      <c r="G79" s="79"/>
      <c r="H79" s="79"/>
      <c r="I79" s="79"/>
      <c r="J79" s="79"/>
    </row>
    <row r="80" spans="2:10">
      <c r="B80" s="79"/>
      <c r="C80" s="79"/>
      <c r="D80" s="79"/>
      <c r="E80" s="79"/>
      <c r="F80" s="79"/>
      <c r="G80" s="79"/>
      <c r="H80" s="79"/>
      <c r="I80" s="79"/>
      <c r="J80" s="79"/>
    </row>
    <row r="81" spans="2:10">
      <c r="B81" s="79"/>
      <c r="C81" s="79"/>
      <c r="D81" s="79"/>
      <c r="E81" s="79"/>
      <c r="F81" s="79"/>
      <c r="G81" s="79"/>
      <c r="H81" s="79"/>
      <c r="I81" s="79"/>
      <c r="J81" s="79"/>
    </row>
    <row r="82" spans="2:10">
      <c r="B82" s="79"/>
      <c r="C82" s="79"/>
      <c r="D82" s="79"/>
      <c r="E82" s="79"/>
      <c r="F82" s="79"/>
      <c r="G82" s="79"/>
      <c r="H82" s="79"/>
      <c r="I82" s="79"/>
      <c r="J82" s="79"/>
    </row>
    <row r="83" spans="2:10">
      <c r="B83" s="79"/>
      <c r="C83" s="79"/>
      <c r="D83" s="79"/>
      <c r="E83" s="79"/>
      <c r="F83" s="79"/>
      <c r="G83" s="79"/>
      <c r="H83" s="79"/>
      <c r="I83" s="79"/>
      <c r="J83" s="79"/>
    </row>
    <row r="84" spans="2:10">
      <c r="B84" s="79"/>
      <c r="C84" s="79"/>
      <c r="D84" s="79"/>
      <c r="E84" s="79"/>
      <c r="F84" s="79"/>
      <c r="G84" s="79"/>
      <c r="H84" s="79"/>
      <c r="I84" s="79"/>
      <c r="J84" s="79"/>
    </row>
    <row r="85" spans="2:10">
      <c r="B85" s="79"/>
      <c r="C85" s="79"/>
      <c r="D85" s="79"/>
      <c r="E85" s="79"/>
      <c r="F85" s="79"/>
      <c r="G85" s="79"/>
      <c r="H85" s="79"/>
      <c r="I85" s="79"/>
      <c r="J85" s="79"/>
    </row>
    <row r="86" spans="2:10">
      <c r="B86" s="79"/>
      <c r="C86" s="79"/>
      <c r="D86" s="79"/>
      <c r="E86" s="79"/>
      <c r="F86" s="79"/>
      <c r="G86" s="79"/>
      <c r="H86" s="79"/>
      <c r="I86" s="79"/>
      <c r="J86" s="79"/>
    </row>
    <row r="87" spans="2:10">
      <c r="B87" s="79"/>
      <c r="C87" s="79"/>
      <c r="D87" s="79"/>
      <c r="E87" s="79"/>
      <c r="F87" s="79"/>
      <c r="G87" s="79"/>
      <c r="H87" s="79"/>
      <c r="I87" s="79"/>
      <c r="J87" s="79"/>
    </row>
    <row r="88" spans="2:10">
      <c r="B88" s="79"/>
      <c r="C88" s="79"/>
      <c r="D88" s="79"/>
      <c r="E88" s="79"/>
      <c r="F88" s="79"/>
      <c r="G88" s="79"/>
      <c r="H88" s="79"/>
      <c r="I88" s="79"/>
      <c r="J88" s="79"/>
    </row>
    <row r="89" spans="2:10">
      <c r="B89" s="79"/>
      <c r="C89" s="79"/>
      <c r="D89" s="79"/>
      <c r="E89" s="79"/>
      <c r="F89" s="79"/>
      <c r="G89" s="79"/>
      <c r="H89" s="79"/>
      <c r="I89" s="79"/>
      <c r="J89" s="79"/>
    </row>
    <row r="90" spans="2:10">
      <c r="B90" s="79"/>
      <c r="C90" s="79"/>
      <c r="D90" s="79"/>
      <c r="E90" s="79"/>
      <c r="F90" s="79"/>
      <c r="G90" s="79"/>
      <c r="H90" s="79"/>
      <c r="I90" s="79"/>
      <c r="J90" s="79"/>
    </row>
    <row r="91" spans="2:10">
      <c r="B91" s="79"/>
      <c r="C91" s="79"/>
      <c r="D91" s="79"/>
      <c r="E91" s="79"/>
      <c r="F91" s="79"/>
      <c r="G91" s="79"/>
      <c r="H91" s="79"/>
      <c r="I91" s="79"/>
      <c r="J91" s="79"/>
    </row>
    <row r="92" spans="2:10">
      <c r="B92" s="79"/>
      <c r="C92" s="79"/>
      <c r="D92" s="79"/>
      <c r="E92" s="79"/>
      <c r="F92" s="79"/>
      <c r="G92" s="79"/>
      <c r="H92" s="79"/>
      <c r="I92" s="79"/>
      <c r="J92" s="79"/>
    </row>
    <row r="93" spans="2:10">
      <c r="B93" s="79"/>
      <c r="C93" s="79"/>
      <c r="D93" s="79"/>
      <c r="E93" s="79"/>
      <c r="F93" s="79"/>
      <c r="G93" s="79"/>
      <c r="H93" s="79"/>
      <c r="I93" s="79"/>
      <c r="J93" s="79"/>
    </row>
    <row r="94" spans="2:10">
      <c r="B94" s="79"/>
      <c r="C94" s="79"/>
      <c r="D94" s="79"/>
      <c r="E94" s="79"/>
      <c r="F94" s="79"/>
      <c r="G94" s="79"/>
      <c r="H94" s="79"/>
      <c r="I94" s="79"/>
      <c r="J94" s="79"/>
    </row>
    <row r="95" spans="2:10">
      <c r="B95" s="79"/>
      <c r="C95" s="79"/>
      <c r="D95" s="79"/>
      <c r="E95" s="79"/>
      <c r="F95" s="79"/>
      <c r="G95" s="79"/>
      <c r="H95" s="79"/>
      <c r="I95" s="79"/>
      <c r="J95" s="79"/>
    </row>
    <row r="96" spans="2:10">
      <c r="B96" s="79"/>
      <c r="C96" s="79"/>
      <c r="D96" s="79"/>
      <c r="E96" s="79"/>
      <c r="F96" s="79"/>
      <c r="G96" s="79"/>
      <c r="H96" s="79"/>
      <c r="I96" s="79"/>
      <c r="J96" s="79"/>
    </row>
    <row r="97" spans="2:10">
      <c r="B97" s="79"/>
      <c r="C97" s="79"/>
      <c r="D97" s="79"/>
      <c r="E97" s="79"/>
      <c r="F97" s="79"/>
      <c r="G97" s="79"/>
      <c r="H97" s="79"/>
      <c r="I97" s="79"/>
      <c r="J97" s="79"/>
    </row>
    <row r="98" spans="2:10">
      <c r="B98" s="79"/>
      <c r="C98" s="79"/>
      <c r="D98" s="79"/>
      <c r="E98" s="79"/>
      <c r="F98" s="79"/>
      <c r="G98" s="79"/>
      <c r="H98" s="79"/>
      <c r="I98" s="79"/>
      <c r="J98" s="79"/>
    </row>
    <row r="99" spans="2:10">
      <c r="B99" s="79"/>
      <c r="C99" s="79"/>
      <c r="D99" s="79"/>
      <c r="E99" s="79"/>
      <c r="F99" s="79"/>
      <c r="G99" s="79"/>
      <c r="H99" s="79"/>
      <c r="I99" s="79"/>
      <c r="J99" s="79"/>
    </row>
    <row r="100" spans="2:10">
      <c r="B100" s="79"/>
      <c r="C100" s="79"/>
      <c r="D100" s="79"/>
      <c r="E100" s="79"/>
      <c r="F100" s="79"/>
      <c r="G100" s="79"/>
      <c r="H100" s="79"/>
      <c r="I100" s="79"/>
      <c r="J100" s="79"/>
    </row>
    <row r="101" spans="2:10"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2:10"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2:10">
      <c r="B103" s="79"/>
      <c r="C103" s="79"/>
      <c r="D103" s="79"/>
      <c r="E103" s="79"/>
      <c r="F103" s="79"/>
      <c r="G103" s="79"/>
      <c r="H103" s="79"/>
      <c r="I103" s="79"/>
      <c r="J103" s="79"/>
    </row>
    <row r="104" spans="2:10"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2:10">
      <c r="B105" s="79"/>
      <c r="C105" s="79"/>
      <c r="D105" s="79"/>
      <c r="E105" s="79"/>
      <c r="F105" s="79"/>
      <c r="G105" s="79"/>
      <c r="H105" s="79"/>
      <c r="I105" s="79"/>
      <c r="J105" s="79"/>
    </row>
    <row r="106" spans="2:10">
      <c r="B106" s="79"/>
      <c r="C106" s="79"/>
      <c r="D106" s="79"/>
      <c r="E106" s="79"/>
      <c r="F106" s="79"/>
      <c r="G106" s="79"/>
      <c r="H106" s="79"/>
      <c r="I106" s="79"/>
      <c r="J106" s="79"/>
    </row>
    <row r="107" spans="2:10">
      <c r="B107" s="79"/>
      <c r="C107" s="79"/>
      <c r="D107" s="79"/>
      <c r="E107" s="79"/>
      <c r="F107" s="79"/>
      <c r="G107" s="79"/>
      <c r="H107" s="79"/>
      <c r="I107" s="79"/>
      <c r="J107" s="79"/>
    </row>
    <row r="108" spans="2:10">
      <c r="B108" s="79"/>
      <c r="C108" s="79"/>
      <c r="D108" s="79"/>
      <c r="E108" s="79"/>
      <c r="F108" s="79"/>
      <c r="G108" s="79"/>
      <c r="H108" s="79"/>
      <c r="I108" s="79"/>
      <c r="J108" s="79"/>
    </row>
    <row r="109" spans="2:10">
      <c r="B109" s="79"/>
      <c r="C109" s="79"/>
      <c r="D109" s="79"/>
      <c r="E109" s="79"/>
      <c r="F109" s="79"/>
      <c r="G109" s="79"/>
      <c r="H109" s="79"/>
      <c r="I109" s="79"/>
      <c r="J109" s="7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183</v>
      </c>
      <c r="C1" s="78" t="s" vm="1">
        <v>253</v>
      </c>
    </row>
    <row r="2" spans="2:60">
      <c r="B2" s="57" t="s">
        <v>182</v>
      </c>
      <c r="C2" s="78" t="s">
        <v>254</v>
      </c>
    </row>
    <row r="3" spans="2:60">
      <c r="B3" s="57" t="s">
        <v>184</v>
      </c>
      <c r="C3" s="78" t="s">
        <v>255</v>
      </c>
    </row>
    <row r="4" spans="2:60">
      <c r="B4" s="57" t="s">
        <v>185</v>
      </c>
      <c r="C4" s="78">
        <v>2208</v>
      </c>
    </row>
    <row r="6" spans="2:60" ht="26.25" customHeight="1">
      <c r="B6" s="202" t="s">
        <v>218</v>
      </c>
      <c r="C6" s="203"/>
      <c r="D6" s="203"/>
      <c r="E6" s="203"/>
      <c r="F6" s="203"/>
      <c r="G6" s="203"/>
      <c r="H6" s="203"/>
      <c r="I6" s="203"/>
      <c r="J6" s="203"/>
      <c r="K6" s="204"/>
    </row>
    <row r="7" spans="2:60" s="3" customFormat="1" ht="66">
      <c r="B7" s="60" t="s">
        <v>120</v>
      </c>
      <c r="C7" s="60" t="s">
        <v>121</v>
      </c>
      <c r="D7" s="60" t="s">
        <v>15</v>
      </c>
      <c r="E7" s="60" t="s">
        <v>16</v>
      </c>
      <c r="F7" s="60" t="s">
        <v>57</v>
      </c>
      <c r="G7" s="60" t="s">
        <v>104</v>
      </c>
      <c r="H7" s="60" t="s">
        <v>53</v>
      </c>
      <c r="I7" s="60" t="s">
        <v>113</v>
      </c>
      <c r="J7" s="60" t="s">
        <v>186</v>
      </c>
      <c r="K7" s="60" t="s">
        <v>187</v>
      </c>
    </row>
    <row r="8" spans="2:60" s="3" customFormat="1" ht="21.75" customHeight="1">
      <c r="B8" s="15"/>
      <c r="C8" s="71"/>
      <c r="D8" s="16"/>
      <c r="E8" s="16"/>
      <c r="F8" s="16" t="s">
        <v>20</v>
      </c>
      <c r="G8" s="16"/>
      <c r="H8" s="16" t="s">
        <v>20</v>
      </c>
      <c r="I8" s="16" t="s">
        <v>242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7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17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" customWidth="1"/>
    <col min="2" max="2" width="29.42578125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183</v>
      </c>
      <c r="C1" s="78" t="s" vm="1">
        <v>253</v>
      </c>
    </row>
    <row r="2" spans="2:60">
      <c r="B2" s="57" t="s">
        <v>182</v>
      </c>
      <c r="C2" s="78" t="s">
        <v>254</v>
      </c>
    </row>
    <row r="3" spans="2:60">
      <c r="B3" s="57" t="s">
        <v>184</v>
      </c>
      <c r="C3" s="78" t="s">
        <v>255</v>
      </c>
    </row>
    <row r="4" spans="2:60">
      <c r="B4" s="57" t="s">
        <v>185</v>
      </c>
      <c r="C4" s="78">
        <v>2208</v>
      </c>
    </row>
    <row r="6" spans="2:60" ht="26.25" customHeight="1">
      <c r="B6" s="202" t="s">
        <v>219</v>
      </c>
      <c r="C6" s="203"/>
      <c r="D6" s="203"/>
      <c r="E6" s="203"/>
      <c r="F6" s="203"/>
      <c r="G6" s="203"/>
      <c r="H6" s="203"/>
      <c r="I6" s="203"/>
      <c r="J6" s="203"/>
      <c r="K6" s="204"/>
    </row>
    <row r="7" spans="2:60" s="3" customFormat="1" ht="63">
      <c r="B7" s="60" t="s">
        <v>120</v>
      </c>
      <c r="C7" s="62" t="s">
        <v>45</v>
      </c>
      <c r="D7" s="62" t="s">
        <v>15</v>
      </c>
      <c r="E7" s="62" t="s">
        <v>16</v>
      </c>
      <c r="F7" s="62" t="s">
        <v>57</v>
      </c>
      <c r="G7" s="62" t="s">
        <v>104</v>
      </c>
      <c r="H7" s="62" t="s">
        <v>53</v>
      </c>
      <c r="I7" s="62" t="s">
        <v>113</v>
      </c>
      <c r="J7" s="62" t="s">
        <v>186</v>
      </c>
      <c r="K7" s="64" t="s">
        <v>187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242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19" t="s">
        <v>56</v>
      </c>
      <c r="C10" s="120"/>
      <c r="D10" s="120"/>
      <c r="E10" s="120"/>
      <c r="F10" s="120"/>
      <c r="G10" s="120"/>
      <c r="H10" s="124">
        <v>0.39340000000000003</v>
      </c>
      <c r="I10" s="121">
        <v>0.42987000000000003</v>
      </c>
      <c r="J10" s="123">
        <v>1</v>
      </c>
      <c r="K10" s="123">
        <f>+I10/'סכום נכסי הקרן'!$C$42</f>
        <v>3.540973642739494E-6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s="96" customFormat="1" ht="21" customHeight="1">
      <c r="B11" s="127" t="s">
        <v>235</v>
      </c>
      <c r="C11" s="120"/>
      <c r="D11" s="120"/>
      <c r="E11" s="120"/>
      <c r="F11" s="120"/>
      <c r="G11" s="120"/>
      <c r="H11" s="124">
        <v>0.39340000000000003</v>
      </c>
      <c r="I11" s="121">
        <v>0.42987000000000003</v>
      </c>
      <c r="J11" s="123">
        <v>1</v>
      </c>
      <c r="K11" s="123">
        <f>+I11/'סכום נכסי הקרן'!$C$42</f>
        <v>3.540973642739494E-6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3" t="s">
        <v>1271</v>
      </c>
      <c r="C12" s="80" t="s">
        <v>1272</v>
      </c>
      <c r="D12" s="80" t="s">
        <v>1157</v>
      </c>
      <c r="E12" s="80"/>
      <c r="F12" s="94">
        <v>5.5999999999999994E-2</v>
      </c>
      <c r="G12" s="93" t="s">
        <v>168</v>
      </c>
      <c r="H12" s="118">
        <v>0.39340000000000003</v>
      </c>
      <c r="I12" s="87">
        <v>0.42987000000000003</v>
      </c>
      <c r="J12" s="88">
        <v>1</v>
      </c>
      <c r="K12" s="88">
        <f>+I12/'סכום נכסי הקרן'!$C$42</f>
        <v>3.540973642739494E-6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10"/>
      <c r="C13" s="80"/>
      <c r="D13" s="80"/>
      <c r="E13" s="80"/>
      <c r="F13" s="80"/>
      <c r="G13" s="80"/>
      <c r="H13" s="118"/>
      <c r="I13" s="80"/>
      <c r="J13" s="88"/>
      <c r="K13" s="8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7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7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B111" s="79"/>
      <c r="C111" s="79"/>
      <c r="D111" s="79"/>
      <c r="E111" s="79"/>
      <c r="F111" s="79"/>
      <c r="G111" s="79"/>
      <c r="H111" s="79"/>
      <c r="I111" s="79"/>
      <c r="J111" s="79"/>
      <c r="K111" s="79"/>
    </row>
    <row r="112" spans="2:11">
      <c r="B112" s="79"/>
      <c r="C112" s="79"/>
      <c r="D112" s="79"/>
      <c r="E112" s="79"/>
      <c r="F112" s="79"/>
      <c r="G112" s="79"/>
      <c r="H112" s="79"/>
      <c r="I112" s="79"/>
      <c r="J112" s="79"/>
      <c r="K112" s="79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D109"/>
  <sheetViews>
    <sheetView rightToLeft="1" workbookViewId="0">
      <pane ySplit="9" topLeftCell="A10" activePane="bottomLeft" state="frozen"/>
      <selection pane="bottomLeft" activeCell="A10" sqref="A10:XFD10"/>
    </sheetView>
  </sheetViews>
  <sheetFormatPr defaultColWidth="9.140625" defaultRowHeight="18"/>
  <cols>
    <col min="1" max="1" width="10.42578125" style="1" customWidth="1"/>
    <col min="2" max="2" width="53.28515625" style="2" bestFit="1" customWidth="1"/>
    <col min="3" max="3" width="41.7109375" style="1" bestFit="1" customWidth="1"/>
    <col min="4" max="4" width="11.85546875" style="1" customWidth="1"/>
    <col min="5" max="15" width="5.7109375" style="1" customWidth="1"/>
    <col min="16" max="16384" width="9.140625" style="1"/>
  </cols>
  <sheetData>
    <row r="1" spans="2:30">
      <c r="B1" s="57" t="s">
        <v>183</v>
      </c>
      <c r="C1" s="78" t="s" vm="1">
        <v>253</v>
      </c>
    </row>
    <row r="2" spans="2:30">
      <c r="B2" s="57" t="s">
        <v>182</v>
      </c>
      <c r="C2" s="78" t="s">
        <v>254</v>
      </c>
    </row>
    <row r="3" spans="2:30">
      <c r="B3" s="57" t="s">
        <v>184</v>
      </c>
      <c r="C3" s="78" t="s">
        <v>255</v>
      </c>
    </row>
    <row r="4" spans="2:30">
      <c r="B4" s="57" t="s">
        <v>185</v>
      </c>
      <c r="C4" s="78">
        <v>2208</v>
      </c>
    </row>
    <row r="6" spans="2:30" ht="26.25" customHeight="1">
      <c r="B6" s="202" t="s">
        <v>220</v>
      </c>
      <c r="C6" s="203"/>
      <c r="D6" s="204"/>
    </row>
    <row r="7" spans="2:30" s="3" customFormat="1" ht="31.5">
      <c r="B7" s="60" t="s">
        <v>120</v>
      </c>
      <c r="C7" s="65" t="s">
        <v>110</v>
      </c>
      <c r="D7" s="66" t="s">
        <v>109</v>
      </c>
    </row>
    <row r="8" spans="2:30" s="3" customFormat="1">
      <c r="B8" s="15"/>
      <c r="C8" s="32" t="s">
        <v>242</v>
      </c>
      <c r="D8" s="17" t="s">
        <v>22</v>
      </c>
    </row>
    <row r="9" spans="2:30" s="4" customFormat="1" ht="18" customHeight="1">
      <c r="B9" s="18"/>
      <c r="C9" s="19" t="s">
        <v>1</v>
      </c>
      <c r="D9" s="20" t="s">
        <v>2</v>
      </c>
    </row>
    <row r="10" spans="2:30" s="4" customFormat="1" ht="18" customHeight="1">
      <c r="B10" s="133" t="s">
        <v>1285</v>
      </c>
      <c r="C10" s="134">
        <f>C11+C25</f>
        <v>3792.9333795143307</v>
      </c>
      <c r="D10" s="135"/>
    </row>
    <row r="11" spans="2:30">
      <c r="B11" s="133" t="s">
        <v>25</v>
      </c>
      <c r="C11" s="140">
        <f>SUM(C12:C22)</f>
        <v>1096.5548738960674</v>
      </c>
      <c r="D11" s="138"/>
    </row>
    <row r="12" spans="2:30">
      <c r="B12" s="136" t="s">
        <v>1287</v>
      </c>
      <c r="C12" s="137">
        <v>72.344532508522164</v>
      </c>
      <c r="D12" s="138">
        <v>46132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2:30">
      <c r="B13" s="136" t="s">
        <v>1355</v>
      </c>
      <c r="C13" s="137">
        <v>318.85764</v>
      </c>
      <c r="D13" s="138">
        <v>46100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2:30">
      <c r="B14" s="136" t="s">
        <v>1354</v>
      </c>
      <c r="C14" s="137">
        <v>59.405300000000004</v>
      </c>
      <c r="D14" s="138">
        <v>43100</v>
      </c>
    </row>
    <row r="15" spans="2:30">
      <c r="B15" s="136" t="s">
        <v>1360</v>
      </c>
      <c r="C15" s="137">
        <v>39.737810702913386</v>
      </c>
      <c r="D15" s="138">
        <v>43100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2:30">
      <c r="B16" s="136" t="s">
        <v>1357</v>
      </c>
      <c r="C16" s="137">
        <v>89.682479999999998</v>
      </c>
      <c r="D16" s="138">
        <v>43738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2:4">
      <c r="B17" s="136" t="s">
        <v>1352</v>
      </c>
      <c r="C17" s="137">
        <v>196.65602999999999</v>
      </c>
      <c r="D17" s="138">
        <v>44246</v>
      </c>
    </row>
    <row r="18" spans="2:4">
      <c r="B18" s="136" t="s">
        <v>1358</v>
      </c>
      <c r="C18" s="137">
        <v>1.6862999999999999</v>
      </c>
      <c r="D18" s="138">
        <v>43948</v>
      </c>
    </row>
    <row r="19" spans="2:4">
      <c r="B19" s="136" t="s">
        <v>1353</v>
      </c>
      <c r="C19" s="137">
        <v>34.114989999999999</v>
      </c>
      <c r="D19" s="138">
        <v>43297</v>
      </c>
    </row>
    <row r="20" spans="2:4">
      <c r="B20" s="136" t="s">
        <v>1358</v>
      </c>
      <c r="C20" s="137">
        <v>61.136396176450006</v>
      </c>
      <c r="D20" s="138">
        <v>43908</v>
      </c>
    </row>
    <row r="21" spans="2:4">
      <c r="B21" s="136" t="s">
        <v>1359</v>
      </c>
      <c r="C21" s="137">
        <v>12.384394508181968</v>
      </c>
      <c r="D21" s="138">
        <v>43378</v>
      </c>
    </row>
    <row r="22" spans="2:4">
      <c r="B22" s="136" t="s">
        <v>1356</v>
      </c>
      <c r="C22" s="137">
        <v>210.54899999999998</v>
      </c>
      <c r="D22" s="138">
        <v>44739</v>
      </c>
    </row>
    <row r="23" spans="2:4">
      <c r="B23" s="136"/>
      <c r="C23" s="137"/>
      <c r="D23" s="138"/>
    </row>
    <row r="24" spans="2:4">
      <c r="B24" s="136"/>
      <c r="C24" s="137"/>
      <c r="D24" s="138"/>
    </row>
    <row r="25" spans="2:4">
      <c r="B25" s="139" t="s">
        <v>1286</v>
      </c>
      <c r="C25" s="140">
        <f>SUM(C26:C42)</f>
        <v>2696.3785056182633</v>
      </c>
      <c r="D25" s="138"/>
    </row>
    <row r="26" spans="2:4">
      <c r="B26" s="136" t="s">
        <v>1196</v>
      </c>
      <c r="C26" s="137">
        <v>212.59400001336527</v>
      </c>
      <c r="D26" s="138">
        <v>46601</v>
      </c>
    </row>
    <row r="27" spans="2:4">
      <c r="B27" s="136" t="s">
        <v>1289</v>
      </c>
      <c r="C27" s="137">
        <v>157.09317971997751</v>
      </c>
      <c r="D27" s="138">
        <v>44429</v>
      </c>
    </row>
    <row r="28" spans="2:4">
      <c r="B28" s="136" t="s">
        <v>1296</v>
      </c>
      <c r="C28" s="137">
        <v>186.43491126771602</v>
      </c>
      <c r="D28" s="138">
        <v>45382</v>
      </c>
    </row>
    <row r="29" spans="2:4">
      <c r="B29" s="136" t="s">
        <v>1290</v>
      </c>
      <c r="C29" s="137">
        <v>263.54987931580007</v>
      </c>
      <c r="D29" s="138">
        <v>44722</v>
      </c>
    </row>
    <row r="30" spans="2:4">
      <c r="B30" s="136" t="s">
        <v>1297</v>
      </c>
      <c r="C30" s="137">
        <v>243.20370158908682</v>
      </c>
      <c r="D30" s="138">
        <v>44926</v>
      </c>
    </row>
    <row r="31" spans="2:4">
      <c r="B31" s="136" t="s">
        <v>1295</v>
      </c>
      <c r="C31" s="137">
        <v>173.7600666451147</v>
      </c>
      <c r="D31" s="138">
        <v>46012</v>
      </c>
    </row>
    <row r="32" spans="2:4">
      <c r="B32" s="136" t="s">
        <v>1293</v>
      </c>
      <c r="C32" s="137">
        <v>140.73417909666665</v>
      </c>
      <c r="D32" s="138">
        <v>47026</v>
      </c>
    </row>
    <row r="33" spans="2:4">
      <c r="B33" s="136" t="s">
        <v>1204</v>
      </c>
      <c r="C33" s="137">
        <v>82.330557949091002</v>
      </c>
      <c r="D33" s="138">
        <v>46201</v>
      </c>
    </row>
    <row r="34" spans="2:4">
      <c r="B34" s="136" t="s">
        <v>1291</v>
      </c>
      <c r="C34" s="137">
        <v>170.87005106999999</v>
      </c>
      <c r="D34" s="138">
        <v>44196</v>
      </c>
    </row>
    <row r="35" spans="2:4">
      <c r="B35" s="136" t="s">
        <v>1193</v>
      </c>
      <c r="C35" s="137">
        <v>124.40796843424447</v>
      </c>
      <c r="D35" s="138">
        <v>47262</v>
      </c>
    </row>
    <row r="36" spans="2:4">
      <c r="B36" s="136" t="s">
        <v>1194</v>
      </c>
      <c r="C36" s="137">
        <v>98.049204978228232</v>
      </c>
      <c r="D36" s="138">
        <v>46600</v>
      </c>
    </row>
    <row r="37" spans="2:4">
      <c r="B37" s="136" t="s">
        <v>1298</v>
      </c>
      <c r="C37" s="137">
        <v>268.05277356454582</v>
      </c>
      <c r="D37" s="138">
        <v>46201</v>
      </c>
    </row>
    <row r="38" spans="2:4">
      <c r="B38" s="136" t="s">
        <v>1294</v>
      </c>
      <c r="C38" s="137">
        <v>160.93564411230875</v>
      </c>
      <c r="D38" s="138">
        <v>46722</v>
      </c>
    </row>
    <row r="39" spans="2:4">
      <c r="B39" s="136" t="s">
        <v>1300</v>
      </c>
      <c r="C39" s="137">
        <v>103.96363009754405</v>
      </c>
      <c r="D39" s="138">
        <v>47031</v>
      </c>
    </row>
    <row r="40" spans="2:4">
      <c r="B40" s="136" t="s">
        <v>1288</v>
      </c>
      <c r="C40" s="137">
        <v>83.992998611948906</v>
      </c>
      <c r="D40" s="138">
        <v>46054</v>
      </c>
    </row>
    <row r="41" spans="2:4">
      <c r="B41" s="136" t="s">
        <v>1292</v>
      </c>
      <c r="C41" s="137">
        <v>92.903689152625162</v>
      </c>
      <c r="D41" s="138">
        <v>47102</v>
      </c>
    </row>
    <row r="42" spans="2:4">
      <c r="B42" s="136" t="s">
        <v>1299</v>
      </c>
      <c r="C42" s="137">
        <v>133.50207</v>
      </c>
      <c r="D42" s="138">
        <v>46482</v>
      </c>
    </row>
    <row r="43" spans="2:4">
      <c r="B43" s="79"/>
      <c r="C43" s="79"/>
      <c r="D43" s="79"/>
    </row>
    <row r="44" spans="2:4">
      <c r="B44" s="125" t="s">
        <v>252</v>
      </c>
      <c r="C44" s="79"/>
      <c r="D44" s="79"/>
    </row>
    <row r="45" spans="2:4">
      <c r="B45" s="125" t="s">
        <v>116</v>
      </c>
      <c r="C45" s="79"/>
      <c r="D45" s="79"/>
    </row>
    <row r="46" spans="2:4">
      <c r="B46" s="125" t="s">
        <v>237</v>
      </c>
      <c r="C46" s="79"/>
      <c r="D46" s="79"/>
    </row>
    <row r="47" spans="2:4">
      <c r="B47" s="125" t="s">
        <v>247</v>
      </c>
      <c r="C47" s="79"/>
      <c r="D47" s="79"/>
    </row>
    <row r="48" spans="2:4">
      <c r="B48" s="79"/>
      <c r="C48" s="79"/>
      <c r="D48" s="79"/>
    </row>
    <row r="49" spans="2:4">
      <c r="B49" s="79"/>
      <c r="C49" s="79"/>
      <c r="D49" s="79"/>
    </row>
    <row r="50" spans="2:4">
      <c r="B50" s="79"/>
      <c r="C50" s="79"/>
      <c r="D50" s="79"/>
    </row>
    <row r="51" spans="2:4">
      <c r="B51" s="79"/>
      <c r="C51" s="79"/>
      <c r="D51" s="79"/>
    </row>
    <row r="52" spans="2:4">
      <c r="B52" s="79"/>
      <c r="C52" s="79"/>
      <c r="D52" s="79"/>
    </row>
    <row r="53" spans="2:4">
      <c r="B53" s="79"/>
      <c r="C53" s="79"/>
      <c r="D53" s="79"/>
    </row>
    <row r="54" spans="2:4">
      <c r="B54" s="79"/>
      <c r="C54" s="79"/>
      <c r="D54" s="79"/>
    </row>
    <row r="55" spans="2:4">
      <c r="B55" s="79"/>
      <c r="C55" s="79"/>
      <c r="D55" s="79"/>
    </row>
    <row r="56" spans="2:4">
      <c r="B56" s="79"/>
      <c r="C56" s="79"/>
      <c r="D56" s="79"/>
    </row>
    <row r="57" spans="2:4">
      <c r="B57" s="79"/>
      <c r="C57" s="79"/>
      <c r="D57" s="79"/>
    </row>
    <row r="58" spans="2:4">
      <c r="B58" s="79"/>
      <c r="C58" s="79"/>
      <c r="D58" s="79"/>
    </row>
    <row r="59" spans="2:4">
      <c r="B59" s="79"/>
      <c r="C59" s="79"/>
      <c r="D59" s="79"/>
    </row>
    <row r="60" spans="2:4">
      <c r="B60" s="79"/>
      <c r="C60" s="79"/>
      <c r="D60" s="79"/>
    </row>
    <row r="61" spans="2:4">
      <c r="B61" s="79"/>
      <c r="C61" s="79"/>
      <c r="D61" s="79"/>
    </row>
    <row r="62" spans="2:4">
      <c r="B62" s="79"/>
      <c r="C62" s="79"/>
      <c r="D62" s="79"/>
    </row>
    <row r="63" spans="2:4">
      <c r="B63" s="79"/>
      <c r="C63" s="79"/>
      <c r="D63" s="79"/>
    </row>
    <row r="64" spans="2:4">
      <c r="B64" s="79"/>
      <c r="C64" s="79"/>
      <c r="D64" s="79"/>
    </row>
    <row r="65" spans="2:4">
      <c r="B65" s="79"/>
      <c r="C65" s="79"/>
      <c r="D65" s="79"/>
    </row>
    <row r="66" spans="2:4">
      <c r="B66" s="79"/>
      <c r="C66" s="79"/>
      <c r="D66" s="79"/>
    </row>
    <row r="67" spans="2:4">
      <c r="B67" s="79"/>
      <c r="C67" s="79"/>
      <c r="D67" s="79"/>
    </row>
    <row r="68" spans="2:4">
      <c r="B68" s="79"/>
      <c r="C68" s="79"/>
      <c r="D68" s="79"/>
    </row>
    <row r="69" spans="2:4">
      <c r="B69" s="79"/>
      <c r="C69" s="79"/>
      <c r="D69" s="79"/>
    </row>
    <row r="70" spans="2:4">
      <c r="B70" s="79"/>
      <c r="C70" s="79"/>
      <c r="D70" s="79"/>
    </row>
    <row r="71" spans="2:4">
      <c r="B71" s="79"/>
      <c r="C71" s="79"/>
      <c r="D71" s="79"/>
    </row>
    <row r="72" spans="2:4">
      <c r="B72" s="79"/>
      <c r="C72" s="79"/>
      <c r="D72" s="79"/>
    </row>
    <row r="73" spans="2:4">
      <c r="B73" s="79"/>
      <c r="C73" s="79"/>
      <c r="D73" s="79"/>
    </row>
    <row r="74" spans="2:4">
      <c r="B74" s="79"/>
      <c r="C74" s="79"/>
      <c r="D74" s="79"/>
    </row>
    <row r="75" spans="2:4">
      <c r="B75" s="79"/>
      <c r="C75" s="79"/>
      <c r="D75" s="79"/>
    </row>
    <row r="76" spans="2:4">
      <c r="B76" s="79"/>
      <c r="C76" s="79"/>
      <c r="D76" s="79"/>
    </row>
    <row r="77" spans="2:4">
      <c r="B77" s="79"/>
      <c r="C77" s="79"/>
      <c r="D77" s="79"/>
    </row>
    <row r="78" spans="2:4">
      <c r="B78" s="79"/>
      <c r="C78" s="79"/>
      <c r="D78" s="79"/>
    </row>
    <row r="79" spans="2:4">
      <c r="B79" s="79"/>
      <c r="C79" s="79"/>
      <c r="D79" s="79"/>
    </row>
    <row r="80" spans="2:4">
      <c r="B80" s="79"/>
      <c r="C80" s="79"/>
      <c r="D80" s="79"/>
    </row>
    <row r="81" spans="2:4">
      <c r="B81" s="79"/>
      <c r="C81" s="79"/>
      <c r="D81" s="79"/>
    </row>
    <row r="82" spans="2:4">
      <c r="B82" s="79"/>
      <c r="C82" s="79"/>
      <c r="D82" s="79"/>
    </row>
    <row r="83" spans="2:4">
      <c r="B83" s="79"/>
      <c r="C83" s="79"/>
      <c r="D83" s="79"/>
    </row>
    <row r="84" spans="2:4">
      <c r="B84" s="79"/>
      <c r="C84" s="79"/>
      <c r="D84" s="79"/>
    </row>
    <row r="85" spans="2:4">
      <c r="B85" s="79"/>
      <c r="C85" s="79"/>
      <c r="D85" s="79"/>
    </row>
    <row r="86" spans="2:4">
      <c r="B86" s="79"/>
      <c r="C86" s="79"/>
      <c r="D86" s="79"/>
    </row>
    <row r="87" spans="2:4">
      <c r="B87" s="79"/>
      <c r="C87" s="79"/>
      <c r="D87" s="79"/>
    </row>
    <row r="88" spans="2:4">
      <c r="B88" s="79"/>
      <c r="C88" s="79"/>
      <c r="D88" s="79"/>
    </row>
    <row r="89" spans="2:4">
      <c r="B89" s="79"/>
      <c r="C89" s="79"/>
      <c r="D89" s="79"/>
    </row>
    <row r="90" spans="2:4">
      <c r="B90" s="79"/>
      <c r="C90" s="79"/>
      <c r="D90" s="79"/>
    </row>
    <row r="91" spans="2:4">
      <c r="B91" s="79"/>
      <c r="C91" s="79"/>
      <c r="D91" s="79"/>
    </row>
    <row r="92" spans="2:4">
      <c r="B92" s="79"/>
      <c r="C92" s="79"/>
      <c r="D92" s="79"/>
    </row>
    <row r="93" spans="2:4">
      <c r="B93" s="79"/>
      <c r="C93" s="79"/>
      <c r="D93" s="79"/>
    </row>
    <row r="94" spans="2:4">
      <c r="B94" s="79"/>
      <c r="C94" s="79"/>
      <c r="D94" s="79"/>
    </row>
    <row r="95" spans="2:4">
      <c r="B95" s="79"/>
      <c r="C95" s="79"/>
      <c r="D95" s="79"/>
    </row>
    <row r="96" spans="2:4">
      <c r="B96" s="79"/>
      <c r="C96" s="79"/>
      <c r="D96" s="79"/>
    </row>
    <row r="97" spans="2:4">
      <c r="B97" s="79"/>
      <c r="C97" s="79"/>
      <c r="D97" s="79"/>
    </row>
    <row r="98" spans="2:4">
      <c r="B98" s="79"/>
      <c r="C98" s="79"/>
      <c r="D98" s="79"/>
    </row>
    <row r="99" spans="2:4">
      <c r="B99" s="79"/>
      <c r="C99" s="79"/>
      <c r="D99" s="79"/>
    </row>
    <row r="100" spans="2:4">
      <c r="B100" s="79"/>
      <c r="C100" s="79"/>
      <c r="D100" s="79"/>
    </row>
    <row r="101" spans="2:4">
      <c r="B101" s="79"/>
      <c r="C101" s="79"/>
      <c r="D101" s="79"/>
    </row>
    <row r="102" spans="2:4">
      <c r="B102" s="79"/>
      <c r="C102" s="79"/>
      <c r="D102" s="79"/>
    </row>
    <row r="103" spans="2:4">
      <c r="B103" s="79"/>
      <c r="C103" s="79"/>
      <c r="D103" s="79"/>
    </row>
    <row r="104" spans="2:4">
      <c r="B104" s="79"/>
      <c r="C104" s="79"/>
      <c r="D104" s="79"/>
    </row>
    <row r="105" spans="2:4">
      <c r="B105" s="79"/>
      <c r="C105" s="79"/>
      <c r="D105" s="79"/>
    </row>
    <row r="106" spans="2:4">
      <c r="B106" s="79"/>
      <c r="C106" s="79"/>
      <c r="D106" s="79"/>
    </row>
    <row r="107" spans="2:4">
      <c r="B107" s="79"/>
      <c r="C107" s="79"/>
      <c r="D107" s="79"/>
    </row>
    <row r="108" spans="2:4">
      <c r="B108" s="79"/>
      <c r="C108" s="79"/>
      <c r="D108" s="79"/>
    </row>
    <row r="109" spans="2:4">
      <c r="B109" s="79"/>
      <c r="C109" s="79"/>
      <c r="D109" s="79"/>
    </row>
  </sheetData>
  <sheetProtection sheet="1" objects="1" scenarios="1"/>
  <mergeCells count="1">
    <mergeCell ref="B6:D6"/>
  </mergeCells>
  <phoneticPr fontId="4" type="noConversion"/>
  <conditionalFormatting sqref="B12:B24">
    <cfRule type="cellIs" dxfId="1" priority="2" operator="equal">
      <formula>"NR3"</formula>
    </cfRule>
  </conditionalFormatting>
  <conditionalFormatting sqref="B26:B42">
    <cfRule type="cellIs" dxfId="0" priority="1" operator="equal">
      <formula>"NR3"</formula>
    </cfRule>
  </conditionalFormatting>
  <dataValidations count="1">
    <dataValidation allowBlank="1" showInputMessage="1" showErrorMessage="1" sqref="Q27:XFD28 C5:C25 A26:D38 A1:B25 D1:XFD25 A39:XFD1048576 E26:XFD26 E29:XFD38 E27:O2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183</v>
      </c>
      <c r="C1" s="78" t="s" vm="1">
        <v>253</v>
      </c>
    </row>
    <row r="2" spans="2:18">
      <c r="B2" s="57" t="s">
        <v>182</v>
      </c>
      <c r="C2" s="78" t="s">
        <v>254</v>
      </c>
    </row>
    <row r="3" spans="2:18">
      <c r="B3" s="57" t="s">
        <v>184</v>
      </c>
      <c r="C3" s="78" t="s">
        <v>255</v>
      </c>
    </row>
    <row r="4" spans="2:18">
      <c r="B4" s="57" t="s">
        <v>185</v>
      </c>
      <c r="C4" s="78">
        <v>2208</v>
      </c>
    </row>
    <row r="6" spans="2:18" ht="26.25" customHeight="1">
      <c r="B6" s="202" t="s">
        <v>223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4"/>
    </row>
    <row r="7" spans="2:18" s="3" customFormat="1" ht="78.75">
      <c r="B7" s="22" t="s">
        <v>120</v>
      </c>
      <c r="C7" s="30" t="s">
        <v>45</v>
      </c>
      <c r="D7" s="30" t="s">
        <v>65</v>
      </c>
      <c r="E7" s="30" t="s">
        <v>15</v>
      </c>
      <c r="F7" s="30" t="s">
        <v>66</v>
      </c>
      <c r="G7" s="30" t="s">
        <v>105</v>
      </c>
      <c r="H7" s="30" t="s">
        <v>18</v>
      </c>
      <c r="I7" s="30" t="s">
        <v>104</v>
      </c>
      <c r="J7" s="30" t="s">
        <v>17</v>
      </c>
      <c r="K7" s="30" t="s">
        <v>221</v>
      </c>
      <c r="L7" s="30" t="s">
        <v>244</v>
      </c>
      <c r="M7" s="30" t="s">
        <v>222</v>
      </c>
      <c r="N7" s="30" t="s">
        <v>59</v>
      </c>
      <c r="O7" s="30" t="s">
        <v>186</v>
      </c>
      <c r="P7" s="31" t="s">
        <v>188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248</v>
      </c>
      <c r="M8" s="32" t="s">
        <v>242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252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116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247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5"/>
  <sheetViews>
    <sheetView rightToLeft="1" workbookViewId="0">
      <pane ySplit="9" topLeftCell="A10" activePane="bottomLeft" state="frozen"/>
      <selection pane="bottomLeft" activeCell="A10" sqref="A10:XFD10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6">
      <c r="B1" s="167" t="s">
        <v>183</v>
      </c>
      <c r="C1" s="168" t="s" vm="1">
        <v>253</v>
      </c>
      <c r="D1" s="158"/>
      <c r="E1" s="158"/>
      <c r="F1" s="158"/>
      <c r="G1" s="158"/>
      <c r="H1" s="158"/>
      <c r="I1" s="158"/>
      <c r="J1" s="158"/>
      <c r="K1" s="158"/>
      <c r="L1" s="158"/>
    </row>
    <row r="2" spans="2:16">
      <c r="B2" s="167" t="s">
        <v>182</v>
      </c>
      <c r="C2" s="168" t="s">
        <v>254</v>
      </c>
      <c r="D2" s="158"/>
      <c r="E2" s="158"/>
      <c r="F2" s="158"/>
      <c r="G2" s="158"/>
      <c r="H2" s="158"/>
      <c r="I2" s="158"/>
      <c r="J2" s="158"/>
      <c r="K2" s="158"/>
      <c r="L2" s="158"/>
    </row>
    <row r="3" spans="2:16">
      <c r="B3" s="167" t="s">
        <v>184</v>
      </c>
      <c r="C3" s="168" t="s">
        <v>255</v>
      </c>
      <c r="D3" s="158"/>
      <c r="E3" s="158"/>
      <c r="F3" s="158"/>
      <c r="G3" s="158"/>
      <c r="H3" s="158"/>
      <c r="I3" s="158"/>
      <c r="J3" s="158"/>
      <c r="K3" s="158"/>
      <c r="L3" s="158"/>
    </row>
    <row r="4" spans="2:16">
      <c r="B4" s="167" t="s">
        <v>185</v>
      </c>
      <c r="C4" s="168">
        <v>2208</v>
      </c>
      <c r="D4" s="158"/>
      <c r="E4" s="158"/>
      <c r="F4" s="158"/>
      <c r="G4" s="158"/>
      <c r="H4" s="158"/>
      <c r="I4" s="158"/>
      <c r="J4" s="158"/>
      <c r="K4" s="158"/>
      <c r="L4" s="158"/>
    </row>
    <row r="6" spans="2:16" ht="26.25" customHeight="1">
      <c r="B6" s="191" t="s">
        <v>212</v>
      </c>
      <c r="C6" s="192"/>
      <c r="D6" s="192"/>
      <c r="E6" s="192"/>
      <c r="F6" s="192"/>
      <c r="G6" s="192"/>
      <c r="H6" s="192"/>
      <c r="I6" s="192"/>
      <c r="J6" s="192"/>
      <c r="K6" s="192"/>
      <c r="L6" s="192"/>
    </row>
    <row r="7" spans="2:16" s="3" customFormat="1" ht="63">
      <c r="B7" s="161" t="s">
        <v>119</v>
      </c>
      <c r="C7" s="162" t="s">
        <v>45</v>
      </c>
      <c r="D7" s="162" t="s">
        <v>121</v>
      </c>
      <c r="E7" s="162" t="s">
        <v>15</v>
      </c>
      <c r="F7" s="162" t="s">
        <v>66</v>
      </c>
      <c r="G7" s="162" t="s">
        <v>104</v>
      </c>
      <c r="H7" s="162" t="s">
        <v>17</v>
      </c>
      <c r="I7" s="162" t="s">
        <v>19</v>
      </c>
      <c r="J7" s="162" t="s">
        <v>62</v>
      </c>
      <c r="K7" s="162" t="s">
        <v>186</v>
      </c>
      <c r="L7" s="162" t="s">
        <v>187</v>
      </c>
      <c r="M7" s="1"/>
    </row>
    <row r="8" spans="2:16" s="3" customFormat="1" ht="28.5" customHeight="1">
      <c r="B8" s="163"/>
      <c r="C8" s="164"/>
      <c r="D8" s="164"/>
      <c r="E8" s="164"/>
      <c r="F8" s="164"/>
      <c r="G8" s="164"/>
      <c r="H8" s="164" t="s">
        <v>20</v>
      </c>
      <c r="I8" s="164" t="s">
        <v>20</v>
      </c>
      <c r="J8" s="164" t="s">
        <v>242</v>
      </c>
      <c r="K8" s="164" t="s">
        <v>20</v>
      </c>
      <c r="L8" s="164" t="s">
        <v>20</v>
      </c>
    </row>
    <row r="9" spans="2:16" s="4" customFormat="1" ht="18" customHeight="1">
      <c r="B9" s="165"/>
      <c r="C9" s="166" t="s">
        <v>1</v>
      </c>
      <c r="D9" s="166" t="s">
        <v>2</v>
      </c>
      <c r="E9" s="166" t="s">
        <v>3</v>
      </c>
      <c r="F9" s="166" t="s">
        <v>4</v>
      </c>
      <c r="G9" s="166" t="s">
        <v>5</v>
      </c>
      <c r="H9" s="166" t="s">
        <v>6</v>
      </c>
      <c r="I9" s="166" t="s">
        <v>7</v>
      </c>
      <c r="J9" s="166" t="s">
        <v>8</v>
      </c>
      <c r="K9" s="166" t="s">
        <v>9</v>
      </c>
      <c r="L9" s="166" t="s">
        <v>10</v>
      </c>
    </row>
    <row r="10" spans="2:16" s="4" customFormat="1" ht="18" customHeight="1">
      <c r="B10" s="183" t="s">
        <v>44</v>
      </c>
      <c r="C10" s="184"/>
      <c r="D10" s="184"/>
      <c r="E10" s="184"/>
      <c r="F10" s="184"/>
      <c r="G10" s="184"/>
      <c r="H10" s="184"/>
      <c r="I10" s="184"/>
      <c r="J10" s="185">
        <v>2621.0592409999999</v>
      </c>
      <c r="K10" s="186">
        <v>1</v>
      </c>
      <c r="L10" s="186">
        <v>2.1590484770837189E-2</v>
      </c>
      <c r="M10" s="145"/>
      <c r="N10" s="145"/>
      <c r="O10" s="145"/>
      <c r="P10" s="145"/>
    </row>
    <row r="11" spans="2:16" s="96" customFormat="1">
      <c r="B11" s="187" t="s">
        <v>235</v>
      </c>
      <c r="C11" s="184"/>
      <c r="D11" s="184"/>
      <c r="E11" s="184"/>
      <c r="F11" s="184"/>
      <c r="G11" s="184"/>
      <c r="H11" s="184"/>
      <c r="I11" s="184"/>
      <c r="J11" s="185">
        <v>2621.0592409999999</v>
      </c>
      <c r="K11" s="186">
        <v>1</v>
      </c>
      <c r="L11" s="186">
        <v>2.1590484770837189E-2</v>
      </c>
      <c r="M11" s="146"/>
      <c r="N11" s="146"/>
      <c r="O11" s="146"/>
      <c r="P11" s="146"/>
    </row>
    <row r="12" spans="2:16">
      <c r="B12" s="181" t="s">
        <v>41</v>
      </c>
      <c r="C12" s="171"/>
      <c r="D12" s="171"/>
      <c r="E12" s="171"/>
      <c r="F12" s="171"/>
      <c r="G12" s="171"/>
      <c r="H12" s="171"/>
      <c r="I12" s="171"/>
      <c r="J12" s="176">
        <v>2339.27</v>
      </c>
      <c r="K12" s="177">
        <v>0.89249031971803494</v>
      </c>
      <c r="L12" s="177">
        <v>1.9269298655991848E-2</v>
      </c>
      <c r="M12" s="147"/>
      <c r="N12" s="147"/>
      <c r="O12" s="147"/>
      <c r="P12" s="147"/>
    </row>
    <row r="13" spans="2:16">
      <c r="B13" s="173" t="s">
        <v>1258</v>
      </c>
      <c r="C13" s="170" t="s">
        <v>1259</v>
      </c>
      <c r="D13" s="170">
        <v>11</v>
      </c>
      <c r="E13" s="170" t="s">
        <v>1274</v>
      </c>
      <c r="F13" s="170" t="s">
        <v>1273</v>
      </c>
      <c r="G13" s="178" t="s">
        <v>168</v>
      </c>
      <c r="H13" s="179">
        <v>0</v>
      </c>
      <c r="I13" s="179">
        <v>0</v>
      </c>
      <c r="J13" s="174">
        <v>73.23</v>
      </c>
      <c r="K13" s="175">
        <v>2.7939086173443727E-2</v>
      </c>
      <c r="L13" s="175">
        <v>6.0321841453884464E-4</v>
      </c>
      <c r="M13" s="147"/>
      <c r="N13" s="147"/>
      <c r="O13" s="147"/>
      <c r="P13" s="147"/>
    </row>
    <row r="14" spans="2:16">
      <c r="B14" s="173" t="s">
        <v>1260</v>
      </c>
      <c r="C14" s="170" t="s">
        <v>1261</v>
      </c>
      <c r="D14" s="170">
        <v>26</v>
      </c>
      <c r="E14" s="170" t="s">
        <v>1274</v>
      </c>
      <c r="F14" s="170" t="s">
        <v>1273</v>
      </c>
      <c r="G14" s="178" t="s">
        <v>168</v>
      </c>
      <c r="H14" s="179">
        <v>0</v>
      </c>
      <c r="I14" s="179">
        <v>0</v>
      </c>
      <c r="J14" s="174">
        <v>2266.04</v>
      </c>
      <c r="K14" s="175">
        <v>0.86455123354459118</v>
      </c>
      <c r="L14" s="175">
        <v>1.8666080241453005E-2</v>
      </c>
      <c r="M14" s="147"/>
      <c r="N14" s="147"/>
      <c r="O14" s="147"/>
      <c r="P14" s="147"/>
    </row>
    <row r="15" spans="2:16">
      <c r="B15" s="172"/>
      <c r="C15" s="170"/>
      <c r="D15" s="170"/>
      <c r="E15" s="170"/>
      <c r="F15" s="170"/>
      <c r="G15" s="170"/>
      <c r="H15" s="170"/>
      <c r="I15" s="170"/>
      <c r="J15" s="170"/>
      <c r="K15" s="175"/>
      <c r="L15" s="170"/>
      <c r="M15" s="147"/>
      <c r="N15" s="147"/>
      <c r="O15" s="147"/>
      <c r="P15" s="147"/>
    </row>
    <row r="16" spans="2:16">
      <c r="B16" s="181" t="s">
        <v>42</v>
      </c>
      <c r="C16" s="171"/>
      <c r="D16" s="171"/>
      <c r="E16" s="171"/>
      <c r="F16" s="171"/>
      <c r="G16" s="171"/>
      <c r="H16" s="171"/>
      <c r="I16" s="171"/>
      <c r="J16" s="176">
        <v>280.777671</v>
      </c>
      <c r="K16" s="177">
        <v>0.10712374089372977</v>
      </c>
      <c r="L16" s="177">
        <v>2.3128534963611815E-3</v>
      </c>
      <c r="M16" s="147"/>
      <c r="N16" s="147"/>
      <c r="O16" s="147"/>
      <c r="P16" s="147"/>
    </row>
    <row r="17" spans="2:16">
      <c r="B17" s="173" t="s">
        <v>1260</v>
      </c>
      <c r="C17" s="170" t="s">
        <v>1262</v>
      </c>
      <c r="D17" s="170">
        <v>26</v>
      </c>
      <c r="E17" s="170" t="s">
        <v>1274</v>
      </c>
      <c r="F17" s="170" t="s">
        <v>1273</v>
      </c>
      <c r="G17" s="178" t="s">
        <v>167</v>
      </c>
      <c r="H17" s="179">
        <v>0</v>
      </c>
      <c r="I17" s="179">
        <v>0</v>
      </c>
      <c r="J17" s="174">
        <v>205.58</v>
      </c>
      <c r="K17" s="175">
        <v>7.8433938761935829E-2</v>
      </c>
      <c r="L17" s="175">
        <v>1.6934267603563524E-3</v>
      </c>
      <c r="M17" s="147"/>
      <c r="N17" s="147"/>
      <c r="O17" s="147"/>
      <c r="P17" s="147"/>
    </row>
    <row r="18" spans="2:16">
      <c r="B18" s="173" t="s">
        <v>1260</v>
      </c>
      <c r="C18" s="170" t="s">
        <v>1263</v>
      </c>
      <c r="D18" s="170">
        <v>26</v>
      </c>
      <c r="E18" s="170" t="s">
        <v>1274</v>
      </c>
      <c r="F18" s="170" t="s">
        <v>1273</v>
      </c>
      <c r="G18" s="178" t="s">
        <v>177</v>
      </c>
      <c r="H18" s="179">
        <v>0</v>
      </c>
      <c r="I18" s="179">
        <v>0</v>
      </c>
      <c r="J18" s="174">
        <v>64.180000000000007</v>
      </c>
      <c r="K18" s="175">
        <v>2.4486283635280874E-2</v>
      </c>
      <c r="L18" s="175">
        <v>5.2867073392193166E-4</v>
      </c>
      <c r="M18" s="147"/>
      <c r="N18" s="147"/>
      <c r="O18" s="147"/>
      <c r="P18" s="147"/>
    </row>
    <row r="19" spans="2:16">
      <c r="B19" s="173" t="s">
        <v>1260</v>
      </c>
      <c r="C19" s="170" t="s">
        <v>1264</v>
      </c>
      <c r="D19" s="170">
        <v>26</v>
      </c>
      <c r="E19" s="170" t="s">
        <v>1274</v>
      </c>
      <c r="F19" s="170" t="s">
        <v>1273</v>
      </c>
      <c r="G19" s="178" t="s">
        <v>171</v>
      </c>
      <c r="H19" s="179">
        <v>0</v>
      </c>
      <c r="I19" s="179">
        <v>0</v>
      </c>
      <c r="J19" s="174">
        <v>2.9741110000000002</v>
      </c>
      <c r="K19" s="175">
        <v>1.1346981226053106E-3</v>
      </c>
      <c r="L19" s="175">
        <v>2.4498682535607509E-5</v>
      </c>
      <c r="M19" s="147"/>
      <c r="N19" s="147"/>
      <c r="O19" s="147"/>
      <c r="P19" s="147"/>
    </row>
    <row r="20" spans="2:16">
      <c r="B20" s="173" t="s">
        <v>1260</v>
      </c>
      <c r="C20" s="170" t="s">
        <v>1265</v>
      </c>
      <c r="D20" s="170">
        <v>26</v>
      </c>
      <c r="E20" s="170" t="s">
        <v>1274</v>
      </c>
      <c r="F20" s="170" t="s">
        <v>1273</v>
      </c>
      <c r="G20" s="178" t="s">
        <v>169</v>
      </c>
      <c r="H20" s="179">
        <v>0</v>
      </c>
      <c r="I20" s="179">
        <v>0</v>
      </c>
      <c r="J20" s="174">
        <v>2.754</v>
      </c>
      <c r="K20" s="175">
        <v>1.0507202420000548E-3</v>
      </c>
      <c r="L20" s="175">
        <v>2.2685559383312552E-5</v>
      </c>
      <c r="M20" s="147"/>
      <c r="N20" s="147"/>
      <c r="O20" s="147"/>
      <c r="P20" s="147"/>
    </row>
    <row r="21" spans="2:16">
      <c r="B21" s="173" t="s">
        <v>1260</v>
      </c>
      <c r="C21" s="170" t="s">
        <v>1266</v>
      </c>
      <c r="D21" s="170">
        <v>26</v>
      </c>
      <c r="E21" s="170" t="s">
        <v>1274</v>
      </c>
      <c r="F21" s="170" t="s">
        <v>1273</v>
      </c>
      <c r="G21" s="178" t="s">
        <v>176</v>
      </c>
      <c r="H21" s="179">
        <v>0</v>
      </c>
      <c r="I21" s="179">
        <v>0</v>
      </c>
      <c r="J21" s="174">
        <v>5.2895600000000007</v>
      </c>
      <c r="K21" s="175">
        <v>2.0181001319077019E-3</v>
      </c>
      <c r="L21" s="175">
        <v>4.3571760163977758E-5</v>
      </c>
      <c r="M21" s="147"/>
      <c r="N21" s="147"/>
      <c r="O21" s="147"/>
      <c r="P21" s="147"/>
    </row>
    <row r="22" spans="2:16">
      <c r="B22" s="172"/>
      <c r="C22" s="170"/>
      <c r="D22" s="170"/>
      <c r="E22" s="170"/>
      <c r="F22" s="170"/>
      <c r="G22" s="170"/>
      <c r="H22" s="170"/>
      <c r="I22" s="170"/>
      <c r="J22" s="170"/>
      <c r="K22" s="175"/>
      <c r="L22" s="170"/>
      <c r="M22" s="147"/>
      <c r="N22" s="147"/>
      <c r="O22" s="147"/>
      <c r="P22" s="147"/>
    </row>
    <row r="23" spans="2:16">
      <c r="B23" s="181" t="s">
        <v>43</v>
      </c>
      <c r="C23" s="171"/>
      <c r="D23" s="171"/>
      <c r="E23" s="171"/>
      <c r="F23" s="171"/>
      <c r="G23" s="171"/>
      <c r="H23" s="171"/>
      <c r="I23" s="171"/>
      <c r="J23" s="176">
        <v>1.0115700000000001</v>
      </c>
      <c r="K23" s="177">
        <v>3.8593938823529251E-4</v>
      </c>
      <c r="L23" s="177">
        <v>8.3326184841603054E-6</v>
      </c>
      <c r="M23" s="147"/>
      <c r="N23" s="147"/>
      <c r="O23" s="147"/>
      <c r="P23" s="147"/>
    </row>
    <row r="24" spans="2:16">
      <c r="B24" s="173" t="s">
        <v>1267</v>
      </c>
      <c r="C24" s="170" t="s">
        <v>1268</v>
      </c>
      <c r="D24" s="170">
        <v>95</v>
      </c>
      <c r="E24" s="170" t="s">
        <v>1157</v>
      </c>
      <c r="F24" s="170"/>
      <c r="G24" s="178" t="s">
        <v>168</v>
      </c>
      <c r="H24" s="179">
        <v>0</v>
      </c>
      <c r="I24" s="179">
        <v>0</v>
      </c>
      <c r="J24" s="174">
        <v>1.0115700000000001</v>
      </c>
      <c r="K24" s="175">
        <v>3.8593938823529251E-4</v>
      </c>
      <c r="L24" s="175">
        <v>8.3326184841603054E-6</v>
      </c>
      <c r="M24" s="147"/>
      <c r="N24" s="147"/>
      <c r="O24" s="147"/>
      <c r="P24" s="147"/>
    </row>
    <row r="25" spans="2:16">
      <c r="B25" s="172"/>
      <c r="C25" s="170"/>
      <c r="D25" s="170"/>
      <c r="E25" s="170"/>
      <c r="F25" s="170"/>
      <c r="G25" s="170"/>
      <c r="H25" s="170"/>
      <c r="I25" s="170"/>
      <c r="J25" s="170"/>
      <c r="K25" s="175"/>
      <c r="L25" s="170"/>
      <c r="M25" s="147"/>
      <c r="N25" s="147"/>
      <c r="O25" s="147"/>
      <c r="P25" s="147"/>
    </row>
    <row r="26" spans="2:16"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47"/>
      <c r="N26" s="147"/>
      <c r="O26" s="147"/>
      <c r="P26" s="147"/>
    </row>
    <row r="27" spans="2:16"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47"/>
      <c r="N27" s="147"/>
      <c r="O27" s="147"/>
      <c r="P27" s="147"/>
    </row>
    <row r="28" spans="2:16">
      <c r="B28" s="180" t="s">
        <v>252</v>
      </c>
      <c r="C28" s="169"/>
      <c r="D28" s="169"/>
      <c r="E28" s="169"/>
      <c r="F28" s="169"/>
      <c r="G28" s="169"/>
      <c r="H28" s="169"/>
      <c r="I28" s="169"/>
      <c r="J28" s="169"/>
      <c r="K28" s="169"/>
      <c r="L28" s="169"/>
    </row>
    <row r="29" spans="2:16">
      <c r="B29" s="182"/>
      <c r="C29" s="169"/>
      <c r="D29" s="169"/>
      <c r="E29" s="169"/>
      <c r="F29" s="169"/>
      <c r="G29" s="169"/>
      <c r="H29" s="169"/>
      <c r="I29" s="169"/>
      <c r="J29" s="169"/>
      <c r="K29" s="169"/>
      <c r="L29" s="169"/>
    </row>
    <row r="30" spans="2:16"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</row>
    <row r="31" spans="2:16"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</row>
    <row r="32" spans="2:16"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</row>
    <row r="33" spans="2:12"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</row>
    <row r="34" spans="2:12"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</row>
    <row r="35" spans="2:12"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</row>
    <row r="36" spans="2:12"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</row>
    <row r="37" spans="2:12"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</row>
    <row r="38" spans="2:12"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</row>
    <row r="39" spans="2:12"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</row>
    <row r="40" spans="2:12"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</row>
    <row r="41" spans="2:12"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</row>
    <row r="42" spans="2:12"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</row>
    <row r="43" spans="2:12"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</row>
    <row r="44" spans="2:12"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</row>
    <row r="45" spans="2:12"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</row>
    <row r="46" spans="2:12"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</row>
    <row r="47" spans="2:12"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</row>
    <row r="48" spans="2:12"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</row>
    <row r="49" spans="2:12"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</row>
    <row r="50" spans="2:12"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</row>
    <row r="51" spans="2:12"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169"/>
    </row>
    <row r="52" spans="2:12"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</row>
    <row r="53" spans="2:12">
      <c r="B53" s="169"/>
      <c r="C53" s="169"/>
      <c r="D53" s="169"/>
      <c r="E53" s="169"/>
      <c r="F53" s="169"/>
      <c r="G53" s="169"/>
      <c r="H53" s="169"/>
      <c r="I53" s="169"/>
      <c r="J53" s="169"/>
      <c r="K53" s="169"/>
      <c r="L53" s="169"/>
    </row>
    <row r="54" spans="2:12">
      <c r="B54" s="169"/>
      <c r="C54" s="169"/>
      <c r="D54" s="169"/>
      <c r="E54" s="169"/>
      <c r="F54" s="169"/>
      <c r="G54" s="169"/>
      <c r="H54" s="169"/>
      <c r="I54" s="169"/>
      <c r="J54" s="169"/>
      <c r="K54" s="169"/>
      <c r="L54" s="169"/>
    </row>
    <row r="55" spans="2:12"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</row>
    <row r="56" spans="2:12"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</row>
    <row r="57" spans="2:12"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</row>
    <row r="58" spans="2:12"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</row>
    <row r="59" spans="2:12"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</row>
    <row r="60" spans="2:12"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</row>
    <row r="61" spans="2:12"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</row>
    <row r="62" spans="2:12"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</row>
    <row r="63" spans="2:12"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</row>
    <row r="64" spans="2:12"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</row>
    <row r="65" spans="2:12"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</row>
    <row r="66" spans="2:12">
      <c r="B66" s="169"/>
      <c r="C66" s="169"/>
      <c r="D66" s="169"/>
      <c r="E66" s="169"/>
      <c r="F66" s="169"/>
      <c r="G66" s="169"/>
      <c r="H66" s="169"/>
      <c r="I66" s="169"/>
      <c r="J66" s="169"/>
      <c r="K66" s="169"/>
      <c r="L66" s="169"/>
    </row>
    <row r="67" spans="2:12"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</row>
    <row r="68" spans="2:12"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</row>
    <row r="69" spans="2:12"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</row>
    <row r="70" spans="2:12"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</row>
    <row r="71" spans="2:12">
      <c r="B71" s="169"/>
      <c r="C71" s="169"/>
      <c r="D71" s="169"/>
      <c r="E71" s="169"/>
      <c r="F71" s="169"/>
      <c r="G71" s="169"/>
      <c r="H71" s="169"/>
      <c r="I71" s="169"/>
      <c r="J71" s="169"/>
      <c r="K71" s="169"/>
      <c r="L71" s="169"/>
    </row>
    <row r="72" spans="2:12">
      <c r="B72" s="169"/>
      <c r="C72" s="169"/>
      <c r="D72" s="169"/>
      <c r="E72" s="169"/>
      <c r="F72" s="169"/>
      <c r="G72" s="169"/>
      <c r="H72" s="169"/>
      <c r="I72" s="169"/>
      <c r="J72" s="169"/>
      <c r="K72" s="169"/>
      <c r="L72" s="169"/>
    </row>
    <row r="73" spans="2:12"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 s="169"/>
    </row>
    <row r="74" spans="2:12"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</row>
    <row r="75" spans="2:12"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</row>
    <row r="76" spans="2:12"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</row>
    <row r="77" spans="2:12">
      <c r="B77" s="169"/>
      <c r="C77" s="169"/>
      <c r="D77" s="169"/>
      <c r="E77" s="169"/>
      <c r="F77" s="169"/>
      <c r="G77" s="169"/>
      <c r="H77" s="169"/>
      <c r="I77" s="169"/>
      <c r="J77" s="169"/>
      <c r="K77" s="169"/>
      <c r="L77" s="169"/>
    </row>
    <row r="78" spans="2:12">
      <c r="B78" s="169"/>
      <c r="C78" s="169"/>
      <c r="D78" s="169"/>
      <c r="E78" s="169"/>
      <c r="F78" s="169"/>
      <c r="G78" s="169"/>
      <c r="H78" s="169"/>
      <c r="I78" s="169"/>
      <c r="J78" s="169"/>
      <c r="K78" s="169"/>
      <c r="L78" s="169"/>
    </row>
    <row r="79" spans="2:12">
      <c r="B79" s="169"/>
      <c r="C79" s="169"/>
      <c r="D79" s="169"/>
      <c r="E79" s="169"/>
      <c r="F79" s="169"/>
      <c r="G79" s="169"/>
      <c r="H79" s="169"/>
      <c r="I79" s="169"/>
      <c r="J79" s="169"/>
      <c r="K79" s="169"/>
      <c r="L79" s="169"/>
    </row>
    <row r="80" spans="2:12">
      <c r="B80" s="169"/>
      <c r="C80" s="169"/>
      <c r="D80" s="169"/>
      <c r="E80" s="169"/>
      <c r="F80" s="169"/>
      <c r="G80" s="169"/>
      <c r="H80" s="169"/>
      <c r="I80" s="169"/>
      <c r="J80" s="169"/>
      <c r="K80" s="169"/>
      <c r="L80" s="169"/>
    </row>
    <row r="81" spans="2:12">
      <c r="B81" s="169"/>
      <c r="C81" s="169"/>
      <c r="D81" s="169"/>
      <c r="E81" s="169"/>
      <c r="F81" s="169"/>
      <c r="G81" s="169"/>
      <c r="H81" s="169"/>
      <c r="I81" s="169"/>
      <c r="J81" s="169"/>
      <c r="K81" s="169"/>
      <c r="L81" s="169"/>
    </row>
    <row r="82" spans="2:12">
      <c r="B82" s="169"/>
      <c r="C82" s="169"/>
      <c r="D82" s="169"/>
      <c r="E82" s="169"/>
      <c r="F82" s="169"/>
      <c r="G82" s="169"/>
      <c r="H82" s="169"/>
      <c r="I82" s="169"/>
      <c r="J82" s="169"/>
      <c r="K82" s="169"/>
      <c r="L82" s="169"/>
    </row>
    <row r="83" spans="2:12"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</row>
    <row r="84" spans="2:12"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</row>
    <row r="85" spans="2:12"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</row>
    <row r="86" spans="2:12"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</row>
    <row r="87" spans="2:12">
      <c r="B87" s="169"/>
      <c r="C87" s="169"/>
      <c r="D87" s="169"/>
      <c r="E87" s="169"/>
      <c r="F87" s="169"/>
      <c r="G87" s="169"/>
      <c r="H87" s="169"/>
      <c r="I87" s="169"/>
      <c r="J87" s="169"/>
      <c r="K87" s="169"/>
      <c r="L87" s="169"/>
    </row>
    <row r="88" spans="2:12">
      <c r="B88" s="169"/>
      <c r="C88" s="169"/>
      <c r="D88" s="169"/>
      <c r="E88" s="169"/>
      <c r="F88" s="169"/>
      <c r="G88" s="169"/>
      <c r="H88" s="169"/>
      <c r="I88" s="169"/>
      <c r="J88" s="169"/>
      <c r="K88" s="169"/>
      <c r="L88" s="169"/>
    </row>
    <row r="89" spans="2:12">
      <c r="B89" s="169"/>
      <c r="C89" s="169"/>
      <c r="D89" s="169"/>
      <c r="E89" s="169"/>
      <c r="F89" s="169"/>
      <c r="G89" s="169"/>
      <c r="H89" s="169"/>
      <c r="I89" s="169"/>
      <c r="J89" s="169"/>
      <c r="K89" s="169"/>
      <c r="L89" s="169"/>
    </row>
    <row r="90" spans="2:12"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69"/>
    </row>
    <row r="91" spans="2:12"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</row>
    <row r="92" spans="2:12"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</row>
    <row r="93" spans="2:12">
      <c r="B93" s="169"/>
      <c r="C93" s="169"/>
      <c r="D93" s="169"/>
      <c r="E93" s="169"/>
      <c r="F93" s="169"/>
      <c r="G93" s="169"/>
      <c r="H93" s="169"/>
      <c r="I93" s="169"/>
      <c r="J93" s="169"/>
      <c r="K93" s="169"/>
      <c r="L93" s="169"/>
    </row>
    <row r="94" spans="2:12">
      <c r="B94" s="169"/>
      <c r="C94" s="169"/>
      <c r="D94" s="169"/>
      <c r="E94" s="169"/>
      <c r="F94" s="169"/>
      <c r="G94" s="169"/>
      <c r="H94" s="169"/>
      <c r="I94" s="169"/>
      <c r="J94" s="169"/>
      <c r="K94" s="169"/>
      <c r="L94" s="169"/>
    </row>
    <row r="95" spans="2:12">
      <c r="B95" s="169"/>
      <c r="C95" s="169"/>
      <c r="D95" s="169"/>
      <c r="E95" s="169"/>
      <c r="F95" s="169"/>
      <c r="G95" s="169"/>
      <c r="H95" s="169"/>
      <c r="I95" s="169"/>
      <c r="J95" s="169"/>
      <c r="K95" s="169"/>
      <c r="L95" s="169"/>
    </row>
    <row r="96" spans="2:12">
      <c r="B96" s="169"/>
      <c r="C96" s="169"/>
      <c r="D96" s="169"/>
      <c r="E96" s="169"/>
      <c r="F96" s="169"/>
      <c r="G96" s="169"/>
      <c r="H96" s="169"/>
      <c r="I96" s="169"/>
      <c r="J96" s="169"/>
      <c r="K96" s="169"/>
      <c r="L96" s="169"/>
    </row>
    <row r="97" spans="2:12">
      <c r="B97" s="169"/>
      <c r="C97" s="169"/>
      <c r="D97" s="169"/>
      <c r="E97" s="169"/>
      <c r="F97" s="169"/>
      <c r="G97" s="169"/>
      <c r="H97" s="169"/>
      <c r="I97" s="169"/>
      <c r="J97" s="169"/>
      <c r="K97" s="169"/>
      <c r="L97" s="169"/>
    </row>
    <row r="98" spans="2:12">
      <c r="B98" s="169"/>
      <c r="C98" s="169"/>
      <c r="D98" s="169"/>
      <c r="E98" s="169"/>
      <c r="F98" s="169"/>
      <c r="G98" s="169"/>
      <c r="H98" s="169"/>
      <c r="I98" s="169"/>
      <c r="J98" s="169"/>
      <c r="K98" s="169"/>
      <c r="L98" s="169"/>
    </row>
    <row r="99" spans="2:12"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</row>
    <row r="100" spans="2:12"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</row>
    <row r="101" spans="2:12">
      <c r="B101" s="169"/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</row>
    <row r="102" spans="2:12">
      <c r="B102" s="169"/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</row>
    <row r="103" spans="2:12">
      <c r="B103" s="169"/>
      <c r="C103" s="169"/>
      <c r="D103" s="169"/>
      <c r="E103" s="169"/>
      <c r="F103" s="169"/>
      <c r="G103" s="169"/>
      <c r="H103" s="169"/>
      <c r="I103" s="169"/>
      <c r="J103" s="169"/>
      <c r="K103" s="169"/>
      <c r="L103" s="169"/>
    </row>
    <row r="104" spans="2:12">
      <c r="B104" s="169"/>
      <c r="C104" s="169"/>
      <c r="D104" s="169"/>
      <c r="E104" s="169"/>
      <c r="F104" s="169"/>
      <c r="G104" s="169"/>
      <c r="H104" s="169"/>
      <c r="I104" s="169"/>
      <c r="J104" s="169"/>
      <c r="K104" s="169"/>
      <c r="L104" s="169"/>
    </row>
    <row r="105" spans="2:12">
      <c r="B105" s="169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</row>
    <row r="106" spans="2:12"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</row>
    <row r="107" spans="2:12"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</row>
    <row r="108" spans="2:12">
      <c r="B108" s="169"/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</row>
    <row r="109" spans="2:12">
      <c r="B109" s="169"/>
      <c r="C109" s="169"/>
      <c r="D109" s="169"/>
      <c r="E109" s="169"/>
      <c r="F109" s="169"/>
      <c r="G109" s="169"/>
      <c r="H109" s="169"/>
      <c r="I109" s="169"/>
      <c r="J109" s="169"/>
      <c r="K109" s="169"/>
      <c r="L109" s="169"/>
    </row>
    <row r="110" spans="2:12">
      <c r="B110" s="169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</row>
    <row r="111" spans="2:12"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</row>
    <row r="112" spans="2:12">
      <c r="B112" s="169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</row>
    <row r="113" spans="2:12">
      <c r="B113" s="169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</row>
    <row r="114" spans="2:12">
      <c r="B114" s="169"/>
      <c r="C114" s="169"/>
      <c r="D114" s="169"/>
      <c r="E114" s="169"/>
      <c r="F114" s="169"/>
      <c r="G114" s="169"/>
      <c r="H114" s="169"/>
      <c r="I114" s="169"/>
      <c r="J114" s="169"/>
      <c r="K114" s="169"/>
      <c r="L114" s="169"/>
    </row>
    <row r="115" spans="2:12">
      <c r="B115" s="169"/>
      <c r="C115" s="169"/>
      <c r="D115" s="169"/>
      <c r="E115" s="169"/>
      <c r="F115" s="169"/>
      <c r="G115" s="169"/>
      <c r="H115" s="169"/>
      <c r="I115" s="169"/>
      <c r="J115" s="169"/>
      <c r="K115" s="169"/>
      <c r="L115" s="169"/>
    </row>
    <row r="116" spans="2:12">
      <c r="B116" s="169"/>
      <c r="C116" s="169"/>
      <c r="D116" s="169"/>
      <c r="E116" s="169"/>
      <c r="F116" s="169"/>
      <c r="G116" s="169"/>
      <c r="H116" s="169"/>
      <c r="I116" s="169"/>
      <c r="J116" s="169"/>
      <c r="K116" s="169"/>
      <c r="L116" s="169"/>
    </row>
    <row r="117" spans="2:12">
      <c r="B117" s="169"/>
      <c r="C117" s="169"/>
      <c r="D117" s="169"/>
      <c r="E117" s="169"/>
      <c r="F117" s="169"/>
      <c r="G117" s="169"/>
      <c r="H117" s="169"/>
      <c r="I117" s="169"/>
      <c r="J117" s="169"/>
      <c r="K117" s="169"/>
      <c r="L117" s="169"/>
    </row>
    <row r="118" spans="2:12">
      <c r="B118" s="169"/>
      <c r="C118" s="169"/>
      <c r="D118" s="169"/>
      <c r="E118" s="169"/>
      <c r="F118" s="169"/>
      <c r="G118" s="169"/>
      <c r="H118" s="169"/>
      <c r="I118" s="169"/>
      <c r="J118" s="169"/>
      <c r="K118" s="169"/>
      <c r="L118" s="169"/>
    </row>
    <row r="119" spans="2:12"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</row>
    <row r="120" spans="2:12">
      <c r="B120" s="169"/>
      <c r="C120" s="169"/>
      <c r="D120" s="169"/>
      <c r="E120" s="169"/>
      <c r="F120" s="169"/>
      <c r="G120" s="169"/>
      <c r="H120" s="169"/>
      <c r="I120" s="169"/>
      <c r="J120" s="169"/>
      <c r="K120" s="169"/>
      <c r="L120" s="169"/>
    </row>
    <row r="121" spans="2:12">
      <c r="B121" s="169"/>
      <c r="C121" s="169"/>
      <c r="D121" s="169"/>
      <c r="E121" s="169"/>
      <c r="F121" s="169"/>
      <c r="G121" s="169"/>
      <c r="H121" s="169"/>
      <c r="I121" s="169"/>
      <c r="J121" s="169"/>
      <c r="K121" s="169"/>
      <c r="L121" s="169"/>
    </row>
    <row r="122" spans="2:12">
      <c r="B122" s="169"/>
      <c r="C122" s="169"/>
      <c r="D122" s="169"/>
      <c r="E122" s="169"/>
      <c r="F122" s="169"/>
      <c r="G122" s="169"/>
      <c r="H122" s="169"/>
      <c r="I122" s="169"/>
      <c r="J122" s="169"/>
      <c r="K122" s="169"/>
      <c r="L122" s="169"/>
    </row>
    <row r="123" spans="2:12"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</row>
    <row r="124" spans="2:12"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</row>
    <row r="125" spans="2:12">
      <c r="B125" s="158"/>
      <c r="C125" s="158"/>
      <c r="D125" s="159"/>
      <c r="E125" s="158"/>
      <c r="F125" s="158"/>
      <c r="G125" s="158"/>
      <c r="H125" s="158"/>
      <c r="I125" s="158"/>
      <c r="J125" s="158"/>
      <c r="K125" s="158"/>
      <c r="L125" s="158"/>
    </row>
    <row r="126" spans="2:12">
      <c r="B126" s="158"/>
      <c r="C126" s="158"/>
      <c r="D126" s="159"/>
      <c r="E126" s="158"/>
      <c r="F126" s="158"/>
      <c r="G126" s="158"/>
      <c r="H126" s="158"/>
      <c r="I126" s="158"/>
      <c r="J126" s="158"/>
      <c r="K126" s="158"/>
      <c r="L126" s="158"/>
    </row>
    <row r="127" spans="2:12">
      <c r="B127" s="158"/>
      <c r="C127" s="158"/>
      <c r="D127" s="159"/>
      <c r="E127" s="158"/>
      <c r="F127" s="158"/>
      <c r="G127" s="158"/>
      <c r="H127" s="158"/>
      <c r="I127" s="158"/>
      <c r="J127" s="158"/>
      <c r="K127" s="158"/>
      <c r="L127" s="158"/>
    </row>
    <row r="128" spans="2:12">
      <c r="B128" s="158"/>
      <c r="C128" s="158"/>
      <c r="D128" s="159"/>
      <c r="E128" s="158"/>
      <c r="F128" s="158"/>
      <c r="G128" s="158"/>
      <c r="H128" s="158"/>
      <c r="I128" s="158"/>
      <c r="J128" s="158"/>
      <c r="K128" s="158"/>
      <c r="L128" s="158"/>
    </row>
    <row r="129" spans="4:4">
      <c r="D129" s="159"/>
    </row>
    <row r="130" spans="4:4">
      <c r="D130" s="159"/>
    </row>
    <row r="131" spans="4:4">
      <c r="D131" s="159"/>
    </row>
    <row r="132" spans="4:4">
      <c r="D132" s="159"/>
    </row>
    <row r="133" spans="4:4">
      <c r="D133" s="159"/>
    </row>
    <row r="134" spans="4:4">
      <c r="D134" s="159"/>
    </row>
    <row r="135" spans="4:4">
      <c r="D135" s="159"/>
    </row>
    <row r="136" spans="4:4">
      <c r="D136" s="159"/>
    </row>
    <row r="137" spans="4:4">
      <c r="D137" s="159"/>
    </row>
    <row r="138" spans="4:4">
      <c r="D138" s="159"/>
    </row>
    <row r="139" spans="4:4">
      <c r="D139" s="159"/>
    </row>
    <row r="140" spans="4:4">
      <c r="D140" s="159"/>
    </row>
    <row r="141" spans="4:4">
      <c r="D141" s="159"/>
    </row>
    <row r="142" spans="4:4">
      <c r="D142" s="159"/>
    </row>
    <row r="143" spans="4:4">
      <c r="D143" s="159"/>
    </row>
    <row r="144" spans="4:4">
      <c r="D144" s="159"/>
    </row>
    <row r="145" spans="4:4">
      <c r="D145" s="159"/>
    </row>
    <row r="146" spans="4:4">
      <c r="D146" s="159"/>
    </row>
    <row r="147" spans="4:4">
      <c r="D147" s="159"/>
    </row>
    <row r="148" spans="4:4">
      <c r="D148" s="159"/>
    </row>
    <row r="149" spans="4:4">
      <c r="D149" s="159"/>
    </row>
    <row r="150" spans="4:4">
      <c r="D150" s="159"/>
    </row>
    <row r="151" spans="4:4">
      <c r="D151" s="159"/>
    </row>
    <row r="152" spans="4:4">
      <c r="D152" s="159"/>
    </row>
    <row r="153" spans="4:4">
      <c r="D153" s="159"/>
    </row>
    <row r="154" spans="4:4">
      <c r="D154" s="159"/>
    </row>
    <row r="155" spans="4:4">
      <c r="D155" s="159"/>
    </row>
    <row r="156" spans="4:4">
      <c r="D156" s="159"/>
    </row>
    <row r="157" spans="4:4">
      <c r="D157" s="159"/>
    </row>
    <row r="158" spans="4:4">
      <c r="D158" s="159"/>
    </row>
    <row r="159" spans="4:4">
      <c r="D159" s="159"/>
    </row>
    <row r="160" spans="4:4">
      <c r="D160" s="159"/>
    </row>
    <row r="161" spans="4:4">
      <c r="D161" s="159"/>
    </row>
    <row r="162" spans="4:4">
      <c r="D162" s="159"/>
    </row>
    <row r="163" spans="4:4">
      <c r="D163" s="159"/>
    </row>
    <row r="164" spans="4:4">
      <c r="D164" s="159"/>
    </row>
    <row r="165" spans="4:4">
      <c r="D165" s="159"/>
    </row>
    <row r="166" spans="4:4">
      <c r="D166" s="159"/>
    </row>
    <row r="167" spans="4:4">
      <c r="D167" s="159"/>
    </row>
    <row r="168" spans="4:4">
      <c r="D168" s="159"/>
    </row>
    <row r="169" spans="4:4">
      <c r="D169" s="159"/>
    </row>
    <row r="170" spans="4:4">
      <c r="D170" s="159"/>
    </row>
    <row r="171" spans="4:4">
      <c r="D171" s="159"/>
    </row>
    <row r="172" spans="4:4">
      <c r="D172" s="159"/>
    </row>
    <row r="173" spans="4:4">
      <c r="D173" s="159"/>
    </row>
    <row r="174" spans="4:4">
      <c r="D174" s="159"/>
    </row>
    <row r="175" spans="4:4">
      <c r="D175" s="159"/>
    </row>
    <row r="176" spans="4:4">
      <c r="D176" s="159"/>
    </row>
    <row r="177" spans="4:4">
      <c r="D177" s="159"/>
    </row>
    <row r="178" spans="4:4">
      <c r="D178" s="159"/>
    </row>
    <row r="179" spans="4:4">
      <c r="D179" s="159"/>
    </row>
    <row r="180" spans="4:4">
      <c r="D180" s="159"/>
    </row>
    <row r="181" spans="4:4">
      <c r="D181" s="159"/>
    </row>
    <row r="182" spans="4:4">
      <c r="D182" s="159"/>
    </row>
    <row r="183" spans="4:4">
      <c r="D183" s="159"/>
    </row>
    <row r="184" spans="4:4">
      <c r="D184" s="159"/>
    </row>
    <row r="185" spans="4:4">
      <c r="D185" s="159"/>
    </row>
    <row r="186" spans="4:4">
      <c r="D186" s="159"/>
    </row>
    <row r="187" spans="4:4">
      <c r="D187" s="159"/>
    </row>
    <row r="188" spans="4:4">
      <c r="D188" s="159"/>
    </row>
    <row r="189" spans="4:4">
      <c r="D189" s="159"/>
    </row>
    <row r="190" spans="4:4">
      <c r="D190" s="159"/>
    </row>
    <row r="191" spans="4:4">
      <c r="D191" s="159"/>
    </row>
    <row r="192" spans="4:4">
      <c r="D192" s="159"/>
    </row>
    <row r="193" spans="4:4">
      <c r="D193" s="159"/>
    </row>
    <row r="194" spans="4:4">
      <c r="D194" s="159"/>
    </row>
    <row r="195" spans="4:4">
      <c r="D195" s="159"/>
    </row>
    <row r="196" spans="4:4">
      <c r="D196" s="159"/>
    </row>
    <row r="197" spans="4:4">
      <c r="D197" s="159"/>
    </row>
    <row r="198" spans="4:4">
      <c r="D198" s="159"/>
    </row>
    <row r="199" spans="4:4">
      <c r="D199" s="159"/>
    </row>
    <row r="200" spans="4:4">
      <c r="D200" s="159"/>
    </row>
    <row r="201" spans="4:4">
      <c r="D201" s="159"/>
    </row>
    <row r="202" spans="4:4">
      <c r="D202" s="159"/>
    </row>
    <row r="203" spans="4:4">
      <c r="D203" s="159"/>
    </row>
    <row r="204" spans="4:4">
      <c r="D204" s="159"/>
    </row>
    <row r="205" spans="4:4">
      <c r="D205" s="159"/>
    </row>
    <row r="206" spans="4:4">
      <c r="D206" s="159"/>
    </row>
    <row r="207" spans="4:4">
      <c r="D207" s="159"/>
    </row>
    <row r="208" spans="4:4">
      <c r="D208" s="159"/>
    </row>
    <row r="209" spans="4:4">
      <c r="D209" s="159"/>
    </row>
    <row r="210" spans="4:4">
      <c r="D210" s="159"/>
    </row>
    <row r="211" spans="4:4">
      <c r="D211" s="159"/>
    </row>
    <row r="212" spans="4:4">
      <c r="D212" s="159"/>
    </row>
    <row r="213" spans="4:4">
      <c r="D213" s="159"/>
    </row>
    <row r="214" spans="4:4">
      <c r="D214" s="159"/>
    </row>
    <row r="215" spans="4:4">
      <c r="D215" s="159"/>
    </row>
    <row r="216" spans="4:4">
      <c r="D216" s="159"/>
    </row>
    <row r="217" spans="4:4">
      <c r="D217" s="159"/>
    </row>
    <row r="218" spans="4:4">
      <c r="D218" s="159"/>
    </row>
    <row r="219" spans="4:4">
      <c r="D219" s="159"/>
    </row>
    <row r="220" spans="4:4">
      <c r="D220" s="159"/>
    </row>
    <row r="221" spans="4:4">
      <c r="D221" s="159"/>
    </row>
    <row r="222" spans="4:4">
      <c r="D222" s="159"/>
    </row>
    <row r="223" spans="4:4">
      <c r="D223" s="159"/>
    </row>
    <row r="224" spans="4:4">
      <c r="D224" s="159"/>
    </row>
    <row r="225" spans="4:4">
      <c r="D225" s="159"/>
    </row>
    <row r="226" spans="4:4">
      <c r="D226" s="159"/>
    </row>
    <row r="227" spans="4:4">
      <c r="D227" s="159"/>
    </row>
    <row r="228" spans="4:4">
      <c r="D228" s="159"/>
    </row>
    <row r="229" spans="4:4">
      <c r="D229" s="159"/>
    </row>
    <row r="230" spans="4:4">
      <c r="D230" s="159"/>
    </row>
    <row r="231" spans="4:4">
      <c r="D231" s="159"/>
    </row>
    <row r="232" spans="4:4">
      <c r="D232" s="159"/>
    </row>
    <row r="233" spans="4:4">
      <c r="D233" s="159"/>
    </row>
    <row r="234" spans="4:4">
      <c r="D234" s="159"/>
    </row>
    <row r="235" spans="4:4">
      <c r="D235" s="159"/>
    </row>
    <row r="236" spans="4:4">
      <c r="D236" s="159"/>
    </row>
    <row r="237" spans="4:4">
      <c r="D237" s="159"/>
    </row>
    <row r="238" spans="4:4">
      <c r="D238" s="159"/>
    </row>
    <row r="239" spans="4:4">
      <c r="D239" s="159"/>
    </row>
    <row r="240" spans="4:4">
      <c r="D240" s="159"/>
    </row>
    <row r="241" spans="4:4">
      <c r="D241" s="159"/>
    </row>
    <row r="242" spans="4:4">
      <c r="D242" s="159"/>
    </row>
    <row r="243" spans="4:4">
      <c r="D243" s="159"/>
    </row>
    <row r="244" spans="4:4">
      <c r="D244" s="159"/>
    </row>
    <row r="245" spans="4:4">
      <c r="D245" s="159"/>
    </row>
    <row r="246" spans="4:4">
      <c r="D246" s="159"/>
    </row>
    <row r="247" spans="4:4">
      <c r="D247" s="159"/>
    </row>
    <row r="248" spans="4:4">
      <c r="D248" s="159"/>
    </row>
    <row r="249" spans="4:4">
      <c r="D249" s="159"/>
    </row>
    <row r="250" spans="4:4">
      <c r="D250" s="159"/>
    </row>
    <row r="251" spans="4:4">
      <c r="D251" s="159"/>
    </row>
    <row r="252" spans="4:4">
      <c r="D252" s="159"/>
    </row>
    <row r="253" spans="4:4">
      <c r="D253" s="159"/>
    </row>
    <row r="254" spans="4:4">
      <c r="D254" s="159"/>
    </row>
    <row r="255" spans="4:4">
      <c r="D255" s="159"/>
    </row>
    <row r="256" spans="4:4">
      <c r="D256" s="159"/>
    </row>
    <row r="257" spans="4:4">
      <c r="D257" s="159"/>
    </row>
    <row r="258" spans="4:4">
      <c r="D258" s="159"/>
    </row>
    <row r="259" spans="4:4">
      <c r="D259" s="159"/>
    </row>
    <row r="260" spans="4:4">
      <c r="D260" s="159"/>
    </row>
    <row r="261" spans="4:4">
      <c r="D261" s="159"/>
    </row>
    <row r="262" spans="4:4">
      <c r="D262" s="159"/>
    </row>
    <row r="263" spans="4:4">
      <c r="D263" s="159"/>
    </row>
    <row r="264" spans="4:4">
      <c r="D264" s="159"/>
    </row>
    <row r="265" spans="4:4">
      <c r="D265" s="159"/>
    </row>
    <row r="266" spans="4:4">
      <c r="D266" s="159"/>
    </row>
    <row r="267" spans="4:4">
      <c r="D267" s="159"/>
    </row>
    <row r="268" spans="4:4">
      <c r="D268" s="159"/>
    </row>
    <row r="269" spans="4:4">
      <c r="D269" s="159"/>
    </row>
    <row r="270" spans="4:4">
      <c r="D270" s="159"/>
    </row>
    <row r="271" spans="4:4">
      <c r="D271" s="159"/>
    </row>
    <row r="272" spans="4:4">
      <c r="D272" s="159"/>
    </row>
    <row r="273" spans="4:4">
      <c r="D273" s="159"/>
    </row>
    <row r="274" spans="4:4">
      <c r="D274" s="159"/>
    </row>
    <row r="275" spans="4:4">
      <c r="D275" s="159"/>
    </row>
    <row r="276" spans="4:4">
      <c r="D276" s="159"/>
    </row>
    <row r="277" spans="4:4">
      <c r="D277" s="159"/>
    </row>
    <row r="278" spans="4:4">
      <c r="D278" s="159"/>
    </row>
    <row r="279" spans="4:4">
      <c r="D279" s="159"/>
    </row>
    <row r="280" spans="4:4">
      <c r="D280" s="159"/>
    </row>
    <row r="281" spans="4:4">
      <c r="D281" s="159"/>
    </row>
    <row r="282" spans="4:4">
      <c r="D282" s="159"/>
    </row>
    <row r="283" spans="4:4">
      <c r="D283" s="159"/>
    </row>
    <row r="284" spans="4:4">
      <c r="D284" s="159"/>
    </row>
    <row r="285" spans="4:4">
      <c r="D285" s="159"/>
    </row>
    <row r="286" spans="4:4">
      <c r="D286" s="159"/>
    </row>
    <row r="287" spans="4:4">
      <c r="D287" s="159"/>
    </row>
    <row r="288" spans="4:4">
      <c r="D288" s="159"/>
    </row>
    <row r="289" spans="4:4">
      <c r="D289" s="159"/>
    </row>
    <row r="290" spans="4:4">
      <c r="D290" s="159"/>
    </row>
    <row r="291" spans="4:4">
      <c r="D291" s="159"/>
    </row>
    <row r="292" spans="4:4">
      <c r="D292" s="159"/>
    </row>
    <row r="293" spans="4:4">
      <c r="D293" s="159"/>
    </row>
    <row r="294" spans="4:4">
      <c r="D294" s="159"/>
    </row>
    <row r="295" spans="4:4">
      <c r="D295" s="159"/>
    </row>
    <row r="296" spans="4:4">
      <c r="D296" s="159"/>
    </row>
    <row r="297" spans="4:4">
      <c r="D297" s="159"/>
    </row>
    <row r="298" spans="4:4">
      <c r="D298" s="159"/>
    </row>
    <row r="299" spans="4:4">
      <c r="D299" s="159"/>
    </row>
    <row r="300" spans="4:4">
      <c r="D300" s="159"/>
    </row>
    <row r="301" spans="4:4">
      <c r="D301" s="159"/>
    </row>
    <row r="302" spans="4:4">
      <c r="D302" s="159"/>
    </row>
    <row r="303" spans="4:4">
      <c r="D303" s="159"/>
    </row>
    <row r="304" spans="4:4">
      <c r="D304" s="159"/>
    </row>
    <row r="305" spans="4:4">
      <c r="D305" s="159"/>
    </row>
    <row r="306" spans="4:4">
      <c r="D306" s="159"/>
    </row>
    <row r="307" spans="4:4">
      <c r="D307" s="159"/>
    </row>
    <row r="308" spans="4:4">
      <c r="D308" s="159"/>
    </row>
    <row r="309" spans="4:4">
      <c r="D309" s="159"/>
    </row>
    <row r="310" spans="4:4">
      <c r="D310" s="159"/>
    </row>
    <row r="311" spans="4:4">
      <c r="D311" s="159"/>
    </row>
    <row r="312" spans="4:4">
      <c r="D312" s="159"/>
    </row>
    <row r="313" spans="4:4">
      <c r="D313" s="159"/>
    </row>
    <row r="314" spans="4:4">
      <c r="D314" s="159"/>
    </row>
    <row r="315" spans="4:4">
      <c r="D315" s="159"/>
    </row>
    <row r="316" spans="4:4">
      <c r="D316" s="159"/>
    </row>
    <row r="317" spans="4:4">
      <c r="D317" s="159"/>
    </row>
    <row r="318" spans="4:4">
      <c r="D318" s="159"/>
    </row>
    <row r="319" spans="4:4">
      <c r="D319" s="159"/>
    </row>
    <row r="320" spans="4:4">
      <c r="D320" s="159"/>
    </row>
    <row r="321" spans="4:4">
      <c r="D321" s="159"/>
    </row>
    <row r="322" spans="4:4">
      <c r="D322" s="159"/>
    </row>
    <row r="323" spans="4:4">
      <c r="D323" s="159"/>
    </row>
    <row r="324" spans="4:4">
      <c r="D324" s="159"/>
    </row>
    <row r="325" spans="4:4">
      <c r="D325" s="159"/>
    </row>
    <row r="326" spans="4:4">
      <c r="D326" s="159"/>
    </row>
    <row r="327" spans="4:4">
      <c r="D327" s="159"/>
    </row>
    <row r="328" spans="4:4">
      <c r="D328" s="159"/>
    </row>
    <row r="329" spans="4:4">
      <c r="D329" s="159"/>
    </row>
    <row r="330" spans="4:4">
      <c r="D330" s="159"/>
    </row>
    <row r="331" spans="4:4">
      <c r="D331" s="159"/>
    </row>
    <row r="332" spans="4:4">
      <c r="D332" s="159"/>
    </row>
    <row r="333" spans="4:4">
      <c r="D333" s="159"/>
    </row>
    <row r="334" spans="4:4">
      <c r="D334" s="159"/>
    </row>
    <row r="335" spans="4:4">
      <c r="D335" s="159"/>
    </row>
    <row r="336" spans="4:4">
      <c r="D336" s="159"/>
    </row>
    <row r="337" spans="4:4">
      <c r="D337" s="159"/>
    </row>
    <row r="338" spans="4:4">
      <c r="D338" s="159"/>
    </row>
    <row r="339" spans="4:4">
      <c r="D339" s="159"/>
    </row>
    <row r="340" spans="4:4">
      <c r="D340" s="159"/>
    </row>
    <row r="341" spans="4:4">
      <c r="D341" s="159"/>
    </row>
    <row r="342" spans="4:4">
      <c r="D342" s="159"/>
    </row>
    <row r="343" spans="4:4">
      <c r="D343" s="159"/>
    </row>
    <row r="344" spans="4:4">
      <c r="D344" s="159"/>
    </row>
    <row r="345" spans="4:4">
      <c r="D345" s="159"/>
    </row>
    <row r="346" spans="4:4">
      <c r="D346" s="159"/>
    </row>
    <row r="347" spans="4:4">
      <c r="D347" s="159"/>
    </row>
    <row r="348" spans="4:4">
      <c r="D348" s="159"/>
    </row>
    <row r="349" spans="4:4">
      <c r="D349" s="159"/>
    </row>
    <row r="350" spans="4:4">
      <c r="D350" s="159"/>
    </row>
    <row r="351" spans="4:4">
      <c r="D351" s="159"/>
    </row>
    <row r="352" spans="4:4">
      <c r="D352" s="159"/>
    </row>
    <row r="353" spans="4:4">
      <c r="D353" s="159"/>
    </row>
    <row r="354" spans="4:4">
      <c r="D354" s="159"/>
    </row>
    <row r="355" spans="4:4">
      <c r="D355" s="159"/>
    </row>
    <row r="356" spans="4:4">
      <c r="D356" s="159"/>
    </row>
    <row r="357" spans="4:4">
      <c r="D357" s="159"/>
    </row>
    <row r="358" spans="4:4">
      <c r="D358" s="159"/>
    </row>
    <row r="359" spans="4:4">
      <c r="D359" s="159"/>
    </row>
    <row r="360" spans="4:4">
      <c r="D360" s="159"/>
    </row>
    <row r="361" spans="4:4">
      <c r="D361" s="159"/>
    </row>
    <row r="362" spans="4:4">
      <c r="D362" s="159"/>
    </row>
    <row r="363" spans="4:4">
      <c r="D363" s="159"/>
    </row>
    <row r="364" spans="4:4">
      <c r="D364" s="159"/>
    </row>
    <row r="365" spans="4:4">
      <c r="D365" s="159"/>
    </row>
    <row r="366" spans="4:4">
      <c r="D366" s="159"/>
    </row>
    <row r="367" spans="4:4">
      <c r="D367" s="159"/>
    </row>
    <row r="368" spans="4:4">
      <c r="D368" s="159"/>
    </row>
    <row r="369" spans="4:4">
      <c r="D369" s="159"/>
    </row>
    <row r="370" spans="4:4">
      <c r="D370" s="159"/>
    </row>
    <row r="371" spans="4:4">
      <c r="D371" s="159"/>
    </row>
    <row r="372" spans="4:4">
      <c r="D372" s="159"/>
    </row>
    <row r="373" spans="4:4">
      <c r="D373" s="159"/>
    </row>
    <row r="374" spans="4:4">
      <c r="D374" s="159"/>
    </row>
    <row r="375" spans="4:4">
      <c r="D375" s="159"/>
    </row>
    <row r="376" spans="4:4">
      <c r="D376" s="159"/>
    </row>
    <row r="377" spans="4:4">
      <c r="D377" s="159"/>
    </row>
    <row r="378" spans="4:4">
      <c r="D378" s="159"/>
    </row>
    <row r="379" spans="4:4">
      <c r="D379" s="159"/>
    </row>
    <row r="380" spans="4:4">
      <c r="D380" s="159"/>
    </row>
    <row r="381" spans="4:4">
      <c r="D381" s="159"/>
    </row>
    <row r="382" spans="4:4">
      <c r="D382" s="159"/>
    </row>
    <row r="383" spans="4:4">
      <c r="D383" s="159"/>
    </row>
    <row r="384" spans="4:4">
      <c r="D384" s="159"/>
    </row>
    <row r="385" spans="4:4">
      <c r="D385" s="159"/>
    </row>
    <row r="386" spans="4:4">
      <c r="D386" s="159"/>
    </row>
    <row r="387" spans="4:4">
      <c r="D387" s="159"/>
    </row>
    <row r="388" spans="4:4">
      <c r="D388" s="159"/>
    </row>
    <row r="389" spans="4:4">
      <c r="D389" s="159"/>
    </row>
    <row r="390" spans="4:4">
      <c r="D390" s="159"/>
    </row>
    <row r="391" spans="4:4">
      <c r="D391" s="159"/>
    </row>
    <row r="392" spans="4:4">
      <c r="D392" s="159"/>
    </row>
    <row r="393" spans="4:4">
      <c r="D393" s="159"/>
    </row>
    <row r="394" spans="4:4">
      <c r="D394" s="159"/>
    </row>
    <row r="395" spans="4:4">
      <c r="D395" s="159"/>
    </row>
    <row r="396" spans="4:4">
      <c r="D396" s="159"/>
    </row>
    <row r="397" spans="4:4">
      <c r="D397" s="159"/>
    </row>
    <row r="398" spans="4:4">
      <c r="D398" s="159"/>
    </row>
    <row r="399" spans="4:4">
      <c r="D399" s="159"/>
    </row>
    <row r="400" spans="4:4">
      <c r="D400" s="159"/>
    </row>
    <row r="401" spans="4:4">
      <c r="D401" s="159"/>
    </row>
    <row r="402" spans="4:4">
      <c r="D402" s="159"/>
    </row>
    <row r="403" spans="4:4">
      <c r="D403" s="159"/>
    </row>
    <row r="404" spans="4:4">
      <c r="D404" s="159"/>
    </row>
    <row r="405" spans="4:4">
      <c r="D405" s="159"/>
    </row>
    <row r="406" spans="4:4">
      <c r="D406" s="159"/>
    </row>
    <row r="407" spans="4:4">
      <c r="D407" s="159"/>
    </row>
    <row r="408" spans="4:4">
      <c r="D408" s="159"/>
    </row>
    <row r="409" spans="4:4">
      <c r="D409" s="159"/>
    </row>
    <row r="410" spans="4:4">
      <c r="D410" s="159"/>
    </row>
    <row r="411" spans="4:4">
      <c r="D411" s="159"/>
    </row>
    <row r="412" spans="4:4">
      <c r="D412" s="159"/>
    </row>
    <row r="413" spans="4:4">
      <c r="D413" s="159"/>
    </row>
    <row r="414" spans="4:4">
      <c r="D414" s="159"/>
    </row>
    <row r="415" spans="4:4">
      <c r="D415" s="159"/>
    </row>
    <row r="416" spans="4:4">
      <c r="D416" s="159"/>
    </row>
    <row r="417" spans="4:4">
      <c r="D417" s="159"/>
    </row>
    <row r="418" spans="4:4">
      <c r="D418" s="159"/>
    </row>
    <row r="419" spans="4:4">
      <c r="D419" s="159"/>
    </row>
    <row r="420" spans="4:4">
      <c r="D420" s="159"/>
    </row>
    <row r="421" spans="4:4">
      <c r="D421" s="159"/>
    </row>
    <row r="422" spans="4:4">
      <c r="D422" s="159"/>
    </row>
    <row r="423" spans="4:4">
      <c r="D423" s="159"/>
    </row>
    <row r="424" spans="4:4">
      <c r="D424" s="159"/>
    </row>
    <row r="425" spans="4:4">
      <c r="D425" s="159"/>
    </row>
    <row r="426" spans="4:4">
      <c r="D426" s="159"/>
    </row>
    <row r="427" spans="4:4">
      <c r="D427" s="159"/>
    </row>
    <row r="428" spans="4:4">
      <c r="D428" s="159"/>
    </row>
    <row r="429" spans="4:4">
      <c r="D429" s="159"/>
    </row>
    <row r="430" spans="4:4">
      <c r="D430" s="159"/>
    </row>
    <row r="431" spans="4:4">
      <c r="D431" s="159"/>
    </row>
    <row r="432" spans="4:4">
      <c r="D432" s="159"/>
    </row>
    <row r="433" spans="4:4">
      <c r="D433" s="159"/>
    </row>
    <row r="434" spans="4:4">
      <c r="D434" s="159"/>
    </row>
    <row r="435" spans="4:4">
      <c r="D435" s="159"/>
    </row>
    <row r="436" spans="4:4">
      <c r="D436" s="159"/>
    </row>
    <row r="437" spans="4:4">
      <c r="D437" s="159"/>
    </row>
    <row r="438" spans="4:4">
      <c r="D438" s="159"/>
    </row>
    <row r="439" spans="4:4">
      <c r="D439" s="159"/>
    </row>
    <row r="440" spans="4:4">
      <c r="D440" s="159"/>
    </row>
    <row r="441" spans="4:4">
      <c r="D441" s="159"/>
    </row>
    <row r="442" spans="4:4">
      <c r="D442" s="159"/>
    </row>
    <row r="443" spans="4:4">
      <c r="D443" s="159"/>
    </row>
    <row r="444" spans="4:4">
      <c r="D444" s="159"/>
    </row>
    <row r="445" spans="4:4">
      <c r="D445" s="159"/>
    </row>
    <row r="446" spans="4:4">
      <c r="D446" s="159"/>
    </row>
    <row r="447" spans="4:4">
      <c r="D447" s="159"/>
    </row>
    <row r="448" spans="4:4">
      <c r="D448" s="159"/>
    </row>
    <row r="449" spans="4:4">
      <c r="D449" s="159"/>
    </row>
    <row r="450" spans="4:4">
      <c r="D450" s="159"/>
    </row>
    <row r="451" spans="4:4">
      <c r="D451" s="159"/>
    </row>
    <row r="452" spans="4:4">
      <c r="D452" s="159"/>
    </row>
    <row r="453" spans="4:4">
      <c r="D453" s="159"/>
    </row>
    <row r="454" spans="4:4">
      <c r="D454" s="159"/>
    </row>
    <row r="455" spans="4:4">
      <c r="D455" s="159"/>
    </row>
    <row r="456" spans="4:4">
      <c r="D456" s="159"/>
    </row>
    <row r="457" spans="4:4">
      <c r="D457" s="159"/>
    </row>
    <row r="458" spans="4:4">
      <c r="D458" s="159"/>
    </row>
    <row r="459" spans="4:4">
      <c r="D459" s="159"/>
    </row>
    <row r="460" spans="4:4">
      <c r="D460" s="159"/>
    </row>
    <row r="461" spans="4:4">
      <c r="D461" s="159"/>
    </row>
    <row r="462" spans="4:4">
      <c r="D462" s="159"/>
    </row>
    <row r="463" spans="4:4">
      <c r="D463" s="159"/>
    </row>
    <row r="464" spans="4:4">
      <c r="D464" s="159"/>
    </row>
    <row r="465" spans="4:4">
      <c r="D465" s="159"/>
    </row>
    <row r="466" spans="4:4">
      <c r="D466" s="159"/>
    </row>
    <row r="467" spans="4:4">
      <c r="D467" s="159"/>
    </row>
    <row r="468" spans="4:4">
      <c r="D468" s="159"/>
    </row>
    <row r="469" spans="4:4">
      <c r="D469" s="159"/>
    </row>
    <row r="470" spans="4:4">
      <c r="D470" s="159"/>
    </row>
    <row r="471" spans="4:4">
      <c r="D471" s="159"/>
    </row>
    <row r="472" spans="4:4">
      <c r="D472" s="159"/>
    </row>
    <row r="473" spans="4:4">
      <c r="D473" s="159"/>
    </row>
    <row r="474" spans="4:4">
      <c r="D474" s="159"/>
    </row>
    <row r="475" spans="4:4">
      <c r="D475" s="159"/>
    </row>
    <row r="476" spans="4:4">
      <c r="D476" s="159"/>
    </row>
    <row r="477" spans="4:4">
      <c r="D477" s="159"/>
    </row>
    <row r="478" spans="4:4">
      <c r="D478" s="159"/>
    </row>
    <row r="479" spans="4:4">
      <c r="D479" s="159"/>
    </row>
    <row r="480" spans="4:4">
      <c r="D480" s="159"/>
    </row>
    <row r="481" spans="4:4">
      <c r="D481" s="159"/>
    </row>
    <row r="482" spans="4:4">
      <c r="D482" s="159"/>
    </row>
    <row r="483" spans="4:4">
      <c r="D483" s="159"/>
    </row>
    <row r="484" spans="4:4">
      <c r="D484" s="159"/>
    </row>
    <row r="485" spans="4:4">
      <c r="D485" s="159"/>
    </row>
    <row r="486" spans="4:4">
      <c r="D486" s="159"/>
    </row>
    <row r="487" spans="4:4">
      <c r="D487" s="159"/>
    </row>
    <row r="488" spans="4:4">
      <c r="D488" s="159"/>
    </row>
    <row r="489" spans="4:4">
      <c r="D489" s="159"/>
    </row>
    <row r="490" spans="4:4">
      <c r="D490" s="159"/>
    </row>
    <row r="491" spans="4:4">
      <c r="D491" s="159"/>
    </row>
    <row r="492" spans="4:4">
      <c r="D492" s="159"/>
    </row>
    <row r="493" spans="4:4">
      <c r="D493" s="159"/>
    </row>
    <row r="494" spans="4:4">
      <c r="D494" s="159"/>
    </row>
    <row r="495" spans="4:4">
      <c r="D495" s="159"/>
    </row>
    <row r="496" spans="4:4">
      <c r="D496" s="159"/>
    </row>
    <row r="497" spans="4:4">
      <c r="D497" s="159"/>
    </row>
    <row r="498" spans="4:4">
      <c r="D498" s="159"/>
    </row>
    <row r="499" spans="4:4">
      <c r="D499" s="159"/>
    </row>
    <row r="500" spans="4:4">
      <c r="D500" s="159"/>
    </row>
    <row r="501" spans="4:4">
      <c r="D501" s="159"/>
    </row>
    <row r="502" spans="4:4">
      <c r="D502" s="159"/>
    </row>
    <row r="503" spans="4:4">
      <c r="D503" s="159"/>
    </row>
    <row r="504" spans="4:4">
      <c r="D504" s="159"/>
    </row>
    <row r="505" spans="4:4">
      <c r="D505" s="159"/>
    </row>
    <row r="506" spans="4:4">
      <c r="D506" s="159"/>
    </row>
    <row r="507" spans="4:4">
      <c r="D507" s="159"/>
    </row>
    <row r="508" spans="4:4">
      <c r="D508" s="159"/>
    </row>
    <row r="509" spans="4:4">
      <c r="D509" s="159"/>
    </row>
    <row r="510" spans="4:4">
      <c r="D510" s="159"/>
    </row>
    <row r="511" spans="4:4">
      <c r="D511" s="159"/>
    </row>
    <row r="512" spans="4:4">
      <c r="D512" s="159"/>
    </row>
    <row r="513" spans="4:5">
      <c r="D513" s="159"/>
      <c r="E513" s="158"/>
    </row>
    <row r="514" spans="4:5">
      <c r="D514" s="159"/>
      <c r="E514" s="158"/>
    </row>
    <row r="515" spans="4:5">
      <c r="D515" s="158"/>
      <c r="E515" s="160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183</v>
      </c>
      <c r="C1" s="78" t="s" vm="1">
        <v>253</v>
      </c>
    </row>
    <row r="2" spans="2:18">
      <c r="B2" s="57" t="s">
        <v>182</v>
      </c>
      <c r="C2" s="78" t="s">
        <v>254</v>
      </c>
    </row>
    <row r="3" spans="2:18">
      <c r="B3" s="57" t="s">
        <v>184</v>
      </c>
      <c r="C3" s="78" t="s">
        <v>255</v>
      </c>
    </row>
    <row r="4" spans="2:18">
      <c r="B4" s="57" t="s">
        <v>185</v>
      </c>
      <c r="C4" s="78">
        <v>2208</v>
      </c>
    </row>
    <row r="6" spans="2:18" ht="26.25" customHeight="1">
      <c r="B6" s="202" t="s">
        <v>224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4"/>
    </row>
    <row r="7" spans="2:18" s="3" customFormat="1" ht="78.75">
      <c r="B7" s="22" t="s">
        <v>120</v>
      </c>
      <c r="C7" s="30" t="s">
        <v>45</v>
      </c>
      <c r="D7" s="30" t="s">
        <v>65</v>
      </c>
      <c r="E7" s="30" t="s">
        <v>15</v>
      </c>
      <c r="F7" s="30" t="s">
        <v>66</v>
      </c>
      <c r="G7" s="30" t="s">
        <v>105</v>
      </c>
      <c r="H7" s="30" t="s">
        <v>18</v>
      </c>
      <c r="I7" s="30" t="s">
        <v>104</v>
      </c>
      <c r="J7" s="30" t="s">
        <v>17</v>
      </c>
      <c r="K7" s="30" t="s">
        <v>221</v>
      </c>
      <c r="L7" s="30" t="s">
        <v>239</v>
      </c>
      <c r="M7" s="30" t="s">
        <v>222</v>
      </c>
      <c r="N7" s="30" t="s">
        <v>59</v>
      </c>
      <c r="O7" s="30" t="s">
        <v>186</v>
      </c>
      <c r="P7" s="31" t="s">
        <v>188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248</v>
      </c>
      <c r="M8" s="32" t="s">
        <v>242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252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116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247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O31" sqref="O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183</v>
      </c>
      <c r="C1" s="78" t="s" vm="1">
        <v>253</v>
      </c>
    </row>
    <row r="2" spans="2:18">
      <c r="B2" s="57" t="s">
        <v>182</v>
      </c>
      <c r="C2" s="78" t="s">
        <v>254</v>
      </c>
    </row>
    <row r="3" spans="2:18">
      <c r="B3" s="57" t="s">
        <v>184</v>
      </c>
      <c r="C3" s="78" t="s">
        <v>255</v>
      </c>
    </row>
    <row r="4" spans="2:18">
      <c r="B4" s="57" t="s">
        <v>185</v>
      </c>
      <c r="C4" s="78">
        <v>2208</v>
      </c>
    </row>
    <row r="6" spans="2:18" ht="26.25" customHeight="1">
      <c r="B6" s="202" t="s">
        <v>226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4"/>
    </row>
    <row r="7" spans="2:18" s="3" customFormat="1" ht="78.75">
      <c r="B7" s="22" t="s">
        <v>120</v>
      </c>
      <c r="C7" s="30" t="s">
        <v>45</v>
      </c>
      <c r="D7" s="30" t="s">
        <v>65</v>
      </c>
      <c r="E7" s="30" t="s">
        <v>15</v>
      </c>
      <c r="F7" s="30" t="s">
        <v>66</v>
      </c>
      <c r="G7" s="30" t="s">
        <v>105</v>
      </c>
      <c r="H7" s="30" t="s">
        <v>18</v>
      </c>
      <c r="I7" s="30" t="s">
        <v>104</v>
      </c>
      <c r="J7" s="30" t="s">
        <v>17</v>
      </c>
      <c r="K7" s="30" t="s">
        <v>221</v>
      </c>
      <c r="L7" s="30" t="s">
        <v>239</v>
      </c>
      <c r="M7" s="30" t="s">
        <v>222</v>
      </c>
      <c r="N7" s="30" t="s">
        <v>59</v>
      </c>
      <c r="O7" s="30" t="s">
        <v>186</v>
      </c>
      <c r="P7" s="31" t="s">
        <v>188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248</v>
      </c>
      <c r="M8" s="32" t="s">
        <v>242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252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116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247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2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2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2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2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2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2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2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2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2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2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2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2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2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2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2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2"/>
      <c r="R31" s="2"/>
      <c r="S31" s="2"/>
      <c r="T31" s="2"/>
      <c r="U31" s="2"/>
      <c r="V31" s="2"/>
      <c r="W31" s="2"/>
    </row>
    <row r="32" spans="2:2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2"/>
      <c r="R32" s="2"/>
      <c r="S32" s="2"/>
      <c r="T32" s="2"/>
      <c r="U32" s="2"/>
      <c r="V32" s="2"/>
      <c r="W32" s="2"/>
    </row>
    <row r="33" spans="2:2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2"/>
      <c r="R33" s="2"/>
      <c r="S33" s="2"/>
      <c r="T33" s="2"/>
      <c r="U33" s="2"/>
      <c r="V33" s="2"/>
      <c r="W33" s="2"/>
    </row>
    <row r="34" spans="2:2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2"/>
      <c r="R34" s="2"/>
      <c r="S34" s="2"/>
      <c r="T34" s="2"/>
      <c r="U34" s="2"/>
      <c r="V34" s="2"/>
      <c r="W34" s="2"/>
    </row>
    <row r="35" spans="2:2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2"/>
      <c r="R35" s="2"/>
      <c r="S35" s="2"/>
      <c r="T35" s="2"/>
      <c r="U35" s="2"/>
      <c r="V35" s="2"/>
      <c r="W35" s="2"/>
    </row>
    <row r="36" spans="2:2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2"/>
      <c r="R36" s="2"/>
      <c r="S36" s="2"/>
      <c r="T36" s="2"/>
      <c r="U36" s="2"/>
      <c r="V36" s="2"/>
      <c r="W36" s="2"/>
    </row>
    <row r="37" spans="2:2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2"/>
      <c r="R37" s="2"/>
      <c r="S37" s="2"/>
      <c r="T37" s="2"/>
      <c r="U37" s="2"/>
      <c r="V37" s="2"/>
      <c r="W37" s="2"/>
    </row>
    <row r="38" spans="2:2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2"/>
      <c r="R38" s="2"/>
      <c r="S38" s="2"/>
      <c r="T38" s="2"/>
      <c r="U38" s="2"/>
      <c r="V38" s="2"/>
      <c r="W38" s="2"/>
    </row>
    <row r="39" spans="2:2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2"/>
      <c r="R39" s="2"/>
      <c r="S39" s="2"/>
      <c r="T39" s="2"/>
      <c r="U39" s="2"/>
      <c r="V39" s="2"/>
      <c r="W39" s="2"/>
    </row>
    <row r="40" spans="2:2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2"/>
      <c r="R40" s="2"/>
      <c r="S40" s="2"/>
      <c r="T40" s="2"/>
      <c r="U40" s="2"/>
      <c r="V40" s="2"/>
      <c r="W40" s="2"/>
    </row>
    <row r="41" spans="2:2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"/>
      <c r="R41" s="2"/>
      <c r="S41" s="2"/>
      <c r="T41" s="2"/>
      <c r="U41" s="2"/>
      <c r="V41" s="2"/>
      <c r="W41" s="2"/>
    </row>
    <row r="42" spans="2:2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2"/>
      <c r="R42" s="2"/>
      <c r="S42" s="2"/>
      <c r="T42" s="2"/>
      <c r="U42" s="2"/>
      <c r="V42" s="2"/>
      <c r="W42" s="2"/>
    </row>
    <row r="43" spans="2:2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2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2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2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2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2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8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1.57031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183</v>
      </c>
      <c r="C1" s="78" t="s" vm="1">
        <v>253</v>
      </c>
    </row>
    <row r="2" spans="2:52">
      <c r="B2" s="57" t="s">
        <v>182</v>
      </c>
      <c r="C2" s="78" t="s">
        <v>254</v>
      </c>
    </row>
    <row r="3" spans="2:52">
      <c r="B3" s="57" t="s">
        <v>184</v>
      </c>
      <c r="C3" s="78" t="s">
        <v>255</v>
      </c>
    </row>
    <row r="4" spans="2:52">
      <c r="B4" s="57" t="s">
        <v>185</v>
      </c>
      <c r="C4" s="78">
        <v>2208</v>
      </c>
    </row>
    <row r="6" spans="2:52" ht="21.75" customHeight="1">
      <c r="B6" s="193" t="s">
        <v>213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5"/>
    </row>
    <row r="7" spans="2:52" ht="27.75" customHeight="1">
      <c r="B7" s="196" t="s">
        <v>89</v>
      </c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8"/>
      <c r="AT7" s="3"/>
      <c r="AU7" s="3"/>
    </row>
    <row r="8" spans="2:52" s="3" customFormat="1" ht="55.5" customHeight="1">
      <c r="B8" s="22" t="s">
        <v>119</v>
      </c>
      <c r="C8" s="30" t="s">
        <v>45</v>
      </c>
      <c r="D8" s="30" t="s">
        <v>124</v>
      </c>
      <c r="E8" s="30" t="s">
        <v>15</v>
      </c>
      <c r="F8" s="30" t="s">
        <v>66</v>
      </c>
      <c r="G8" s="30" t="s">
        <v>105</v>
      </c>
      <c r="H8" s="30" t="s">
        <v>18</v>
      </c>
      <c r="I8" s="30" t="s">
        <v>104</v>
      </c>
      <c r="J8" s="30" t="s">
        <v>17</v>
      </c>
      <c r="K8" s="30" t="s">
        <v>19</v>
      </c>
      <c r="L8" s="30" t="s">
        <v>239</v>
      </c>
      <c r="M8" s="30" t="s">
        <v>238</v>
      </c>
      <c r="N8" s="30" t="s">
        <v>62</v>
      </c>
      <c r="O8" s="30" t="s">
        <v>241</v>
      </c>
      <c r="P8" s="30" t="s">
        <v>186</v>
      </c>
      <c r="Q8" s="73" t="s">
        <v>188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248</v>
      </c>
      <c r="M9" s="32"/>
      <c r="N9" s="32" t="s">
        <v>249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145" customFormat="1" ht="18" customHeight="1">
      <c r="B11" s="126" t="s">
        <v>26</v>
      </c>
      <c r="C11" s="82"/>
      <c r="D11" s="82"/>
      <c r="E11" s="82"/>
      <c r="F11" s="82"/>
      <c r="G11" s="82"/>
      <c r="H11" s="90">
        <v>11.020011826277022</v>
      </c>
      <c r="I11" s="82"/>
      <c r="J11" s="82"/>
      <c r="K11" s="91">
        <v>6.2811999753657729E-3</v>
      </c>
      <c r="L11" s="90"/>
      <c r="M11" s="92"/>
      <c r="N11" s="90">
        <v>84993.451290000012</v>
      </c>
      <c r="O11" s="82"/>
      <c r="P11" s="91">
        <v>1</v>
      </c>
      <c r="Q11" s="91">
        <f>+N11/'סכום נכסי הקרן'!$C$42</f>
        <v>0.70011764213216343</v>
      </c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T11" s="146"/>
      <c r="AU11" s="146"/>
      <c r="AV11" s="149"/>
      <c r="AZ11" s="146"/>
    </row>
    <row r="12" spans="2:52" s="147" customFormat="1" ht="22.5" customHeight="1">
      <c r="B12" s="81" t="s">
        <v>235</v>
      </c>
      <c r="C12" s="82"/>
      <c r="D12" s="82"/>
      <c r="E12" s="82"/>
      <c r="F12" s="82"/>
      <c r="G12" s="82"/>
      <c r="H12" s="90">
        <v>11.020011826277022</v>
      </c>
      <c r="I12" s="82"/>
      <c r="J12" s="82"/>
      <c r="K12" s="91">
        <v>6.2811999753657729E-3</v>
      </c>
      <c r="L12" s="90"/>
      <c r="M12" s="92"/>
      <c r="N12" s="90">
        <v>84993.451290000012</v>
      </c>
      <c r="O12" s="82"/>
      <c r="P12" s="91">
        <v>1</v>
      </c>
      <c r="Q12" s="91">
        <f>+N12/'סכום נכסי הקרן'!$C$42</f>
        <v>0.70011764213216343</v>
      </c>
      <c r="AV12" s="145"/>
    </row>
    <row r="13" spans="2:52" s="146" customFormat="1">
      <c r="B13" s="99" t="s">
        <v>24</v>
      </c>
      <c r="C13" s="82"/>
      <c r="D13" s="82"/>
      <c r="E13" s="82"/>
      <c r="F13" s="82"/>
      <c r="G13" s="82"/>
      <c r="H13" s="90">
        <v>11.020073830345105</v>
      </c>
      <c r="I13" s="82"/>
      <c r="J13" s="82"/>
      <c r="K13" s="91">
        <v>6.28123691965112E-3</v>
      </c>
      <c r="L13" s="90"/>
      <c r="M13" s="92"/>
      <c r="N13" s="90">
        <v>84992.820919999998</v>
      </c>
      <c r="O13" s="82"/>
      <c r="P13" s="91">
        <v>0.99999258331094398</v>
      </c>
      <c r="Q13" s="91">
        <f>+N13/'סכום נכסי הקרן'!$C$42</f>
        <v>0.70011244957730911</v>
      </c>
    </row>
    <row r="14" spans="2:52" s="147" customFormat="1">
      <c r="B14" s="84" t="s">
        <v>23</v>
      </c>
      <c r="C14" s="82"/>
      <c r="D14" s="82"/>
      <c r="E14" s="82"/>
      <c r="F14" s="82"/>
      <c r="G14" s="82"/>
      <c r="H14" s="90">
        <v>11.020073830345105</v>
      </c>
      <c r="I14" s="82"/>
      <c r="J14" s="82"/>
      <c r="K14" s="91">
        <v>6.28123691965112E-3</v>
      </c>
      <c r="L14" s="90"/>
      <c r="M14" s="92"/>
      <c r="N14" s="90">
        <v>84992.820919999998</v>
      </c>
      <c r="O14" s="82"/>
      <c r="P14" s="91">
        <v>0.99999258331094398</v>
      </c>
      <c r="Q14" s="91">
        <f>+N14/'סכום נכסי הקרן'!$C$42</f>
        <v>0.70011244957730911</v>
      </c>
    </row>
    <row r="15" spans="2:52" s="147" customFormat="1">
      <c r="B15" s="85" t="s">
        <v>256</v>
      </c>
      <c r="C15" s="80" t="s">
        <v>257</v>
      </c>
      <c r="D15" s="93" t="s">
        <v>125</v>
      </c>
      <c r="E15" s="80" t="s">
        <v>258</v>
      </c>
      <c r="F15" s="80"/>
      <c r="G15" s="80"/>
      <c r="H15" s="87">
        <v>3.62</v>
      </c>
      <c r="I15" s="93" t="s">
        <v>168</v>
      </c>
      <c r="J15" s="94">
        <v>0.04</v>
      </c>
      <c r="K15" s="88">
        <v>-6.0000000000000006E-4</v>
      </c>
      <c r="L15" s="87">
        <v>2404103</v>
      </c>
      <c r="M15" s="89">
        <v>150.27000000000001</v>
      </c>
      <c r="N15" s="87">
        <v>3612.64552</v>
      </c>
      <c r="O15" s="88">
        <v>1.5462650134517362E-4</v>
      </c>
      <c r="P15" s="88">
        <v>4.2504986739196567E-2</v>
      </c>
      <c r="Q15" s="88">
        <f>+N15/'סכום נכסי הקרן'!$C$42</f>
        <v>2.9758491094705176E-2</v>
      </c>
    </row>
    <row r="16" spans="2:52" s="147" customFormat="1" ht="20.25">
      <c r="B16" s="85" t="s">
        <v>259</v>
      </c>
      <c r="C16" s="80" t="s">
        <v>260</v>
      </c>
      <c r="D16" s="93" t="s">
        <v>125</v>
      </c>
      <c r="E16" s="80" t="s">
        <v>258</v>
      </c>
      <c r="F16" s="80"/>
      <c r="G16" s="80"/>
      <c r="H16" s="87">
        <v>6.17</v>
      </c>
      <c r="I16" s="93" t="s">
        <v>168</v>
      </c>
      <c r="J16" s="94">
        <v>0.04</v>
      </c>
      <c r="K16" s="88">
        <v>1.8E-3</v>
      </c>
      <c r="L16" s="87">
        <v>2901332</v>
      </c>
      <c r="M16" s="89">
        <v>154.94</v>
      </c>
      <c r="N16" s="87">
        <v>4495.3238700000002</v>
      </c>
      <c r="O16" s="88">
        <v>2.7442785832478743E-4</v>
      </c>
      <c r="P16" s="88">
        <v>5.2890238033302478E-2</v>
      </c>
      <c r="Q16" s="88">
        <f>+N16/'סכום נכסי הקרן'!$C$42</f>
        <v>3.7029388743684603E-2</v>
      </c>
      <c r="AT16" s="145"/>
    </row>
    <row r="17" spans="2:47" s="147" customFormat="1" ht="20.25">
      <c r="B17" s="85" t="s">
        <v>261</v>
      </c>
      <c r="C17" s="80" t="s">
        <v>262</v>
      </c>
      <c r="D17" s="93" t="s">
        <v>125</v>
      </c>
      <c r="E17" s="80" t="s">
        <v>258</v>
      </c>
      <c r="F17" s="80"/>
      <c r="G17" s="80"/>
      <c r="H17" s="87">
        <v>9.3400000000000016</v>
      </c>
      <c r="I17" s="93" t="s">
        <v>168</v>
      </c>
      <c r="J17" s="94">
        <v>7.4999999999999997E-3</v>
      </c>
      <c r="K17" s="88">
        <v>4.6999999999999993E-3</v>
      </c>
      <c r="L17" s="87">
        <v>10906900</v>
      </c>
      <c r="M17" s="89">
        <v>102.96</v>
      </c>
      <c r="N17" s="87">
        <v>11229.74526</v>
      </c>
      <c r="O17" s="88">
        <v>3.0037983649845389E-3</v>
      </c>
      <c r="P17" s="88">
        <v>0.13212482949637847</v>
      </c>
      <c r="Q17" s="88">
        <f>+N17/'סכום נכסי הקרן'!$C$42</f>
        <v>9.2502924094118602E-2</v>
      </c>
      <c r="AU17" s="145"/>
    </row>
    <row r="18" spans="2:47" s="147" customFormat="1">
      <c r="B18" s="85" t="s">
        <v>263</v>
      </c>
      <c r="C18" s="80" t="s">
        <v>264</v>
      </c>
      <c r="D18" s="93" t="s">
        <v>125</v>
      </c>
      <c r="E18" s="80" t="s">
        <v>258</v>
      </c>
      <c r="F18" s="80"/>
      <c r="G18" s="80"/>
      <c r="H18" s="87">
        <v>14.459999999999999</v>
      </c>
      <c r="I18" s="93" t="s">
        <v>168</v>
      </c>
      <c r="J18" s="94">
        <v>0.04</v>
      </c>
      <c r="K18" s="88">
        <v>9.6000000000000009E-3</v>
      </c>
      <c r="L18" s="87">
        <v>11013069</v>
      </c>
      <c r="M18" s="89">
        <v>180.38</v>
      </c>
      <c r="N18" s="87">
        <v>19865.373480000002</v>
      </c>
      <c r="O18" s="88">
        <v>6.789137300425858E-4</v>
      </c>
      <c r="P18" s="88">
        <v>0.23372828351467687</v>
      </c>
      <c r="Q18" s="88">
        <f>+N18/'סכום נכסי הקרן'!$C$42</f>
        <v>0.16363729475389338</v>
      </c>
      <c r="AT18" s="149"/>
    </row>
    <row r="19" spans="2:47" s="147" customFormat="1">
      <c r="B19" s="85" t="s">
        <v>265</v>
      </c>
      <c r="C19" s="80" t="s">
        <v>266</v>
      </c>
      <c r="D19" s="93" t="s">
        <v>125</v>
      </c>
      <c r="E19" s="80" t="s">
        <v>258</v>
      </c>
      <c r="F19" s="80"/>
      <c r="G19" s="80"/>
      <c r="H19" s="87">
        <v>18.7</v>
      </c>
      <c r="I19" s="93" t="s">
        <v>168</v>
      </c>
      <c r="J19" s="94">
        <v>2.75E-2</v>
      </c>
      <c r="K19" s="88">
        <v>1.2199999999999999E-2</v>
      </c>
      <c r="L19" s="87">
        <v>55541</v>
      </c>
      <c r="M19" s="89">
        <v>139.9</v>
      </c>
      <c r="N19" s="87">
        <v>77.701859999999996</v>
      </c>
      <c r="O19" s="88">
        <v>3.1423360375380757E-6</v>
      </c>
      <c r="P19" s="88">
        <v>9.1420996348152864E-4</v>
      </c>
      <c r="Q19" s="88">
        <f>+N19/'סכום נכסי הקרן'!$C$42</f>
        <v>6.4005452404641903E-4</v>
      </c>
      <c r="AU19" s="149"/>
    </row>
    <row r="20" spans="2:47" s="147" customFormat="1">
      <c r="B20" s="85" t="s">
        <v>267</v>
      </c>
      <c r="C20" s="80" t="s">
        <v>268</v>
      </c>
      <c r="D20" s="93" t="s">
        <v>125</v>
      </c>
      <c r="E20" s="80" t="s">
        <v>258</v>
      </c>
      <c r="F20" s="80"/>
      <c r="G20" s="80"/>
      <c r="H20" s="87">
        <v>5.76</v>
      </c>
      <c r="I20" s="93" t="s">
        <v>168</v>
      </c>
      <c r="J20" s="94">
        <v>1.7500000000000002E-2</v>
      </c>
      <c r="K20" s="88">
        <v>5.0000000000000001E-4</v>
      </c>
      <c r="L20" s="87">
        <v>4306081</v>
      </c>
      <c r="M20" s="89">
        <v>111.02</v>
      </c>
      <c r="N20" s="87">
        <v>4780.6113600000008</v>
      </c>
      <c r="O20" s="88">
        <v>3.1061502927199437E-4</v>
      </c>
      <c r="P20" s="88">
        <v>5.6246820048387283E-2</v>
      </c>
      <c r="Q20" s="88">
        <f>+N20/'סכום נכסי הקרן'!$C$42</f>
        <v>3.9379391029709006E-2</v>
      </c>
    </row>
    <row r="21" spans="2:47" s="147" customFormat="1">
      <c r="B21" s="85" t="s">
        <v>269</v>
      </c>
      <c r="C21" s="80" t="s">
        <v>270</v>
      </c>
      <c r="D21" s="93" t="s">
        <v>125</v>
      </c>
      <c r="E21" s="80" t="s">
        <v>258</v>
      </c>
      <c r="F21" s="80"/>
      <c r="G21" s="80"/>
      <c r="H21" s="87">
        <v>2</v>
      </c>
      <c r="I21" s="93" t="s">
        <v>168</v>
      </c>
      <c r="J21" s="94">
        <v>0.03</v>
      </c>
      <c r="K21" s="88">
        <v>1E-4</v>
      </c>
      <c r="L21" s="87">
        <v>3192575</v>
      </c>
      <c r="M21" s="89">
        <v>118.91</v>
      </c>
      <c r="N21" s="87">
        <v>3796.2906899999998</v>
      </c>
      <c r="O21" s="88">
        <v>2.082531678036229E-4</v>
      </c>
      <c r="P21" s="88">
        <v>4.4665684619006128E-2</v>
      </c>
      <c r="Q21" s="88">
        <f>+N21/'סכום נכסי הקרן'!$C$42</f>
        <v>3.1271233799677403E-2</v>
      </c>
    </row>
    <row r="22" spans="2:47" s="147" customFormat="1">
      <c r="B22" s="85" t="s">
        <v>271</v>
      </c>
      <c r="C22" s="80" t="s">
        <v>272</v>
      </c>
      <c r="D22" s="93" t="s">
        <v>125</v>
      </c>
      <c r="E22" s="80" t="s">
        <v>258</v>
      </c>
      <c r="F22" s="80"/>
      <c r="G22" s="80"/>
      <c r="H22" s="87">
        <v>3.0800000000000005</v>
      </c>
      <c r="I22" s="93" t="s">
        <v>168</v>
      </c>
      <c r="J22" s="94">
        <v>1E-3</v>
      </c>
      <c r="K22" s="88">
        <v>-1.2000000000000001E-3</v>
      </c>
      <c r="L22" s="87">
        <v>5490406</v>
      </c>
      <c r="M22" s="89">
        <v>100.68</v>
      </c>
      <c r="N22" s="87">
        <v>5527.7407499999999</v>
      </c>
      <c r="O22" s="88">
        <v>4.2975255128118627E-4</v>
      </c>
      <c r="P22" s="88">
        <v>6.5037254824953455E-2</v>
      </c>
      <c r="Q22" s="88">
        <f>+N22/'סכום נכסי הקרן'!$C$42</f>
        <v>4.5533729498795084E-2</v>
      </c>
    </row>
    <row r="23" spans="2:47" s="147" customFormat="1">
      <c r="B23" s="85" t="s">
        <v>273</v>
      </c>
      <c r="C23" s="80" t="s">
        <v>274</v>
      </c>
      <c r="D23" s="93" t="s">
        <v>125</v>
      </c>
      <c r="E23" s="80" t="s">
        <v>258</v>
      </c>
      <c r="F23" s="80"/>
      <c r="G23" s="80"/>
      <c r="H23" s="87">
        <v>7.830000000000001</v>
      </c>
      <c r="I23" s="93" t="s">
        <v>168</v>
      </c>
      <c r="J23" s="94">
        <v>7.4999999999999997E-3</v>
      </c>
      <c r="K23" s="88">
        <v>2.7999999999999995E-3</v>
      </c>
      <c r="L23" s="87">
        <v>4980000</v>
      </c>
      <c r="M23" s="89">
        <v>103.95</v>
      </c>
      <c r="N23" s="87">
        <v>5176.7100599999994</v>
      </c>
      <c r="O23" s="88">
        <v>3.7514870352223955E-4</v>
      </c>
      <c r="P23" s="88">
        <v>6.0907163804149116E-2</v>
      </c>
      <c r="Q23" s="88">
        <f>+N23/'סכום נכסי הקרן'!$C$42</f>
        <v>4.2642179911518321E-2</v>
      </c>
    </row>
    <row r="24" spans="2:47" s="147" customFormat="1">
      <c r="B24" s="85" t="s">
        <v>275</v>
      </c>
      <c r="C24" s="80" t="s">
        <v>276</v>
      </c>
      <c r="D24" s="93" t="s">
        <v>125</v>
      </c>
      <c r="E24" s="80" t="s">
        <v>258</v>
      </c>
      <c r="F24" s="80"/>
      <c r="G24" s="80"/>
      <c r="H24" s="87">
        <v>0.57999999999999996</v>
      </c>
      <c r="I24" s="93" t="s">
        <v>168</v>
      </c>
      <c r="J24" s="94">
        <v>3.5000000000000003E-2</v>
      </c>
      <c r="K24" s="88">
        <v>1.54E-2</v>
      </c>
      <c r="L24" s="87">
        <v>3032170</v>
      </c>
      <c r="M24" s="89">
        <v>119.38</v>
      </c>
      <c r="N24" s="87">
        <v>3619.8046400000003</v>
      </c>
      <c r="O24" s="88">
        <v>1.5411227740931658E-4</v>
      </c>
      <c r="P24" s="88">
        <v>4.2589218169869658E-2</v>
      </c>
      <c r="Q24" s="88">
        <f>+N24/'סכום נכסי הקרן'!$C$42</f>
        <v>2.9817463005341438E-2</v>
      </c>
    </row>
    <row r="25" spans="2:47" s="147" customFormat="1">
      <c r="B25" s="85" t="s">
        <v>277</v>
      </c>
      <c r="C25" s="80" t="s">
        <v>278</v>
      </c>
      <c r="D25" s="93" t="s">
        <v>125</v>
      </c>
      <c r="E25" s="80" t="s">
        <v>258</v>
      </c>
      <c r="F25" s="80"/>
      <c r="G25" s="80"/>
      <c r="H25" s="87">
        <v>24.000000000000004</v>
      </c>
      <c r="I25" s="93" t="s">
        <v>168</v>
      </c>
      <c r="J25" s="94">
        <v>0.01</v>
      </c>
      <c r="K25" s="88">
        <v>1.44E-2</v>
      </c>
      <c r="L25" s="87">
        <v>17218651</v>
      </c>
      <c r="M25" s="89">
        <v>90.21</v>
      </c>
      <c r="N25" s="87">
        <v>15532.945019999999</v>
      </c>
      <c r="O25" s="88">
        <v>2.1038044945769639E-3</v>
      </c>
      <c r="P25" s="88">
        <v>0.18275460972870911</v>
      </c>
      <c r="Q25" s="88">
        <f>+N25/'סכום נכסי הקרן'!$C$42</f>
        <v>0.12794972645204755</v>
      </c>
    </row>
    <row r="26" spans="2:47" s="147" customFormat="1">
      <c r="B26" s="85" t="s">
        <v>279</v>
      </c>
      <c r="C26" s="80" t="s">
        <v>280</v>
      </c>
      <c r="D26" s="93" t="s">
        <v>125</v>
      </c>
      <c r="E26" s="80" t="s">
        <v>258</v>
      </c>
      <c r="F26" s="80"/>
      <c r="G26" s="80"/>
      <c r="H26" s="87">
        <v>4.76</v>
      </c>
      <c r="I26" s="93" t="s">
        <v>168</v>
      </c>
      <c r="J26" s="94">
        <v>2.75E-2</v>
      </c>
      <c r="K26" s="88">
        <v>-8.9999999999999998E-4</v>
      </c>
      <c r="L26" s="87">
        <v>6206130</v>
      </c>
      <c r="M26" s="89">
        <v>117.27</v>
      </c>
      <c r="N26" s="87">
        <v>7277.9284100000004</v>
      </c>
      <c r="O26" s="88">
        <v>3.826941746854401E-4</v>
      </c>
      <c r="P26" s="88">
        <v>8.5629284368833394E-2</v>
      </c>
      <c r="Q26" s="88">
        <f>+N26/'סכום נכסי הקרן'!$C$42</f>
        <v>5.9950572669772148E-2</v>
      </c>
    </row>
    <row r="27" spans="2:47" s="147" customFormat="1">
      <c r="B27" s="86"/>
      <c r="C27" s="80"/>
      <c r="D27" s="80"/>
      <c r="E27" s="80"/>
      <c r="F27" s="80"/>
      <c r="G27" s="80"/>
      <c r="H27" s="80"/>
      <c r="I27" s="80"/>
      <c r="J27" s="80"/>
      <c r="K27" s="88"/>
      <c r="L27" s="87"/>
      <c r="M27" s="89"/>
      <c r="N27" s="80"/>
      <c r="O27" s="80"/>
      <c r="P27" s="88"/>
      <c r="Q27" s="80"/>
    </row>
    <row r="28" spans="2:47" s="146" customFormat="1">
      <c r="B28" s="99" t="s">
        <v>46</v>
      </c>
      <c r="C28" s="82"/>
      <c r="D28" s="82"/>
      <c r="E28" s="82"/>
      <c r="F28" s="82"/>
      <c r="G28" s="82"/>
      <c r="H28" s="90">
        <v>2.66</v>
      </c>
      <c r="I28" s="82"/>
      <c r="J28" s="82"/>
      <c r="K28" s="91">
        <v>1.2999999999999999E-3</v>
      </c>
      <c r="L28" s="90"/>
      <c r="M28" s="92"/>
      <c r="N28" s="90">
        <v>0.63036999999999999</v>
      </c>
      <c r="O28" s="82"/>
      <c r="P28" s="91">
        <v>7.4166890558327853E-6</v>
      </c>
      <c r="Q28" s="91">
        <f>+N28/'סכום נכסי הקרן'!$C$42</f>
        <v>5.1925548541970707E-6</v>
      </c>
    </row>
    <row r="29" spans="2:47" s="147" customFormat="1">
      <c r="B29" s="84" t="s">
        <v>1301</v>
      </c>
      <c r="C29" s="82"/>
      <c r="D29" s="82"/>
      <c r="E29" s="82"/>
      <c r="F29" s="82"/>
      <c r="G29" s="82"/>
      <c r="H29" s="90">
        <v>2.66</v>
      </c>
      <c r="I29" s="82"/>
      <c r="J29" s="82"/>
      <c r="K29" s="91">
        <v>1.2999999999999999E-3</v>
      </c>
      <c r="L29" s="90"/>
      <c r="M29" s="92"/>
      <c r="N29" s="90">
        <v>0.63036999999999999</v>
      </c>
      <c r="O29" s="82"/>
      <c r="P29" s="91">
        <v>7.4166890558327853E-6</v>
      </c>
      <c r="Q29" s="91">
        <f>+N29/'סכום נכסי הקרן'!$C$42</f>
        <v>5.1925548541970707E-6</v>
      </c>
    </row>
    <row r="30" spans="2:47" s="147" customFormat="1">
      <c r="B30" s="85" t="s">
        <v>281</v>
      </c>
      <c r="C30" s="80" t="s">
        <v>282</v>
      </c>
      <c r="D30" s="93" t="s">
        <v>125</v>
      </c>
      <c r="E30" s="80" t="s">
        <v>258</v>
      </c>
      <c r="F30" s="80"/>
      <c r="G30" s="80"/>
      <c r="H30" s="87">
        <v>2.66</v>
      </c>
      <c r="I30" s="93" t="s">
        <v>168</v>
      </c>
      <c r="J30" s="94">
        <v>1E-3</v>
      </c>
      <c r="K30" s="88">
        <v>1.2999999999999999E-3</v>
      </c>
      <c r="L30" s="87">
        <v>631</v>
      </c>
      <c r="M30" s="89">
        <v>99.9</v>
      </c>
      <c r="N30" s="87">
        <v>0.63036999999999999</v>
      </c>
      <c r="O30" s="88">
        <v>3.424922417008725E-8</v>
      </c>
      <c r="P30" s="88">
        <v>7.4166890558327853E-6</v>
      </c>
      <c r="Q30" s="88">
        <f>+N30/'סכום נכסי הקרן'!$C$42</f>
        <v>5.1925548541970707E-6</v>
      </c>
    </row>
    <row r="31" spans="2:47">
      <c r="B31" s="86"/>
      <c r="C31" s="80"/>
      <c r="D31" s="80"/>
      <c r="E31" s="80"/>
      <c r="F31" s="80"/>
      <c r="G31" s="80"/>
      <c r="H31" s="80"/>
      <c r="I31" s="80"/>
      <c r="J31" s="80"/>
      <c r="K31" s="88"/>
      <c r="L31" s="87"/>
      <c r="M31" s="89"/>
      <c r="N31" s="80"/>
      <c r="O31" s="80"/>
      <c r="P31" s="88"/>
      <c r="Q31" s="80"/>
    </row>
    <row r="32" spans="2:4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95" t="s">
        <v>116</v>
      </c>
      <c r="C34" s="96"/>
      <c r="D34" s="96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95" t="s">
        <v>237</v>
      </c>
      <c r="C35" s="96"/>
      <c r="D35" s="96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199" t="s">
        <v>247</v>
      </c>
      <c r="C36" s="199"/>
      <c r="D36" s="19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</row>
    <row r="112" spans="2:17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</row>
    <row r="113" spans="2:17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</row>
    <row r="114" spans="2:17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</row>
    <row r="115" spans="2:17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2:17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</row>
    <row r="117" spans="2:17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</row>
    <row r="118" spans="2:17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</row>
    <row r="119" spans="2:17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</row>
    <row r="120" spans="2:17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</row>
    <row r="121" spans="2:17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</row>
    <row r="122" spans="2:17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</row>
    <row r="123" spans="2:17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</row>
    <row r="124" spans="2:17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2:17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</row>
    <row r="126" spans="2:17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</row>
    <row r="127" spans="2:17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</row>
    <row r="128" spans="2:17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</row>
    <row r="129" spans="2:17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</row>
    <row r="130" spans="2:17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2:17">
      <c r="C131" s="1"/>
      <c r="D131" s="1"/>
    </row>
    <row r="132" spans="2:17">
      <c r="C132" s="1"/>
      <c r="D132" s="1"/>
    </row>
    <row r="133" spans="2:17">
      <c r="C133" s="1"/>
      <c r="D133" s="1"/>
    </row>
    <row r="134" spans="2:17">
      <c r="C134" s="1"/>
      <c r="D134" s="1"/>
    </row>
    <row r="135" spans="2:17">
      <c r="C135" s="1"/>
      <c r="D135" s="1"/>
    </row>
    <row r="136" spans="2:17">
      <c r="C136" s="1"/>
      <c r="D136" s="1"/>
    </row>
    <row r="137" spans="2:17">
      <c r="C137" s="1"/>
      <c r="D137" s="1"/>
    </row>
    <row r="138" spans="2:17">
      <c r="C138" s="1"/>
      <c r="D138" s="1"/>
    </row>
    <row r="139" spans="2:17">
      <c r="C139" s="1"/>
      <c r="D139" s="1"/>
    </row>
    <row r="140" spans="2:17">
      <c r="C140" s="1"/>
      <c r="D140" s="1"/>
    </row>
    <row r="141" spans="2:17">
      <c r="C141" s="1"/>
      <c r="D141" s="1"/>
    </row>
    <row r="142" spans="2:17">
      <c r="C142" s="1"/>
      <c r="D142" s="1"/>
    </row>
    <row r="143" spans="2:17">
      <c r="C143" s="1"/>
      <c r="D143" s="1"/>
    </row>
    <row r="144" spans="2:17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Q6"/>
    <mergeCell ref="B7:Q7"/>
    <mergeCell ref="B36:D36"/>
  </mergeCells>
  <phoneticPr fontId="4" type="noConversion"/>
  <dataValidations count="1">
    <dataValidation allowBlank="1" showInputMessage="1" showErrorMessage="1" sqref="A1:A1048576 C5:C29 B34:B36 B37:D1048576 D1:D29 E1:AF1048576 AJ1:XFD1048576 AG1:AI27 AG31:AI1048576 C34:D35 B31:D33 B1:B30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183</v>
      </c>
      <c r="C1" s="78" t="s" vm="1">
        <v>253</v>
      </c>
    </row>
    <row r="2" spans="2:67">
      <c r="B2" s="57" t="s">
        <v>182</v>
      </c>
      <c r="C2" s="78" t="s">
        <v>254</v>
      </c>
    </row>
    <row r="3" spans="2:67">
      <c r="B3" s="57" t="s">
        <v>184</v>
      </c>
      <c r="C3" s="78" t="s">
        <v>255</v>
      </c>
    </row>
    <row r="4" spans="2:67">
      <c r="B4" s="57" t="s">
        <v>185</v>
      </c>
      <c r="C4" s="78">
        <v>2208</v>
      </c>
    </row>
    <row r="6" spans="2:67" ht="26.25" customHeight="1">
      <c r="B6" s="196" t="s">
        <v>213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1"/>
      <c r="BO6" s="3"/>
    </row>
    <row r="7" spans="2:67" ht="26.25" customHeight="1">
      <c r="B7" s="196" t="s">
        <v>90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1"/>
      <c r="AZ7" s="44"/>
      <c r="BJ7" s="3"/>
      <c r="BO7" s="3"/>
    </row>
    <row r="8" spans="2:67" s="3" customFormat="1" ht="78.75">
      <c r="B8" s="38" t="s">
        <v>119</v>
      </c>
      <c r="C8" s="13" t="s">
        <v>45</v>
      </c>
      <c r="D8" s="13" t="s">
        <v>124</v>
      </c>
      <c r="E8" s="13" t="s">
        <v>229</v>
      </c>
      <c r="F8" s="13" t="s">
        <v>121</v>
      </c>
      <c r="G8" s="13" t="s">
        <v>65</v>
      </c>
      <c r="H8" s="13" t="s">
        <v>15</v>
      </c>
      <c r="I8" s="13" t="s">
        <v>66</v>
      </c>
      <c r="J8" s="13" t="s">
        <v>105</v>
      </c>
      <c r="K8" s="13" t="s">
        <v>18</v>
      </c>
      <c r="L8" s="13" t="s">
        <v>104</v>
      </c>
      <c r="M8" s="13" t="s">
        <v>17</v>
      </c>
      <c r="N8" s="13" t="s">
        <v>19</v>
      </c>
      <c r="O8" s="13" t="s">
        <v>239</v>
      </c>
      <c r="P8" s="13" t="s">
        <v>238</v>
      </c>
      <c r="Q8" s="13" t="s">
        <v>62</v>
      </c>
      <c r="R8" s="13" t="s">
        <v>59</v>
      </c>
      <c r="S8" s="13" t="s">
        <v>186</v>
      </c>
      <c r="T8" s="39" t="s">
        <v>188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248</v>
      </c>
      <c r="P9" s="16"/>
      <c r="Q9" s="16" t="s">
        <v>242</v>
      </c>
      <c r="R9" s="16" t="s">
        <v>20</v>
      </c>
      <c r="S9" s="16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117</v>
      </c>
      <c r="R10" s="19" t="s">
        <v>118</v>
      </c>
      <c r="S10" s="46" t="s">
        <v>189</v>
      </c>
      <c r="T10" s="74" t="s">
        <v>230</v>
      </c>
      <c r="U10" s="5"/>
      <c r="BJ10" s="1"/>
      <c r="BK10" s="3"/>
      <c r="BL10" s="1"/>
      <c r="BO10" s="1"/>
    </row>
    <row r="11" spans="2:67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5"/>
      <c r="BJ11" s="1"/>
      <c r="BK11" s="3"/>
      <c r="BL11" s="1"/>
      <c r="BO11" s="1"/>
    </row>
    <row r="12" spans="2:67" ht="20.25">
      <c r="B12" s="95" t="s">
        <v>252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BK12" s="4"/>
    </row>
    <row r="13" spans="2:67">
      <c r="B13" s="95" t="s">
        <v>116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2:67">
      <c r="B14" s="95" t="s">
        <v>237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2:67">
      <c r="B15" s="95" t="s">
        <v>247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2:67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BJ16" s="4"/>
    </row>
    <row r="17" spans="2:20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E830"/>
  <sheetViews>
    <sheetView rightToLeft="1" zoomScale="90" zoomScaleNormal="90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27.5703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9.140625" style="1" bestFit="1" customWidth="1"/>
    <col min="15" max="15" width="13.140625" style="1" bestFit="1" customWidth="1"/>
    <col min="16" max="16" width="11.85546875" style="1" bestFit="1" customWidth="1"/>
    <col min="17" max="17" width="8.28515625" style="1" bestFit="1" customWidth="1"/>
    <col min="18" max="18" width="10.140625" style="1" bestFit="1" customWidth="1"/>
    <col min="19" max="19" width="14.140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7">
      <c r="B1" s="57" t="s">
        <v>183</v>
      </c>
      <c r="C1" s="78" t="s" vm="1">
        <v>253</v>
      </c>
    </row>
    <row r="2" spans="2:57">
      <c r="B2" s="57" t="s">
        <v>182</v>
      </c>
      <c r="C2" s="78" t="s">
        <v>254</v>
      </c>
    </row>
    <row r="3" spans="2:57">
      <c r="B3" s="57" t="s">
        <v>184</v>
      </c>
      <c r="C3" s="78" t="s">
        <v>255</v>
      </c>
    </row>
    <row r="4" spans="2:57">
      <c r="B4" s="57" t="s">
        <v>185</v>
      </c>
      <c r="C4" s="78">
        <v>2208</v>
      </c>
    </row>
    <row r="6" spans="2:57" ht="26.25" customHeight="1">
      <c r="B6" s="202" t="s">
        <v>213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4"/>
    </row>
    <row r="7" spans="2:57" ht="26.25" customHeight="1">
      <c r="B7" s="202" t="s">
        <v>91</v>
      </c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4"/>
      <c r="BE7" s="3"/>
    </row>
    <row r="8" spans="2:57" s="3" customFormat="1" ht="78.75">
      <c r="B8" s="22" t="s">
        <v>119</v>
      </c>
      <c r="C8" s="30" t="s">
        <v>45</v>
      </c>
      <c r="D8" s="30" t="s">
        <v>124</v>
      </c>
      <c r="E8" s="30" t="s">
        <v>229</v>
      </c>
      <c r="F8" s="30" t="s">
        <v>121</v>
      </c>
      <c r="G8" s="30" t="s">
        <v>65</v>
      </c>
      <c r="H8" s="30" t="s">
        <v>15</v>
      </c>
      <c r="I8" s="30" t="s">
        <v>66</v>
      </c>
      <c r="J8" s="30" t="s">
        <v>105</v>
      </c>
      <c r="K8" s="30" t="s">
        <v>18</v>
      </c>
      <c r="L8" s="30" t="s">
        <v>104</v>
      </c>
      <c r="M8" s="30" t="s">
        <v>17</v>
      </c>
      <c r="N8" s="30" t="s">
        <v>19</v>
      </c>
      <c r="O8" s="13" t="s">
        <v>239</v>
      </c>
      <c r="P8" s="30" t="s">
        <v>238</v>
      </c>
      <c r="Q8" s="30" t="s">
        <v>246</v>
      </c>
      <c r="R8" s="30" t="s">
        <v>62</v>
      </c>
      <c r="S8" s="13" t="s">
        <v>59</v>
      </c>
      <c r="T8" s="30" t="s">
        <v>186</v>
      </c>
      <c r="U8" s="30" t="s">
        <v>188</v>
      </c>
      <c r="V8" s="1"/>
      <c r="BA8" s="1"/>
      <c r="BB8" s="1"/>
    </row>
    <row r="9" spans="2:57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248</v>
      </c>
      <c r="P9" s="32"/>
      <c r="Q9" s="16" t="s">
        <v>242</v>
      </c>
      <c r="R9" s="32" t="s">
        <v>242</v>
      </c>
      <c r="S9" s="16" t="s">
        <v>20</v>
      </c>
      <c r="T9" s="32" t="s">
        <v>242</v>
      </c>
      <c r="U9" s="17" t="s">
        <v>20</v>
      </c>
      <c r="AZ9" s="1"/>
      <c r="BA9" s="1"/>
      <c r="BB9" s="1"/>
      <c r="BE9" s="4"/>
    </row>
    <row r="10" spans="2:57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3" t="s">
        <v>117</v>
      </c>
      <c r="R10" s="19" t="s">
        <v>118</v>
      </c>
      <c r="S10" s="19" t="s">
        <v>189</v>
      </c>
      <c r="T10" s="20" t="s">
        <v>230</v>
      </c>
      <c r="U10" s="20" t="s">
        <v>250</v>
      </c>
      <c r="V10" s="5"/>
      <c r="AZ10" s="1"/>
      <c r="BA10" s="3"/>
      <c r="BB10" s="1"/>
    </row>
    <row r="11" spans="2:57" s="145" customFormat="1" ht="18" customHeight="1">
      <c r="B11" s="97" t="s">
        <v>32</v>
      </c>
      <c r="C11" s="98"/>
      <c r="D11" s="98"/>
      <c r="E11" s="98"/>
      <c r="F11" s="98"/>
      <c r="G11" s="98"/>
      <c r="H11" s="98"/>
      <c r="I11" s="98"/>
      <c r="J11" s="98"/>
      <c r="K11" s="100">
        <v>4.4097117557183596</v>
      </c>
      <c r="L11" s="98"/>
      <c r="M11" s="98"/>
      <c r="N11" s="101">
        <v>1.1452082942813625E-2</v>
      </c>
      <c r="O11" s="100"/>
      <c r="P11" s="102"/>
      <c r="Q11" s="100">
        <f>+Q12</f>
        <v>72.531399999999991</v>
      </c>
      <c r="R11" s="100">
        <v>23747.823869999993</v>
      </c>
      <c r="S11" s="98"/>
      <c r="T11" s="103">
        <v>1</v>
      </c>
      <c r="U11" s="103">
        <f>+R11/'סכום נכסי הקרן'!$C$42</f>
        <v>0.195618252951101</v>
      </c>
      <c r="V11" s="148"/>
      <c r="AZ11" s="147"/>
      <c r="BA11" s="149"/>
      <c r="BB11" s="147"/>
      <c r="BE11" s="147"/>
    </row>
    <row r="12" spans="2:57" s="147" customFormat="1">
      <c r="B12" s="81" t="s">
        <v>235</v>
      </c>
      <c r="C12" s="82"/>
      <c r="D12" s="82"/>
      <c r="E12" s="82"/>
      <c r="F12" s="82"/>
      <c r="G12" s="82"/>
      <c r="H12" s="82"/>
      <c r="I12" s="82"/>
      <c r="J12" s="82"/>
      <c r="K12" s="90">
        <v>4.4097117557183596</v>
      </c>
      <c r="L12" s="82"/>
      <c r="M12" s="82"/>
      <c r="N12" s="104">
        <v>1.1452082942813625E-2</v>
      </c>
      <c r="O12" s="90"/>
      <c r="P12" s="92"/>
      <c r="Q12" s="90">
        <f>+Q13+Q151</f>
        <v>72.531399999999991</v>
      </c>
      <c r="R12" s="90">
        <v>23747.823869999993</v>
      </c>
      <c r="S12" s="82"/>
      <c r="T12" s="91">
        <v>1</v>
      </c>
      <c r="U12" s="91">
        <f>+R12/'סכום נכסי הקרן'!$C$42</f>
        <v>0.195618252951101</v>
      </c>
      <c r="BA12" s="149"/>
    </row>
    <row r="13" spans="2:57" s="147" customFormat="1" ht="20.25">
      <c r="B13" s="99" t="s">
        <v>31</v>
      </c>
      <c r="C13" s="82"/>
      <c r="D13" s="82"/>
      <c r="E13" s="82"/>
      <c r="F13" s="82"/>
      <c r="G13" s="82"/>
      <c r="H13" s="82"/>
      <c r="I13" s="82"/>
      <c r="J13" s="82"/>
      <c r="K13" s="90">
        <v>4.3880988648031192</v>
      </c>
      <c r="L13" s="82"/>
      <c r="M13" s="82"/>
      <c r="N13" s="104">
        <v>9.4068997570574738E-3</v>
      </c>
      <c r="O13" s="90"/>
      <c r="P13" s="92"/>
      <c r="Q13" s="90">
        <f>SUM(Q14:Q149)</f>
        <v>39.295839999999998</v>
      </c>
      <c r="R13" s="90">
        <v>19463.526699999999</v>
      </c>
      <c r="S13" s="82"/>
      <c r="T13" s="91">
        <v>0.81959201005308802</v>
      </c>
      <c r="U13" s="91">
        <f>+R13/'סכום נכסי הקרן'!$C$42</f>
        <v>0.16032715713926629</v>
      </c>
      <c r="BA13" s="145"/>
    </row>
    <row r="14" spans="2:57" s="147" customFormat="1">
      <c r="B14" s="86" t="s">
        <v>283</v>
      </c>
      <c r="C14" s="80" t="s">
        <v>284</v>
      </c>
      <c r="D14" s="93" t="s">
        <v>125</v>
      </c>
      <c r="E14" s="93" t="s">
        <v>285</v>
      </c>
      <c r="F14" s="80" t="s">
        <v>286</v>
      </c>
      <c r="G14" s="93" t="s">
        <v>287</v>
      </c>
      <c r="H14" s="80" t="s">
        <v>1275</v>
      </c>
      <c r="I14" s="80" t="s">
        <v>165</v>
      </c>
      <c r="J14" s="80"/>
      <c r="K14" s="87">
        <v>3.63</v>
      </c>
      <c r="L14" s="93" t="s">
        <v>168</v>
      </c>
      <c r="M14" s="94">
        <v>0.04</v>
      </c>
      <c r="N14" s="94">
        <v>3.7000000000000006E-3</v>
      </c>
      <c r="O14" s="87">
        <v>157738</v>
      </c>
      <c r="P14" s="89">
        <v>115.02</v>
      </c>
      <c r="Q14" s="80"/>
      <c r="R14" s="87">
        <v>181.43025</v>
      </c>
      <c r="S14" s="88">
        <v>7.613954943196299E-5</v>
      </c>
      <c r="T14" s="88">
        <v>7.6398684356589032E-3</v>
      </c>
      <c r="U14" s="88">
        <f>+R14/'סכום נכסי הקרן'!$C$42</f>
        <v>1.4944977161598554E-3</v>
      </c>
    </row>
    <row r="15" spans="2:57" s="147" customFormat="1">
      <c r="B15" s="86" t="s">
        <v>288</v>
      </c>
      <c r="C15" s="80" t="s">
        <v>289</v>
      </c>
      <c r="D15" s="93" t="s">
        <v>125</v>
      </c>
      <c r="E15" s="93" t="s">
        <v>285</v>
      </c>
      <c r="F15" s="80" t="s">
        <v>286</v>
      </c>
      <c r="G15" s="93" t="s">
        <v>287</v>
      </c>
      <c r="H15" s="80" t="s">
        <v>1275</v>
      </c>
      <c r="I15" s="80" t="s">
        <v>165</v>
      </c>
      <c r="J15" s="80"/>
      <c r="K15" s="87">
        <v>4.8900000000000006</v>
      </c>
      <c r="L15" s="93" t="s">
        <v>168</v>
      </c>
      <c r="M15" s="94">
        <v>9.8999999999999991E-3</v>
      </c>
      <c r="N15" s="94">
        <v>5.0000000000000001E-3</v>
      </c>
      <c r="O15" s="87">
        <v>1274890</v>
      </c>
      <c r="P15" s="89">
        <v>102.34</v>
      </c>
      <c r="Q15" s="80"/>
      <c r="R15" s="87">
        <v>1304.72246</v>
      </c>
      <c r="S15" s="88">
        <v>4.2300706665242141E-4</v>
      </c>
      <c r="T15" s="88">
        <v>5.4940716553326885E-2</v>
      </c>
      <c r="U15" s="88">
        <f>+R15/'סכום נכסי הקרן'!$C$42</f>
        <v>1.074740698804344E-2</v>
      </c>
    </row>
    <row r="16" spans="2:57" s="147" customFormat="1">
      <c r="B16" s="86" t="s">
        <v>290</v>
      </c>
      <c r="C16" s="80" t="s">
        <v>291</v>
      </c>
      <c r="D16" s="93" t="s">
        <v>125</v>
      </c>
      <c r="E16" s="93" t="s">
        <v>285</v>
      </c>
      <c r="F16" s="80" t="s">
        <v>286</v>
      </c>
      <c r="G16" s="93" t="s">
        <v>287</v>
      </c>
      <c r="H16" s="80" t="s">
        <v>1275</v>
      </c>
      <c r="I16" s="80" t="s">
        <v>165</v>
      </c>
      <c r="J16" s="80"/>
      <c r="K16" s="80">
        <v>6.82</v>
      </c>
      <c r="L16" s="93" t="s">
        <v>168</v>
      </c>
      <c r="M16" s="94">
        <v>8.6E-3</v>
      </c>
      <c r="N16" s="88">
        <v>9.1999999999999998E-3</v>
      </c>
      <c r="O16" s="87">
        <v>228000</v>
      </c>
      <c r="P16" s="89">
        <v>99.6</v>
      </c>
      <c r="Q16" s="80"/>
      <c r="R16" s="87">
        <v>227.08798999999999</v>
      </c>
      <c r="S16" s="150">
        <v>9.1150742138948107E-5</v>
      </c>
      <c r="T16" s="88">
        <v>9.5624757553838154E-3</v>
      </c>
      <c r="U16" s="88">
        <f>+R16/'סכום נכסי הקרן'!$C$42</f>
        <v>1.8705948011554416E-3</v>
      </c>
    </row>
    <row r="17" spans="2:52" s="147" customFormat="1" ht="20.25">
      <c r="B17" s="86" t="s">
        <v>292</v>
      </c>
      <c r="C17" s="80" t="s">
        <v>293</v>
      </c>
      <c r="D17" s="93" t="s">
        <v>125</v>
      </c>
      <c r="E17" s="93" t="s">
        <v>285</v>
      </c>
      <c r="F17" s="80" t="s">
        <v>286</v>
      </c>
      <c r="G17" s="93" t="s">
        <v>287</v>
      </c>
      <c r="H17" s="80" t="s">
        <v>1275</v>
      </c>
      <c r="I17" s="80" t="s">
        <v>165</v>
      </c>
      <c r="J17" s="80"/>
      <c r="K17" s="87">
        <v>12.09</v>
      </c>
      <c r="L17" s="93" t="s">
        <v>168</v>
      </c>
      <c r="M17" s="94">
        <v>1.04E-2</v>
      </c>
      <c r="N17" s="94">
        <v>9.5000000000000015E-3</v>
      </c>
      <c r="O17" s="87">
        <v>142442</v>
      </c>
      <c r="P17" s="89">
        <v>99.45</v>
      </c>
      <c r="Q17" s="80"/>
      <c r="R17" s="87">
        <v>141.65855999999999</v>
      </c>
      <c r="S17" s="88">
        <v>2.9930449034481311E-4</v>
      </c>
      <c r="T17" s="88">
        <v>5.9651175103649628E-3</v>
      </c>
      <c r="U17" s="88">
        <f>+R17/'סכום נכסי הקרן'!$C$42</f>
        <v>1.166885866025615E-3</v>
      </c>
      <c r="AZ17" s="145"/>
    </row>
    <row r="18" spans="2:52" s="147" customFormat="1">
      <c r="B18" s="86" t="s">
        <v>294</v>
      </c>
      <c r="C18" s="80" t="s">
        <v>295</v>
      </c>
      <c r="D18" s="93" t="s">
        <v>125</v>
      </c>
      <c r="E18" s="93" t="s">
        <v>285</v>
      </c>
      <c r="F18" s="80" t="s">
        <v>286</v>
      </c>
      <c r="G18" s="93" t="s">
        <v>287</v>
      </c>
      <c r="H18" s="80" t="s">
        <v>1275</v>
      </c>
      <c r="I18" s="80" t="s">
        <v>165</v>
      </c>
      <c r="J18" s="80"/>
      <c r="K18" s="87">
        <v>1.28</v>
      </c>
      <c r="L18" s="93" t="s">
        <v>168</v>
      </c>
      <c r="M18" s="94">
        <v>2.58E-2</v>
      </c>
      <c r="N18" s="94">
        <v>7.4999999999999997E-3</v>
      </c>
      <c r="O18" s="87">
        <v>350245</v>
      </c>
      <c r="P18" s="89">
        <v>106.49</v>
      </c>
      <c r="Q18" s="80"/>
      <c r="R18" s="87">
        <v>372.97591999999997</v>
      </c>
      <c r="S18" s="88">
        <v>1.2859686244877624E-4</v>
      </c>
      <c r="T18" s="88">
        <v>1.5705688320822135E-2</v>
      </c>
      <c r="U18" s="88">
        <f>+R18/'סכום נכסי הקרן'!$C$42</f>
        <v>3.0723193107137364E-3</v>
      </c>
    </row>
    <row r="19" spans="2:52" s="147" customFormat="1">
      <c r="B19" s="86" t="s">
        <v>296</v>
      </c>
      <c r="C19" s="80" t="s">
        <v>297</v>
      </c>
      <c r="D19" s="93" t="s">
        <v>125</v>
      </c>
      <c r="E19" s="93" t="s">
        <v>285</v>
      </c>
      <c r="F19" s="80" t="s">
        <v>286</v>
      </c>
      <c r="G19" s="93" t="s">
        <v>287</v>
      </c>
      <c r="H19" s="80" t="s">
        <v>1275</v>
      </c>
      <c r="I19" s="80" t="s">
        <v>165</v>
      </c>
      <c r="J19" s="80"/>
      <c r="K19" s="87">
        <v>2.44</v>
      </c>
      <c r="L19" s="93" t="s">
        <v>168</v>
      </c>
      <c r="M19" s="94">
        <v>4.0999999999999995E-3</v>
      </c>
      <c r="N19" s="94">
        <v>4.0000000000000002E-4</v>
      </c>
      <c r="O19" s="87">
        <v>50573.33</v>
      </c>
      <c r="P19" s="89">
        <v>99.62</v>
      </c>
      <c r="Q19" s="80"/>
      <c r="R19" s="87">
        <v>50.381149999999998</v>
      </c>
      <c r="S19" s="88">
        <v>3.0767329732618222E-5</v>
      </c>
      <c r="T19" s="88">
        <v>2.1215059651695156E-3</v>
      </c>
      <c r="U19" s="88">
        <f>+R19/'סכום נכסי הקרן'!$C$42</f>
        <v>4.1500529053179993E-4</v>
      </c>
      <c r="AZ19" s="149"/>
    </row>
    <row r="20" spans="2:52" s="147" customFormat="1">
      <c r="B20" s="86" t="s">
        <v>298</v>
      </c>
      <c r="C20" s="80" t="s">
        <v>299</v>
      </c>
      <c r="D20" s="93" t="s">
        <v>125</v>
      </c>
      <c r="E20" s="93" t="s">
        <v>285</v>
      </c>
      <c r="F20" s="80" t="s">
        <v>286</v>
      </c>
      <c r="G20" s="93" t="s">
        <v>287</v>
      </c>
      <c r="H20" s="80" t="s">
        <v>1275</v>
      </c>
      <c r="I20" s="80" t="s">
        <v>165</v>
      </c>
      <c r="J20" s="80"/>
      <c r="K20" s="87">
        <v>2.3199999999999998</v>
      </c>
      <c r="L20" s="93" t="s">
        <v>168</v>
      </c>
      <c r="M20" s="94">
        <v>6.4000000000000003E-3</v>
      </c>
      <c r="N20" s="94">
        <v>3.5999999999999999E-3</v>
      </c>
      <c r="O20" s="87">
        <v>737762</v>
      </c>
      <c r="P20" s="89">
        <v>100.07</v>
      </c>
      <c r="Q20" s="80"/>
      <c r="R20" s="87">
        <v>738.27840000000003</v>
      </c>
      <c r="S20" s="88">
        <v>2.3420309546220034E-4</v>
      </c>
      <c r="T20" s="88">
        <v>3.1088254824588282E-2</v>
      </c>
      <c r="U20" s="88">
        <f>+R20/'סכום נכסי הקרן'!$C$42</f>
        <v>6.0814300960845957E-3</v>
      </c>
    </row>
    <row r="21" spans="2:52" s="147" customFormat="1">
      <c r="B21" s="86" t="s">
        <v>300</v>
      </c>
      <c r="C21" s="80" t="s">
        <v>301</v>
      </c>
      <c r="D21" s="93" t="s">
        <v>125</v>
      </c>
      <c r="E21" s="93" t="s">
        <v>285</v>
      </c>
      <c r="F21" s="80" t="s">
        <v>302</v>
      </c>
      <c r="G21" s="93" t="s">
        <v>287</v>
      </c>
      <c r="H21" s="80" t="s">
        <v>1275</v>
      </c>
      <c r="I21" s="80" t="s">
        <v>165</v>
      </c>
      <c r="J21" s="80"/>
      <c r="K21" s="87">
        <v>0.84000000000000008</v>
      </c>
      <c r="L21" s="93" t="s">
        <v>168</v>
      </c>
      <c r="M21" s="94">
        <v>4.4999999999999998E-2</v>
      </c>
      <c r="N21" s="94">
        <v>6.0999999999999995E-3</v>
      </c>
      <c r="O21" s="87">
        <v>5051</v>
      </c>
      <c r="P21" s="89">
        <v>106.3</v>
      </c>
      <c r="Q21" s="80"/>
      <c r="R21" s="87">
        <v>5.3692099999999998</v>
      </c>
      <c r="S21" s="88">
        <v>3.1355191748699093E-5</v>
      </c>
      <c r="T21" s="88">
        <v>2.260927160902007E-4</v>
      </c>
      <c r="U21" s="88">
        <f>+R21/'סכום נכסי הקרן'!$C$42</f>
        <v>4.4227862126534342E-5</v>
      </c>
    </row>
    <row r="22" spans="2:52" s="147" customFormat="1">
      <c r="B22" s="86" t="s">
        <v>303</v>
      </c>
      <c r="C22" s="80" t="s">
        <v>304</v>
      </c>
      <c r="D22" s="93" t="s">
        <v>125</v>
      </c>
      <c r="E22" s="93" t="s">
        <v>285</v>
      </c>
      <c r="F22" s="80" t="s">
        <v>302</v>
      </c>
      <c r="G22" s="93" t="s">
        <v>287</v>
      </c>
      <c r="H22" s="80" t="s">
        <v>1275</v>
      </c>
      <c r="I22" s="80" t="s">
        <v>165</v>
      </c>
      <c r="J22" s="80"/>
      <c r="K22" s="87">
        <v>4.41</v>
      </c>
      <c r="L22" s="93" t="s">
        <v>168</v>
      </c>
      <c r="M22" s="94">
        <v>0.05</v>
      </c>
      <c r="N22" s="94">
        <v>4.4999999999999997E-3</v>
      </c>
      <c r="O22" s="87">
        <v>59136</v>
      </c>
      <c r="P22" s="89">
        <v>125.31</v>
      </c>
      <c r="Q22" s="80"/>
      <c r="R22" s="87">
        <v>74.103340000000003</v>
      </c>
      <c r="S22" s="88">
        <v>1.8763760836931763E-5</v>
      </c>
      <c r="T22" s="88">
        <v>3.120426545423929E-3</v>
      </c>
      <c r="U22" s="88">
        <f>+R22/'סכום נכסי הקרן'!$C$42</f>
        <v>6.1041238927806839E-4</v>
      </c>
    </row>
    <row r="23" spans="2:52" s="147" customFormat="1">
      <c r="B23" s="86" t="s">
        <v>305</v>
      </c>
      <c r="C23" s="80" t="s">
        <v>306</v>
      </c>
      <c r="D23" s="93" t="s">
        <v>125</v>
      </c>
      <c r="E23" s="93" t="s">
        <v>285</v>
      </c>
      <c r="F23" s="80" t="s">
        <v>302</v>
      </c>
      <c r="G23" s="93" t="s">
        <v>287</v>
      </c>
      <c r="H23" s="80" t="s">
        <v>1275</v>
      </c>
      <c r="I23" s="80" t="s">
        <v>165</v>
      </c>
      <c r="J23" s="80"/>
      <c r="K23" s="87">
        <v>1.9500000000000004</v>
      </c>
      <c r="L23" s="93" t="s">
        <v>168</v>
      </c>
      <c r="M23" s="94">
        <v>1.6E-2</v>
      </c>
      <c r="N23" s="94">
        <v>6.0000000000000006E-4</v>
      </c>
      <c r="O23" s="87">
        <v>67907</v>
      </c>
      <c r="P23" s="89">
        <v>101.75</v>
      </c>
      <c r="Q23" s="80"/>
      <c r="R23" s="87">
        <v>69.095369999999988</v>
      </c>
      <c r="S23" s="88">
        <v>2.1565902330971356E-5</v>
      </c>
      <c r="T23" s="88">
        <v>2.9095453283737027E-3</v>
      </c>
      <c r="U23" s="88">
        <f>+R23/'סכום נכסי הקרן'!$C$42</f>
        <v>5.6916017401850119E-4</v>
      </c>
    </row>
    <row r="24" spans="2:52" s="147" customFormat="1">
      <c r="B24" s="86" t="s">
        <v>307</v>
      </c>
      <c r="C24" s="80" t="s">
        <v>308</v>
      </c>
      <c r="D24" s="93" t="s">
        <v>125</v>
      </c>
      <c r="E24" s="93" t="s">
        <v>285</v>
      </c>
      <c r="F24" s="80" t="s">
        <v>302</v>
      </c>
      <c r="G24" s="93" t="s">
        <v>287</v>
      </c>
      <c r="H24" s="80" t="s">
        <v>1275</v>
      </c>
      <c r="I24" s="80" t="s">
        <v>165</v>
      </c>
      <c r="J24" s="80"/>
      <c r="K24" s="87">
        <v>2.9600000000000004</v>
      </c>
      <c r="L24" s="93" t="s">
        <v>168</v>
      </c>
      <c r="M24" s="94">
        <v>6.9999999999999993E-3</v>
      </c>
      <c r="N24" s="94">
        <v>2.5999999999999999E-3</v>
      </c>
      <c r="O24" s="87">
        <v>1652062.82</v>
      </c>
      <c r="P24" s="89">
        <v>102.29</v>
      </c>
      <c r="Q24" s="80"/>
      <c r="R24" s="87">
        <v>1689.8951399999999</v>
      </c>
      <c r="S24" s="88">
        <v>3.8727882918681964E-4</v>
      </c>
      <c r="T24" s="88">
        <v>7.1159999722534589E-2</v>
      </c>
      <c r="U24" s="88">
        <f>+R24/'סכום נכסי הקרן'!$C$42</f>
        <v>1.3920194825723048E-2</v>
      </c>
    </row>
    <row r="25" spans="2:52" s="147" customFormat="1">
      <c r="B25" s="86" t="s">
        <v>309</v>
      </c>
      <c r="C25" s="80" t="s">
        <v>310</v>
      </c>
      <c r="D25" s="93" t="s">
        <v>125</v>
      </c>
      <c r="E25" s="93" t="s">
        <v>285</v>
      </c>
      <c r="F25" s="80" t="s">
        <v>311</v>
      </c>
      <c r="G25" s="93" t="s">
        <v>287</v>
      </c>
      <c r="H25" s="80" t="s">
        <v>1274</v>
      </c>
      <c r="I25" s="80" t="s">
        <v>165</v>
      </c>
      <c r="J25" s="80"/>
      <c r="K25" s="87">
        <v>0.83</v>
      </c>
      <c r="L25" s="93" t="s">
        <v>168</v>
      </c>
      <c r="M25" s="94">
        <v>4.2000000000000003E-2</v>
      </c>
      <c r="N25" s="94">
        <v>9.4000000000000004E-3</v>
      </c>
      <c r="O25" s="87">
        <v>25.04</v>
      </c>
      <c r="P25" s="89">
        <v>126</v>
      </c>
      <c r="Q25" s="80"/>
      <c r="R25" s="87">
        <v>3.1530000000000002E-2</v>
      </c>
      <c r="S25" s="88">
        <v>4.854630098609674E-7</v>
      </c>
      <c r="T25" s="88">
        <v>1.3277005999623835E-6</v>
      </c>
      <c r="U25" s="88">
        <f>+R25/'סכום נכסי הקרן'!$C$42</f>
        <v>2.597224718067701E-7</v>
      </c>
    </row>
    <row r="26" spans="2:52" s="147" customFormat="1">
      <c r="B26" s="86" t="s">
        <v>312</v>
      </c>
      <c r="C26" s="80" t="s">
        <v>313</v>
      </c>
      <c r="D26" s="93" t="s">
        <v>125</v>
      </c>
      <c r="E26" s="93" t="s">
        <v>285</v>
      </c>
      <c r="F26" s="80" t="s">
        <v>311</v>
      </c>
      <c r="G26" s="93" t="s">
        <v>287</v>
      </c>
      <c r="H26" s="80" t="s">
        <v>1274</v>
      </c>
      <c r="I26" s="80" t="s">
        <v>165</v>
      </c>
      <c r="J26" s="80"/>
      <c r="K26" s="87">
        <v>2.4700000000000002</v>
      </c>
      <c r="L26" s="93" t="s">
        <v>168</v>
      </c>
      <c r="M26" s="94">
        <v>8.0000000000000002E-3</v>
      </c>
      <c r="N26" s="94">
        <v>3.7000000000000002E-3</v>
      </c>
      <c r="O26" s="87">
        <v>151418</v>
      </c>
      <c r="P26" s="89">
        <v>102.08</v>
      </c>
      <c r="Q26" s="80"/>
      <c r="R26" s="87">
        <v>154.56748999999999</v>
      </c>
      <c r="S26" s="88">
        <v>2.3492413193905732E-4</v>
      </c>
      <c r="T26" s="88">
        <v>6.5087012117881283E-3</v>
      </c>
      <c r="U26" s="88">
        <f>+R26/'סכום נכסי הקרן'!$C$42</f>
        <v>1.2732207600307077E-3</v>
      </c>
    </row>
    <row r="27" spans="2:52" s="147" customFormat="1">
      <c r="B27" s="86" t="s">
        <v>314</v>
      </c>
      <c r="C27" s="80" t="s">
        <v>315</v>
      </c>
      <c r="D27" s="93" t="s">
        <v>125</v>
      </c>
      <c r="E27" s="93" t="s">
        <v>285</v>
      </c>
      <c r="F27" s="80" t="s">
        <v>316</v>
      </c>
      <c r="G27" s="93" t="s">
        <v>287</v>
      </c>
      <c r="H27" s="80" t="s">
        <v>1274</v>
      </c>
      <c r="I27" s="80" t="s">
        <v>165</v>
      </c>
      <c r="J27" s="80"/>
      <c r="K27" s="87">
        <v>2.9299999999999997</v>
      </c>
      <c r="L27" s="93" t="s">
        <v>168</v>
      </c>
      <c r="M27" s="94">
        <v>3.4000000000000002E-2</v>
      </c>
      <c r="N27" s="94">
        <v>3.3E-3</v>
      </c>
      <c r="O27" s="87">
        <v>1402724</v>
      </c>
      <c r="P27" s="89">
        <v>115.04</v>
      </c>
      <c r="Q27" s="80"/>
      <c r="R27" s="87">
        <v>1613.6936899999998</v>
      </c>
      <c r="S27" s="88">
        <v>7.498210605935069E-4</v>
      </c>
      <c r="T27" s="88">
        <v>6.7951223608262362E-2</v>
      </c>
      <c r="U27" s="88">
        <f>+R27/'סכום נכסי הקרן'!$C$42</f>
        <v>1.329249964813789E-2</v>
      </c>
    </row>
    <row r="28" spans="2:52" s="147" customFormat="1">
      <c r="B28" s="86" t="s">
        <v>317</v>
      </c>
      <c r="C28" s="80" t="s">
        <v>318</v>
      </c>
      <c r="D28" s="93" t="s">
        <v>125</v>
      </c>
      <c r="E28" s="93" t="s">
        <v>285</v>
      </c>
      <c r="F28" s="80" t="s">
        <v>316</v>
      </c>
      <c r="G28" s="93" t="s">
        <v>287</v>
      </c>
      <c r="H28" s="80" t="s">
        <v>1274</v>
      </c>
      <c r="I28" s="80" t="s">
        <v>165</v>
      </c>
      <c r="J28" s="80"/>
      <c r="K28" s="87">
        <v>0.1</v>
      </c>
      <c r="L28" s="93" t="s">
        <v>168</v>
      </c>
      <c r="M28" s="94">
        <v>4.4000000000000004E-2</v>
      </c>
      <c r="N28" s="94">
        <v>4.0500000000000008E-2</v>
      </c>
      <c r="O28" s="87">
        <v>35501.660000000003</v>
      </c>
      <c r="P28" s="89">
        <v>121.61</v>
      </c>
      <c r="Q28" s="80"/>
      <c r="R28" s="87">
        <v>43.173559999999995</v>
      </c>
      <c r="S28" s="88">
        <v>5.520993153913811E-5</v>
      </c>
      <c r="T28" s="88">
        <v>1.8180006823505217E-3</v>
      </c>
      <c r="U28" s="88">
        <f>+R28/'סכום נכסי הקרן'!$C$42</f>
        <v>3.5563411734531854E-4</v>
      </c>
    </row>
    <row r="29" spans="2:52" s="147" customFormat="1">
      <c r="B29" s="86" t="s">
        <v>319</v>
      </c>
      <c r="C29" s="80" t="s">
        <v>320</v>
      </c>
      <c r="D29" s="93" t="s">
        <v>125</v>
      </c>
      <c r="E29" s="93" t="s">
        <v>285</v>
      </c>
      <c r="F29" s="80" t="s">
        <v>286</v>
      </c>
      <c r="G29" s="93" t="s">
        <v>287</v>
      </c>
      <c r="H29" s="80" t="s">
        <v>1274</v>
      </c>
      <c r="I29" s="80" t="s">
        <v>165</v>
      </c>
      <c r="J29" s="80"/>
      <c r="K29" s="87">
        <v>1.9400000000000002</v>
      </c>
      <c r="L29" s="93" t="s">
        <v>168</v>
      </c>
      <c r="M29" s="94">
        <v>0.03</v>
      </c>
      <c r="N29" s="94">
        <v>5.3E-3</v>
      </c>
      <c r="O29" s="87">
        <v>2537</v>
      </c>
      <c r="P29" s="89">
        <v>110.73</v>
      </c>
      <c r="Q29" s="80"/>
      <c r="R29" s="87">
        <v>2.8092299999999999</v>
      </c>
      <c r="S29" s="88">
        <v>5.285416666666667E-6</v>
      </c>
      <c r="T29" s="88">
        <v>1.1829420730835161E-4</v>
      </c>
      <c r="U29" s="88">
        <f>+R29/'סכום נכסי הקרן'!$C$42</f>
        <v>2.3140506167895103E-5</v>
      </c>
    </row>
    <row r="30" spans="2:52" s="147" customFormat="1">
      <c r="B30" s="86" t="s">
        <v>321</v>
      </c>
      <c r="C30" s="80" t="s">
        <v>322</v>
      </c>
      <c r="D30" s="93" t="s">
        <v>125</v>
      </c>
      <c r="E30" s="93" t="s">
        <v>285</v>
      </c>
      <c r="F30" s="80" t="s">
        <v>323</v>
      </c>
      <c r="G30" s="93" t="s">
        <v>324</v>
      </c>
      <c r="H30" s="80" t="s">
        <v>1274</v>
      </c>
      <c r="I30" s="80" t="s">
        <v>1273</v>
      </c>
      <c r="J30" s="80"/>
      <c r="K30" s="87">
        <v>3.9500000000000006</v>
      </c>
      <c r="L30" s="93" t="s">
        <v>168</v>
      </c>
      <c r="M30" s="94">
        <v>6.5000000000000006E-3</v>
      </c>
      <c r="N30" s="94">
        <v>5.3E-3</v>
      </c>
      <c r="O30" s="87">
        <v>9504</v>
      </c>
      <c r="P30" s="89">
        <v>99.48</v>
      </c>
      <c r="Q30" s="87">
        <v>3.0890000000000001E-2</v>
      </c>
      <c r="R30" s="87">
        <v>9.4854699999999994</v>
      </c>
      <c r="S30" s="88">
        <v>7.869444068158129E-6</v>
      </c>
      <c r="T30" s="88">
        <v>3.9942480843403706E-4</v>
      </c>
      <c r="U30" s="88">
        <f>+R30/'סכום נכסי הקרן'!$C$42</f>
        <v>7.8134783211194516E-5</v>
      </c>
    </row>
    <row r="31" spans="2:52" s="147" customFormat="1">
      <c r="B31" s="86" t="s">
        <v>325</v>
      </c>
      <c r="C31" s="80" t="s">
        <v>326</v>
      </c>
      <c r="D31" s="93" t="s">
        <v>125</v>
      </c>
      <c r="E31" s="93" t="s">
        <v>285</v>
      </c>
      <c r="F31" s="80" t="s">
        <v>323</v>
      </c>
      <c r="G31" s="93" t="s">
        <v>324</v>
      </c>
      <c r="H31" s="80" t="s">
        <v>1274</v>
      </c>
      <c r="I31" s="80" t="s">
        <v>1273</v>
      </c>
      <c r="J31" s="80"/>
      <c r="K31" s="87">
        <v>5.05</v>
      </c>
      <c r="L31" s="93" t="s">
        <v>168</v>
      </c>
      <c r="M31" s="94">
        <v>1.6399999999999998E-2</v>
      </c>
      <c r="N31" s="94">
        <v>7.3000000000000009E-3</v>
      </c>
      <c r="O31" s="87">
        <v>241000</v>
      </c>
      <c r="P31" s="89">
        <v>104</v>
      </c>
      <c r="Q31" s="80"/>
      <c r="R31" s="87">
        <v>250.64</v>
      </c>
      <c r="S31" s="88">
        <v>2.0352168519333294E-4</v>
      </c>
      <c r="T31" s="88">
        <v>1.0554230205346392E-2</v>
      </c>
      <c r="U31" s="88">
        <f>+R31/'סכום נכסי הקרן'!$C$42</f>
        <v>2.064600074013601E-3</v>
      </c>
    </row>
    <row r="32" spans="2:52" s="147" customFormat="1">
      <c r="B32" s="86" t="s">
        <v>327</v>
      </c>
      <c r="C32" s="80" t="s">
        <v>328</v>
      </c>
      <c r="D32" s="93" t="s">
        <v>125</v>
      </c>
      <c r="E32" s="93" t="s">
        <v>285</v>
      </c>
      <c r="F32" s="80" t="s">
        <v>323</v>
      </c>
      <c r="G32" s="93" t="s">
        <v>324</v>
      </c>
      <c r="H32" s="80" t="s">
        <v>1274</v>
      </c>
      <c r="I32" s="80" t="s">
        <v>165</v>
      </c>
      <c r="J32" s="80"/>
      <c r="K32" s="87">
        <v>6.410000000000001</v>
      </c>
      <c r="L32" s="93" t="s">
        <v>168</v>
      </c>
      <c r="M32" s="94">
        <v>1.34E-2</v>
      </c>
      <c r="N32" s="94">
        <v>1.1799999999999998E-2</v>
      </c>
      <c r="O32" s="87">
        <v>576946</v>
      </c>
      <c r="P32" s="89">
        <v>101.65</v>
      </c>
      <c r="Q32" s="80"/>
      <c r="R32" s="87">
        <v>586.46559000000002</v>
      </c>
      <c r="S32" s="88">
        <v>1.8155876335895638E-4</v>
      </c>
      <c r="T32" s="88">
        <v>2.4695550767532291E-2</v>
      </c>
      <c r="U32" s="88">
        <f>+R32/'סכום נכסי הקרן'!$C$42</f>
        <v>4.8309004968098883E-3</v>
      </c>
    </row>
    <row r="33" spans="2:21" s="147" customFormat="1">
      <c r="B33" s="86" t="s">
        <v>329</v>
      </c>
      <c r="C33" s="80" t="s">
        <v>330</v>
      </c>
      <c r="D33" s="93" t="s">
        <v>125</v>
      </c>
      <c r="E33" s="93" t="s">
        <v>285</v>
      </c>
      <c r="F33" s="80" t="s">
        <v>302</v>
      </c>
      <c r="G33" s="93" t="s">
        <v>287</v>
      </c>
      <c r="H33" s="80" t="s">
        <v>1274</v>
      </c>
      <c r="I33" s="80" t="s">
        <v>165</v>
      </c>
      <c r="J33" s="80"/>
      <c r="K33" s="87">
        <v>0.22</v>
      </c>
      <c r="L33" s="93" t="s">
        <v>168</v>
      </c>
      <c r="M33" s="94">
        <v>4.7E-2</v>
      </c>
      <c r="N33" s="94">
        <v>2.9199999999999993E-2</v>
      </c>
      <c r="O33" s="87">
        <v>181.14</v>
      </c>
      <c r="P33" s="89">
        <v>124.09</v>
      </c>
      <c r="Q33" s="80"/>
      <c r="R33" s="87">
        <v>0.22478999999999999</v>
      </c>
      <c r="S33" s="88">
        <v>1.2679723921656468E-6</v>
      </c>
      <c r="T33" s="88">
        <v>9.4657094153360017E-6</v>
      </c>
      <c r="U33" s="88">
        <f>+R33/'סכום נכסי הקרן'!$C$42</f>
        <v>1.8516655387708162E-6</v>
      </c>
    </row>
    <row r="34" spans="2:21" s="147" customFormat="1">
      <c r="B34" s="86" t="s">
        <v>331</v>
      </c>
      <c r="C34" s="80" t="s">
        <v>332</v>
      </c>
      <c r="D34" s="93" t="s">
        <v>125</v>
      </c>
      <c r="E34" s="93" t="s">
        <v>285</v>
      </c>
      <c r="F34" s="80" t="s">
        <v>302</v>
      </c>
      <c r="G34" s="93" t="s">
        <v>287</v>
      </c>
      <c r="H34" s="80" t="s">
        <v>1274</v>
      </c>
      <c r="I34" s="80" t="s">
        <v>165</v>
      </c>
      <c r="J34" s="80"/>
      <c r="K34" s="87">
        <v>1.9400000000000002</v>
      </c>
      <c r="L34" s="93" t="s">
        <v>168</v>
      </c>
      <c r="M34" s="94">
        <v>4.0999999999999995E-2</v>
      </c>
      <c r="N34" s="94">
        <v>6.3E-3</v>
      </c>
      <c r="O34" s="87">
        <v>526611.19999999995</v>
      </c>
      <c r="P34" s="89">
        <v>130.86000000000001</v>
      </c>
      <c r="Q34" s="80"/>
      <c r="R34" s="87">
        <v>689.12338999999997</v>
      </c>
      <c r="S34" s="88">
        <v>1.6897814612903879E-4</v>
      </c>
      <c r="T34" s="88">
        <v>2.9018380537618505E-2</v>
      </c>
      <c r="U34" s="88">
        <f>+R34/'סכום נכסי הקרן'!$C$42</f>
        <v>5.6765249042391623E-3</v>
      </c>
    </row>
    <row r="35" spans="2:21" s="147" customFormat="1">
      <c r="B35" s="86" t="s">
        <v>333</v>
      </c>
      <c r="C35" s="80" t="s">
        <v>334</v>
      </c>
      <c r="D35" s="93" t="s">
        <v>125</v>
      </c>
      <c r="E35" s="93" t="s">
        <v>285</v>
      </c>
      <c r="F35" s="80" t="s">
        <v>302</v>
      </c>
      <c r="G35" s="93" t="s">
        <v>287</v>
      </c>
      <c r="H35" s="80" t="s">
        <v>1274</v>
      </c>
      <c r="I35" s="80" t="s">
        <v>165</v>
      </c>
      <c r="J35" s="80"/>
      <c r="K35" s="87">
        <v>3.46</v>
      </c>
      <c r="L35" s="93" t="s">
        <v>168</v>
      </c>
      <c r="M35" s="94">
        <v>0.04</v>
      </c>
      <c r="N35" s="94">
        <v>4.6999999999999993E-3</v>
      </c>
      <c r="O35" s="87">
        <v>226105</v>
      </c>
      <c r="P35" s="89">
        <v>119.78</v>
      </c>
      <c r="Q35" s="80"/>
      <c r="R35" s="87">
        <v>270.82857000000001</v>
      </c>
      <c r="S35" s="88">
        <v>7.7842023090442445E-5</v>
      </c>
      <c r="T35" s="88">
        <v>1.1404353151790498E-2</v>
      </c>
      <c r="U35" s="88">
        <f>+R35/'סכום נכסי הקרן'!$C$42</f>
        <v>2.2308996395906393E-3</v>
      </c>
    </row>
    <row r="36" spans="2:21" s="147" customFormat="1">
      <c r="B36" s="86" t="s">
        <v>335</v>
      </c>
      <c r="C36" s="80" t="s">
        <v>336</v>
      </c>
      <c r="D36" s="93" t="s">
        <v>125</v>
      </c>
      <c r="E36" s="93" t="s">
        <v>285</v>
      </c>
      <c r="F36" s="80" t="s">
        <v>337</v>
      </c>
      <c r="G36" s="93" t="s">
        <v>324</v>
      </c>
      <c r="H36" s="80" t="s">
        <v>1276</v>
      </c>
      <c r="I36" s="80" t="s">
        <v>1273</v>
      </c>
      <c r="J36" s="80"/>
      <c r="K36" s="87">
        <v>2.1399999999999997</v>
      </c>
      <c r="L36" s="93" t="s">
        <v>168</v>
      </c>
      <c r="M36" s="94">
        <v>1.6399999999999998E-2</v>
      </c>
      <c r="N36" s="94">
        <v>4.9000000000000007E-3</v>
      </c>
      <c r="O36" s="87">
        <v>28273.68</v>
      </c>
      <c r="P36" s="89">
        <v>101.4</v>
      </c>
      <c r="Q36" s="80"/>
      <c r="R36" s="87">
        <v>28.669509999999999</v>
      </c>
      <c r="S36" s="88">
        <v>4.9030050496321212E-5</v>
      </c>
      <c r="T36" s="88">
        <v>1.207247879087458E-3</v>
      </c>
      <c r="U36" s="88">
        <f>+R36/'סכום נכסי הקרן'!$C$42</f>
        <v>2.3615972098601053E-4</v>
      </c>
    </row>
    <row r="37" spans="2:21" s="147" customFormat="1">
      <c r="B37" s="86" t="s">
        <v>339</v>
      </c>
      <c r="C37" s="80" t="s">
        <v>340</v>
      </c>
      <c r="D37" s="93" t="s">
        <v>125</v>
      </c>
      <c r="E37" s="93" t="s">
        <v>285</v>
      </c>
      <c r="F37" s="80" t="s">
        <v>337</v>
      </c>
      <c r="G37" s="93" t="s">
        <v>324</v>
      </c>
      <c r="H37" s="80" t="s">
        <v>1276</v>
      </c>
      <c r="I37" s="80" t="s">
        <v>1273</v>
      </c>
      <c r="J37" s="80"/>
      <c r="K37" s="87">
        <v>6.3000000000000007</v>
      </c>
      <c r="L37" s="93" t="s">
        <v>168</v>
      </c>
      <c r="M37" s="94">
        <v>2.3399999999999997E-2</v>
      </c>
      <c r="N37" s="94">
        <v>1.3199999999999998E-2</v>
      </c>
      <c r="O37" s="87">
        <v>355242.76</v>
      </c>
      <c r="P37" s="89">
        <v>106.65</v>
      </c>
      <c r="Q37" s="80"/>
      <c r="R37" s="87">
        <v>378.86639000000002</v>
      </c>
      <c r="S37" s="88">
        <v>2.0662615751722372E-4</v>
      </c>
      <c r="T37" s="88">
        <v>1.5953730837570009E-2</v>
      </c>
      <c r="U37" s="88">
        <f>+R37/'סכום נכסי הקרן'!$C$42</f>
        <v>3.1208409544975502E-3</v>
      </c>
    </row>
    <row r="38" spans="2:21" s="147" customFormat="1">
      <c r="B38" s="86" t="s">
        <v>341</v>
      </c>
      <c r="C38" s="80" t="s">
        <v>342</v>
      </c>
      <c r="D38" s="93" t="s">
        <v>125</v>
      </c>
      <c r="E38" s="93" t="s">
        <v>285</v>
      </c>
      <c r="F38" s="80" t="s">
        <v>337</v>
      </c>
      <c r="G38" s="93" t="s">
        <v>324</v>
      </c>
      <c r="H38" s="80" t="s">
        <v>1276</v>
      </c>
      <c r="I38" s="80" t="s">
        <v>1273</v>
      </c>
      <c r="J38" s="80"/>
      <c r="K38" s="87">
        <v>2.78</v>
      </c>
      <c r="L38" s="93" t="s">
        <v>168</v>
      </c>
      <c r="M38" s="94">
        <v>0.03</v>
      </c>
      <c r="N38" s="94">
        <v>6.000000000000001E-3</v>
      </c>
      <c r="O38" s="87">
        <v>169856.7</v>
      </c>
      <c r="P38" s="89">
        <v>107.4</v>
      </c>
      <c r="Q38" s="80"/>
      <c r="R38" s="87">
        <v>182.42608999999999</v>
      </c>
      <c r="S38" s="88">
        <v>2.5672492721783995E-4</v>
      </c>
      <c r="T38" s="88">
        <v>7.6818023831840068E-3</v>
      </c>
      <c r="U38" s="88">
        <f>+R38/'סכום נכסי הקרן'!$C$42</f>
        <v>1.5027007617140595E-3</v>
      </c>
    </row>
    <row r="39" spans="2:21" s="147" customFormat="1">
      <c r="B39" s="86" t="s">
        <v>343</v>
      </c>
      <c r="C39" s="80" t="s">
        <v>344</v>
      </c>
      <c r="D39" s="93" t="s">
        <v>125</v>
      </c>
      <c r="E39" s="93" t="s">
        <v>285</v>
      </c>
      <c r="F39" s="80" t="s">
        <v>345</v>
      </c>
      <c r="G39" s="93" t="s">
        <v>324</v>
      </c>
      <c r="H39" s="80" t="s">
        <v>1276</v>
      </c>
      <c r="I39" s="80" t="s">
        <v>165</v>
      </c>
      <c r="J39" s="80"/>
      <c r="K39" s="87">
        <v>1.25</v>
      </c>
      <c r="L39" s="93" t="s">
        <v>168</v>
      </c>
      <c r="M39" s="94">
        <v>4.9500000000000002E-2</v>
      </c>
      <c r="N39" s="94">
        <v>6.9000000000000008E-3</v>
      </c>
      <c r="O39" s="87">
        <v>3809.9</v>
      </c>
      <c r="P39" s="89">
        <v>125.44</v>
      </c>
      <c r="Q39" s="80"/>
      <c r="R39" s="87">
        <v>4.7791300000000003</v>
      </c>
      <c r="S39" s="88">
        <v>1.4768843697883706E-5</v>
      </c>
      <c r="T39" s="88">
        <v>2.0124496569293453E-4</v>
      </c>
      <c r="U39" s="88">
        <f>+R39/'סכום נכסי הקרן'!$C$42</f>
        <v>3.9367188604056104E-5</v>
      </c>
    </row>
    <row r="40" spans="2:21" s="147" customFormat="1">
      <c r="B40" s="86" t="s">
        <v>346</v>
      </c>
      <c r="C40" s="80" t="s">
        <v>347</v>
      </c>
      <c r="D40" s="93" t="s">
        <v>125</v>
      </c>
      <c r="E40" s="93" t="s">
        <v>285</v>
      </c>
      <c r="F40" s="80" t="s">
        <v>345</v>
      </c>
      <c r="G40" s="93" t="s">
        <v>324</v>
      </c>
      <c r="H40" s="80" t="s">
        <v>1276</v>
      </c>
      <c r="I40" s="80" t="s">
        <v>165</v>
      </c>
      <c r="J40" s="80"/>
      <c r="K40" s="87">
        <v>7.24</v>
      </c>
      <c r="L40" s="93" t="s">
        <v>168</v>
      </c>
      <c r="M40" s="94">
        <v>3.2000000000000001E-2</v>
      </c>
      <c r="N40" s="94">
        <v>1.5600000000000003E-2</v>
      </c>
      <c r="O40" s="87">
        <v>485481</v>
      </c>
      <c r="P40" s="89">
        <v>111.69</v>
      </c>
      <c r="Q40" s="80"/>
      <c r="R40" s="87">
        <v>542.23371999999995</v>
      </c>
      <c r="S40" s="88">
        <v>4.5816692084679734E-4</v>
      </c>
      <c r="T40" s="88">
        <v>2.2832985580838405E-2</v>
      </c>
      <c r="U40" s="88">
        <f>+R40/'סכום נכסי הקרן'!$C$42</f>
        <v>4.4665487489812883E-3</v>
      </c>
    </row>
    <row r="41" spans="2:21" s="147" customFormat="1">
      <c r="B41" s="86" t="s">
        <v>348</v>
      </c>
      <c r="C41" s="80" t="s">
        <v>349</v>
      </c>
      <c r="D41" s="93" t="s">
        <v>125</v>
      </c>
      <c r="E41" s="93" t="s">
        <v>285</v>
      </c>
      <c r="F41" s="80" t="s">
        <v>345</v>
      </c>
      <c r="G41" s="93" t="s">
        <v>324</v>
      </c>
      <c r="H41" s="80" t="s">
        <v>1276</v>
      </c>
      <c r="I41" s="80" t="s">
        <v>165</v>
      </c>
      <c r="J41" s="80"/>
      <c r="K41" s="87">
        <v>1.6799999999999997</v>
      </c>
      <c r="L41" s="93" t="s">
        <v>168</v>
      </c>
      <c r="M41" s="94">
        <v>4.9000000000000002E-2</v>
      </c>
      <c r="N41" s="94">
        <v>9.7999999999999997E-3</v>
      </c>
      <c r="O41" s="87">
        <v>105099.14</v>
      </c>
      <c r="P41" s="89">
        <v>118.42</v>
      </c>
      <c r="Q41" s="80"/>
      <c r="R41" s="87">
        <v>124.45841</v>
      </c>
      <c r="S41" s="88">
        <v>2.6526289638368402E-4</v>
      </c>
      <c r="T41" s="88">
        <v>5.2408343047054958E-3</v>
      </c>
      <c r="U41" s="88">
        <f>+R41/'סכום נכסי הקרן'!$C$42</f>
        <v>1.0252028506926873E-3</v>
      </c>
    </row>
    <row r="42" spans="2:21" s="147" customFormat="1">
      <c r="B42" s="86" t="s">
        <v>350</v>
      </c>
      <c r="C42" s="80" t="s">
        <v>351</v>
      </c>
      <c r="D42" s="93" t="s">
        <v>125</v>
      </c>
      <c r="E42" s="93" t="s">
        <v>285</v>
      </c>
      <c r="F42" s="80" t="s">
        <v>352</v>
      </c>
      <c r="G42" s="93" t="s">
        <v>353</v>
      </c>
      <c r="H42" s="80" t="s">
        <v>1276</v>
      </c>
      <c r="I42" s="80" t="s">
        <v>165</v>
      </c>
      <c r="J42" s="80"/>
      <c r="K42" s="87">
        <v>3.02</v>
      </c>
      <c r="L42" s="93" t="s">
        <v>168</v>
      </c>
      <c r="M42" s="94">
        <v>3.7000000000000005E-2</v>
      </c>
      <c r="N42" s="94">
        <v>6.0999999999999995E-3</v>
      </c>
      <c r="O42" s="87">
        <v>12435</v>
      </c>
      <c r="P42" s="89">
        <v>113.82</v>
      </c>
      <c r="Q42" s="80"/>
      <c r="R42" s="87">
        <v>14.15353</v>
      </c>
      <c r="S42" s="88">
        <v>4.1450254103874411E-6</v>
      </c>
      <c r="T42" s="88">
        <v>5.9599271400525189E-4</v>
      </c>
      <c r="U42" s="88">
        <f>+R42/'סכום נכסי הקרן'!$C$42</f>
        <v>1.1658705348529256E-4</v>
      </c>
    </row>
    <row r="43" spans="2:21" s="147" customFormat="1">
      <c r="B43" s="86" t="s">
        <v>354</v>
      </c>
      <c r="C43" s="80" t="s">
        <v>355</v>
      </c>
      <c r="D43" s="93" t="s">
        <v>125</v>
      </c>
      <c r="E43" s="93" t="s">
        <v>285</v>
      </c>
      <c r="F43" s="80" t="s">
        <v>352</v>
      </c>
      <c r="G43" s="93" t="s">
        <v>353</v>
      </c>
      <c r="H43" s="80" t="s">
        <v>1276</v>
      </c>
      <c r="I43" s="80" t="s">
        <v>165</v>
      </c>
      <c r="J43" s="80"/>
      <c r="K43" s="87">
        <v>6.48</v>
      </c>
      <c r="L43" s="93" t="s">
        <v>168</v>
      </c>
      <c r="M43" s="94">
        <v>2.2000000000000002E-2</v>
      </c>
      <c r="N43" s="94">
        <v>1.1800000000000001E-2</v>
      </c>
      <c r="O43" s="87">
        <v>88464</v>
      </c>
      <c r="P43" s="89">
        <v>106.71</v>
      </c>
      <c r="Q43" s="80"/>
      <c r="R43" s="87">
        <v>94.399929999999998</v>
      </c>
      <c r="S43" s="88">
        <v>1.0033528936033267E-4</v>
      </c>
      <c r="T43" s="88">
        <v>3.9750981191692672E-3</v>
      </c>
      <c r="U43" s="88">
        <f>+R43/'סכום נכסי הקרן'!$C$42</f>
        <v>7.7760174938109944E-4</v>
      </c>
    </row>
    <row r="44" spans="2:21" s="147" customFormat="1">
      <c r="B44" s="86" t="s">
        <v>356</v>
      </c>
      <c r="C44" s="80" t="s">
        <v>357</v>
      </c>
      <c r="D44" s="93" t="s">
        <v>125</v>
      </c>
      <c r="E44" s="93" t="s">
        <v>285</v>
      </c>
      <c r="F44" s="80" t="s">
        <v>311</v>
      </c>
      <c r="G44" s="93" t="s">
        <v>287</v>
      </c>
      <c r="H44" s="80" t="s">
        <v>1276</v>
      </c>
      <c r="I44" s="80" t="s">
        <v>165</v>
      </c>
      <c r="J44" s="80"/>
      <c r="K44" s="87">
        <v>1.78</v>
      </c>
      <c r="L44" s="93" t="s">
        <v>168</v>
      </c>
      <c r="M44" s="94">
        <v>3.1E-2</v>
      </c>
      <c r="N44" s="94">
        <v>5.6000000000000008E-3</v>
      </c>
      <c r="O44" s="87">
        <v>49760</v>
      </c>
      <c r="P44" s="89">
        <v>111.86</v>
      </c>
      <c r="Q44" s="80"/>
      <c r="R44" s="87">
        <v>55.661540000000002</v>
      </c>
      <c r="S44" s="88">
        <v>7.231826547779469E-5</v>
      </c>
      <c r="T44" s="88">
        <v>2.3438585490907137E-3</v>
      </c>
      <c r="U44" s="88">
        <f>+R44/'סכום נכסי הקרן'!$C$42</f>
        <v>4.5850151453762778E-4</v>
      </c>
    </row>
    <row r="45" spans="2:21" s="147" customFormat="1">
      <c r="B45" s="86" t="s">
        <v>358</v>
      </c>
      <c r="C45" s="80" t="s">
        <v>359</v>
      </c>
      <c r="D45" s="93" t="s">
        <v>125</v>
      </c>
      <c r="E45" s="93" t="s">
        <v>285</v>
      </c>
      <c r="F45" s="80" t="s">
        <v>311</v>
      </c>
      <c r="G45" s="93" t="s">
        <v>287</v>
      </c>
      <c r="H45" s="80" t="s">
        <v>1276</v>
      </c>
      <c r="I45" s="80" t="s">
        <v>165</v>
      </c>
      <c r="J45" s="80"/>
      <c r="K45" s="87">
        <v>1.7499999999999998</v>
      </c>
      <c r="L45" s="93" t="s">
        <v>168</v>
      </c>
      <c r="M45" s="94">
        <v>2.7999999999999997E-2</v>
      </c>
      <c r="N45" s="94">
        <v>5.0000000000000001E-3</v>
      </c>
      <c r="O45" s="87">
        <v>123620</v>
      </c>
      <c r="P45" s="89">
        <v>105.72</v>
      </c>
      <c r="Q45" s="80"/>
      <c r="R45" s="87">
        <v>130.69107</v>
      </c>
      <c r="S45" s="88">
        <v>1.2568973283052018E-4</v>
      </c>
      <c r="T45" s="88">
        <v>5.5032861417293319E-3</v>
      </c>
      <c r="U45" s="88">
        <f>+R45/'סכום נכסי הקרן'!$C$42</f>
        <v>1.076543220535097E-3</v>
      </c>
    </row>
    <row r="46" spans="2:21" s="147" customFormat="1">
      <c r="B46" s="86" t="s">
        <v>360</v>
      </c>
      <c r="C46" s="80" t="s">
        <v>361</v>
      </c>
      <c r="D46" s="93" t="s">
        <v>125</v>
      </c>
      <c r="E46" s="93" t="s">
        <v>285</v>
      </c>
      <c r="F46" s="80" t="s">
        <v>316</v>
      </c>
      <c r="G46" s="93" t="s">
        <v>287</v>
      </c>
      <c r="H46" s="80" t="s">
        <v>1276</v>
      </c>
      <c r="I46" s="80" t="s">
        <v>165</v>
      </c>
      <c r="J46" s="80"/>
      <c r="K46" s="87">
        <v>3.15</v>
      </c>
      <c r="L46" s="93" t="s">
        <v>168</v>
      </c>
      <c r="M46" s="94">
        <v>0.04</v>
      </c>
      <c r="N46" s="94">
        <v>5.1000000000000004E-3</v>
      </c>
      <c r="O46" s="87">
        <v>442033</v>
      </c>
      <c r="P46" s="89">
        <v>120.32</v>
      </c>
      <c r="Q46" s="80"/>
      <c r="R46" s="87">
        <v>531.85414000000003</v>
      </c>
      <c r="S46" s="88">
        <v>3.2743233693679547E-4</v>
      </c>
      <c r="T46" s="88">
        <v>2.2395910585806453E-2</v>
      </c>
      <c r="U46" s="88">
        <f>+R46/'סכום נכסי הקרן'!$C$42</f>
        <v>4.381048902044527E-3</v>
      </c>
    </row>
    <row r="47" spans="2:21" s="147" customFormat="1">
      <c r="B47" s="86" t="s">
        <v>362</v>
      </c>
      <c r="C47" s="80" t="s">
        <v>363</v>
      </c>
      <c r="D47" s="93" t="s">
        <v>125</v>
      </c>
      <c r="E47" s="93" t="s">
        <v>285</v>
      </c>
      <c r="F47" s="80" t="s">
        <v>364</v>
      </c>
      <c r="G47" s="93" t="s">
        <v>287</v>
      </c>
      <c r="H47" s="80" t="s">
        <v>1276</v>
      </c>
      <c r="I47" s="80" t="s">
        <v>1273</v>
      </c>
      <c r="J47" s="80"/>
      <c r="K47" s="87">
        <v>3.0300000000000002</v>
      </c>
      <c r="L47" s="93" t="s">
        <v>168</v>
      </c>
      <c r="M47" s="94">
        <v>3.85E-2</v>
      </c>
      <c r="N47" s="94">
        <v>6.0000000000000001E-3</v>
      </c>
      <c r="O47" s="87">
        <v>4065</v>
      </c>
      <c r="P47" s="89">
        <v>119.06</v>
      </c>
      <c r="Q47" s="80"/>
      <c r="R47" s="87">
        <v>4.8397799999999993</v>
      </c>
      <c r="S47" s="88">
        <v>9.5437545341638243E-6</v>
      </c>
      <c r="T47" s="88">
        <v>2.0379888391011553E-4</v>
      </c>
      <c r="U47" s="88">
        <f>+R47/'סכום נכסי הקרן'!$C$42</f>
        <v>3.9866781623881044E-5</v>
      </c>
    </row>
    <row r="48" spans="2:21" s="147" customFormat="1">
      <c r="B48" s="86" t="s">
        <v>365</v>
      </c>
      <c r="C48" s="80" t="s">
        <v>366</v>
      </c>
      <c r="D48" s="93" t="s">
        <v>125</v>
      </c>
      <c r="E48" s="93" t="s">
        <v>285</v>
      </c>
      <c r="F48" s="80" t="s">
        <v>364</v>
      </c>
      <c r="G48" s="93" t="s">
        <v>287</v>
      </c>
      <c r="H48" s="80" t="s">
        <v>1276</v>
      </c>
      <c r="I48" s="80" t="s">
        <v>165</v>
      </c>
      <c r="J48" s="80"/>
      <c r="K48" s="87">
        <v>2.44</v>
      </c>
      <c r="L48" s="93" t="s">
        <v>168</v>
      </c>
      <c r="M48" s="94">
        <v>4.7500000000000001E-2</v>
      </c>
      <c r="N48" s="94">
        <v>6.1999999999999998E-3</v>
      </c>
      <c r="O48" s="87">
        <v>84224.24</v>
      </c>
      <c r="P48" s="89">
        <v>134.34</v>
      </c>
      <c r="Q48" s="80"/>
      <c r="R48" s="87">
        <v>113.14686</v>
      </c>
      <c r="S48" s="88">
        <v>1.9345963852294501E-4</v>
      </c>
      <c r="T48" s="88">
        <v>4.7645148717367523E-3</v>
      </c>
      <c r="U48" s="88">
        <f>+R48/'סכום נכסי הקרן'!$C$42</f>
        <v>9.3202607536868251E-4</v>
      </c>
    </row>
    <row r="49" spans="2:21" s="147" customFormat="1">
      <c r="B49" s="86" t="s">
        <v>367</v>
      </c>
      <c r="C49" s="80" t="s">
        <v>368</v>
      </c>
      <c r="D49" s="93" t="s">
        <v>125</v>
      </c>
      <c r="E49" s="93" t="s">
        <v>285</v>
      </c>
      <c r="F49" s="80" t="s">
        <v>369</v>
      </c>
      <c r="G49" s="93" t="s">
        <v>287</v>
      </c>
      <c r="H49" s="80" t="s">
        <v>1276</v>
      </c>
      <c r="I49" s="80" t="s">
        <v>1273</v>
      </c>
      <c r="J49" s="80"/>
      <c r="K49" s="87">
        <v>3.2299999999999995</v>
      </c>
      <c r="L49" s="93" t="s">
        <v>168</v>
      </c>
      <c r="M49" s="94">
        <v>3.5499999999999997E-2</v>
      </c>
      <c r="N49" s="94">
        <v>6.1999999999999998E-3</v>
      </c>
      <c r="O49" s="87">
        <v>29962.34</v>
      </c>
      <c r="P49" s="89">
        <v>117.74</v>
      </c>
      <c r="Q49" s="80"/>
      <c r="R49" s="87">
        <v>35.277639999999998</v>
      </c>
      <c r="S49" s="88">
        <v>7.0064359002689757E-5</v>
      </c>
      <c r="T49" s="88">
        <v>1.485510427949793E-3</v>
      </c>
      <c r="U49" s="88">
        <f>+R49/'סכום נכסי הקרן'!$C$42</f>
        <v>2.9059295465618087E-4</v>
      </c>
    </row>
    <row r="50" spans="2:21" s="147" customFormat="1">
      <c r="B50" s="86" t="s">
        <v>370</v>
      </c>
      <c r="C50" s="80" t="s">
        <v>371</v>
      </c>
      <c r="D50" s="93" t="s">
        <v>125</v>
      </c>
      <c r="E50" s="93" t="s">
        <v>285</v>
      </c>
      <c r="F50" s="80" t="s">
        <v>369</v>
      </c>
      <c r="G50" s="93" t="s">
        <v>287</v>
      </c>
      <c r="H50" s="80" t="s">
        <v>1276</v>
      </c>
      <c r="I50" s="80" t="s">
        <v>1273</v>
      </c>
      <c r="J50" s="80"/>
      <c r="K50" s="87">
        <v>1.6300000000000001</v>
      </c>
      <c r="L50" s="93" t="s">
        <v>168</v>
      </c>
      <c r="M50" s="94">
        <v>4.6500000000000007E-2</v>
      </c>
      <c r="N50" s="94">
        <v>5.3999999999999994E-3</v>
      </c>
      <c r="O50" s="87">
        <v>73815.22</v>
      </c>
      <c r="P50" s="89">
        <v>131.83000000000001</v>
      </c>
      <c r="Q50" s="80"/>
      <c r="R50" s="87">
        <v>97.310609999999997</v>
      </c>
      <c r="S50" s="88">
        <v>1.4069522431359781E-4</v>
      </c>
      <c r="T50" s="88">
        <v>4.0976642968507931E-3</v>
      </c>
      <c r="U50" s="88">
        <f>+R50/'סכום נכסי הקרן'!$C$42</f>
        <v>8.0157793093005379E-4</v>
      </c>
    </row>
    <row r="51" spans="2:21" s="147" customFormat="1">
      <c r="B51" s="86" t="s">
        <v>372</v>
      </c>
      <c r="C51" s="80" t="s">
        <v>373</v>
      </c>
      <c r="D51" s="93" t="s">
        <v>125</v>
      </c>
      <c r="E51" s="93" t="s">
        <v>285</v>
      </c>
      <c r="F51" s="80" t="s">
        <v>369</v>
      </c>
      <c r="G51" s="93" t="s">
        <v>287</v>
      </c>
      <c r="H51" s="80" t="s">
        <v>1276</v>
      </c>
      <c r="I51" s="80" t="s">
        <v>1273</v>
      </c>
      <c r="J51" s="80"/>
      <c r="K51" s="87">
        <v>6.0200000000000005</v>
      </c>
      <c r="L51" s="93" t="s">
        <v>168</v>
      </c>
      <c r="M51" s="94">
        <v>1.4999999999999999E-2</v>
      </c>
      <c r="N51" s="94">
        <v>9.1000000000000004E-3</v>
      </c>
      <c r="O51" s="87">
        <v>130886.48</v>
      </c>
      <c r="P51" s="89">
        <v>103.52</v>
      </c>
      <c r="Q51" s="80"/>
      <c r="R51" s="87">
        <v>135.49367999999998</v>
      </c>
      <c r="S51" s="88">
        <v>2.1670285205477394E-4</v>
      </c>
      <c r="T51" s="88">
        <v>5.7055198295943915E-3</v>
      </c>
      <c r="U51" s="88">
        <f>+R51/'סכום נכסי הקרן'!$C$42</f>
        <v>1.1161038212431182E-3</v>
      </c>
    </row>
    <row r="52" spans="2:21" s="147" customFormat="1">
      <c r="B52" s="86" t="s">
        <v>374</v>
      </c>
      <c r="C52" s="80" t="s">
        <v>375</v>
      </c>
      <c r="D52" s="93" t="s">
        <v>125</v>
      </c>
      <c r="E52" s="93" t="s">
        <v>285</v>
      </c>
      <c r="F52" s="80" t="s">
        <v>376</v>
      </c>
      <c r="G52" s="93" t="s">
        <v>377</v>
      </c>
      <c r="H52" s="80" t="s">
        <v>1276</v>
      </c>
      <c r="I52" s="80" t="s">
        <v>1273</v>
      </c>
      <c r="J52" s="80"/>
      <c r="K52" s="87">
        <v>2.1500000000000004</v>
      </c>
      <c r="L52" s="93" t="s">
        <v>168</v>
      </c>
      <c r="M52" s="94">
        <v>4.6500000000000007E-2</v>
      </c>
      <c r="N52" s="94">
        <v>8.0000000000000002E-3</v>
      </c>
      <c r="O52" s="87">
        <v>1073.32</v>
      </c>
      <c r="P52" s="89">
        <v>133.72</v>
      </c>
      <c r="Q52" s="80"/>
      <c r="R52" s="87">
        <v>1.4352400000000001</v>
      </c>
      <c r="S52" s="88">
        <v>8.4737926653392215E-6</v>
      </c>
      <c r="T52" s="88">
        <v>6.0436695499207463E-5</v>
      </c>
      <c r="U52" s="88">
        <f>+R52/'סכום נכסי הקרן'!$C$42</f>
        <v>1.1822520787692632E-5</v>
      </c>
    </row>
    <row r="53" spans="2:21" s="147" customFormat="1">
      <c r="B53" s="86" t="s">
        <v>378</v>
      </c>
      <c r="C53" s="80" t="s">
        <v>379</v>
      </c>
      <c r="D53" s="93" t="s">
        <v>125</v>
      </c>
      <c r="E53" s="93" t="s">
        <v>285</v>
      </c>
      <c r="F53" s="80" t="s">
        <v>380</v>
      </c>
      <c r="G53" s="93" t="s">
        <v>324</v>
      </c>
      <c r="H53" s="80" t="s">
        <v>1276</v>
      </c>
      <c r="I53" s="80" t="s">
        <v>1273</v>
      </c>
      <c r="J53" s="80"/>
      <c r="K53" s="87">
        <v>2.82</v>
      </c>
      <c r="L53" s="93" t="s">
        <v>168</v>
      </c>
      <c r="M53" s="94">
        <v>3.6400000000000002E-2</v>
      </c>
      <c r="N53" s="94">
        <v>8.8000000000000005E-3</v>
      </c>
      <c r="O53" s="87">
        <v>1250</v>
      </c>
      <c r="P53" s="89">
        <v>116.81</v>
      </c>
      <c r="Q53" s="80"/>
      <c r="R53" s="87">
        <v>1.4601099999999998</v>
      </c>
      <c r="S53" s="88">
        <v>1.3605442176870749E-5</v>
      </c>
      <c r="T53" s="88">
        <v>6.148394935017682E-5</v>
      </c>
      <c r="U53" s="88">
        <f>+R53/'סכום נכסי הקרן'!$C$42</f>
        <v>1.2027382756415572E-5</v>
      </c>
    </row>
    <row r="54" spans="2:21" s="147" customFormat="1">
      <c r="B54" s="86" t="s">
        <v>381</v>
      </c>
      <c r="C54" s="80" t="s">
        <v>382</v>
      </c>
      <c r="D54" s="93" t="s">
        <v>125</v>
      </c>
      <c r="E54" s="93" t="s">
        <v>285</v>
      </c>
      <c r="F54" s="80" t="s">
        <v>383</v>
      </c>
      <c r="G54" s="93" t="s">
        <v>384</v>
      </c>
      <c r="H54" s="80" t="s">
        <v>1276</v>
      </c>
      <c r="I54" s="80" t="s">
        <v>165</v>
      </c>
      <c r="J54" s="80"/>
      <c r="K54" s="87">
        <v>8.68</v>
      </c>
      <c r="L54" s="93" t="s">
        <v>168</v>
      </c>
      <c r="M54" s="94">
        <v>3.85E-2</v>
      </c>
      <c r="N54" s="94">
        <v>1.6800000000000002E-2</v>
      </c>
      <c r="O54" s="87">
        <v>575908.74</v>
      </c>
      <c r="P54" s="89">
        <v>119.69</v>
      </c>
      <c r="Q54" s="151">
        <v>11.08624</v>
      </c>
      <c r="R54" s="87">
        <v>700.39142000000004</v>
      </c>
      <c r="S54" s="88">
        <v>2.0947827943808891E-4</v>
      </c>
      <c r="T54" s="88">
        <v>2.9492867381620859E-2</v>
      </c>
      <c r="U54" s="88">
        <f>+R54/'סכום נכסי הקרן'!$C$42</f>
        <v>5.7693431917111848E-3</v>
      </c>
    </row>
    <row r="55" spans="2:21" s="147" customFormat="1">
      <c r="B55" s="86" t="s">
        <v>385</v>
      </c>
      <c r="C55" s="80" t="s">
        <v>386</v>
      </c>
      <c r="D55" s="93" t="s">
        <v>125</v>
      </c>
      <c r="E55" s="93" t="s">
        <v>285</v>
      </c>
      <c r="F55" s="80" t="s">
        <v>383</v>
      </c>
      <c r="G55" s="93" t="s">
        <v>384</v>
      </c>
      <c r="H55" s="80" t="s">
        <v>1276</v>
      </c>
      <c r="I55" s="80" t="s">
        <v>165</v>
      </c>
      <c r="J55" s="80"/>
      <c r="K55" s="87">
        <v>6.86</v>
      </c>
      <c r="L55" s="93" t="s">
        <v>168</v>
      </c>
      <c r="M55" s="94">
        <v>4.4999999999999998E-2</v>
      </c>
      <c r="N55" s="94">
        <v>1.43E-2</v>
      </c>
      <c r="O55" s="87">
        <v>502000</v>
      </c>
      <c r="P55" s="89">
        <v>123.78</v>
      </c>
      <c r="Q55" s="80"/>
      <c r="R55" s="87">
        <v>621.37562000000003</v>
      </c>
      <c r="S55" s="88">
        <v>5.4953295172539113E-4</v>
      </c>
      <c r="T55" s="88">
        <v>2.6165581461338343E-2</v>
      </c>
      <c r="U55" s="88">
        <f>+R55/'סכום נכסי הקרן'!$C$42</f>
        <v>5.1184653329167228E-3</v>
      </c>
    </row>
    <row r="56" spans="2:21" s="147" customFormat="1">
      <c r="B56" s="86" t="s">
        <v>387</v>
      </c>
      <c r="C56" s="80" t="s">
        <v>388</v>
      </c>
      <c r="D56" s="93" t="s">
        <v>125</v>
      </c>
      <c r="E56" s="93" t="s">
        <v>285</v>
      </c>
      <c r="F56" s="80" t="s">
        <v>316</v>
      </c>
      <c r="G56" s="93" t="s">
        <v>287</v>
      </c>
      <c r="H56" s="80" t="s">
        <v>1276</v>
      </c>
      <c r="I56" s="80" t="s">
        <v>165</v>
      </c>
      <c r="J56" s="80"/>
      <c r="K56" s="87">
        <v>2.68</v>
      </c>
      <c r="L56" s="93" t="s">
        <v>168</v>
      </c>
      <c r="M56" s="94">
        <v>0.05</v>
      </c>
      <c r="N56" s="94">
        <v>5.3E-3</v>
      </c>
      <c r="O56" s="87">
        <v>377576</v>
      </c>
      <c r="P56" s="89">
        <v>123.73</v>
      </c>
      <c r="Q56" s="80"/>
      <c r="R56" s="87">
        <v>467.17480999999998</v>
      </c>
      <c r="S56" s="88">
        <v>3.7757637757637757E-4</v>
      </c>
      <c r="T56" s="88">
        <v>1.9672320822210987E-2</v>
      </c>
      <c r="U56" s="88">
        <f>+R56/'סכום נכסי הקרן'!$C$42</f>
        <v>3.8482650307344801E-3</v>
      </c>
    </row>
    <row r="57" spans="2:21" s="147" customFormat="1">
      <c r="B57" s="86" t="s">
        <v>389</v>
      </c>
      <c r="C57" s="80" t="s">
        <v>390</v>
      </c>
      <c r="D57" s="93" t="s">
        <v>125</v>
      </c>
      <c r="E57" s="93" t="s">
        <v>285</v>
      </c>
      <c r="F57" s="80" t="s">
        <v>364</v>
      </c>
      <c r="G57" s="93" t="s">
        <v>287</v>
      </c>
      <c r="H57" s="80" t="s">
        <v>1276</v>
      </c>
      <c r="I57" s="80" t="s">
        <v>165</v>
      </c>
      <c r="J57" s="80"/>
      <c r="K57" s="87">
        <v>1.1300000000000001</v>
      </c>
      <c r="L57" s="93" t="s">
        <v>168</v>
      </c>
      <c r="M57" s="94">
        <v>5.2499999999999998E-2</v>
      </c>
      <c r="N57" s="94">
        <v>1.1200000000000002E-2</v>
      </c>
      <c r="O57" s="87">
        <v>6840</v>
      </c>
      <c r="P57" s="89">
        <v>133.5</v>
      </c>
      <c r="Q57" s="80"/>
      <c r="R57" s="87">
        <v>9.1314100000000007</v>
      </c>
      <c r="S57" s="88">
        <v>1.9000000000000001E-5</v>
      </c>
      <c r="T57" s="88">
        <v>3.8451565288621974E-4</v>
      </c>
      <c r="U57" s="88">
        <f>+R57/'סכום נכסי הקרן'!$C$42</f>
        <v>7.5218280249954276E-5</v>
      </c>
    </row>
    <row r="58" spans="2:21" s="147" customFormat="1">
      <c r="B58" s="86" t="s">
        <v>391</v>
      </c>
      <c r="C58" s="80" t="s">
        <v>392</v>
      </c>
      <c r="D58" s="93" t="s">
        <v>125</v>
      </c>
      <c r="E58" s="93" t="s">
        <v>285</v>
      </c>
      <c r="F58" s="80" t="s">
        <v>364</v>
      </c>
      <c r="G58" s="93" t="s">
        <v>287</v>
      </c>
      <c r="H58" s="80" t="s">
        <v>1276</v>
      </c>
      <c r="I58" s="80" t="s">
        <v>165</v>
      </c>
      <c r="J58" s="80"/>
      <c r="K58" s="87">
        <v>0.5</v>
      </c>
      <c r="L58" s="93" t="s">
        <v>168</v>
      </c>
      <c r="M58" s="94">
        <v>5.5E-2</v>
      </c>
      <c r="N58" s="94">
        <v>2.4499999999999997E-2</v>
      </c>
      <c r="O58" s="87">
        <v>700.16</v>
      </c>
      <c r="P58" s="89">
        <v>129.07</v>
      </c>
      <c r="Q58" s="80"/>
      <c r="R58" s="87">
        <v>0.9036900000000001</v>
      </c>
      <c r="S58" s="88">
        <v>8.7520000000000002E-6</v>
      </c>
      <c r="T58" s="88">
        <v>3.8053591981605022E-5</v>
      </c>
      <c r="U58" s="88">
        <f>+R58/'סכום נכסי הקרן'!$C$42</f>
        <v>7.4439771819555992E-6</v>
      </c>
    </row>
    <row r="59" spans="2:21" s="147" customFormat="1">
      <c r="B59" s="86" t="s">
        <v>393</v>
      </c>
      <c r="C59" s="80" t="s">
        <v>394</v>
      </c>
      <c r="D59" s="93" t="s">
        <v>125</v>
      </c>
      <c r="E59" s="93" t="s">
        <v>285</v>
      </c>
      <c r="F59" s="80" t="s">
        <v>302</v>
      </c>
      <c r="G59" s="93" t="s">
        <v>287</v>
      </c>
      <c r="H59" s="80" t="s">
        <v>1276</v>
      </c>
      <c r="I59" s="80" t="s">
        <v>1273</v>
      </c>
      <c r="J59" s="80"/>
      <c r="K59" s="87">
        <v>2.56</v>
      </c>
      <c r="L59" s="93" t="s">
        <v>168</v>
      </c>
      <c r="M59" s="94">
        <v>6.5000000000000002E-2</v>
      </c>
      <c r="N59" s="94">
        <v>5.9000000000000007E-3</v>
      </c>
      <c r="O59" s="87">
        <v>281058</v>
      </c>
      <c r="P59" s="89">
        <v>127.79</v>
      </c>
      <c r="Q59" s="87">
        <v>5.0271300000000005</v>
      </c>
      <c r="R59" s="87">
        <v>364.19115999999997</v>
      </c>
      <c r="S59" s="88">
        <v>1.7844952380952382E-4</v>
      </c>
      <c r="T59" s="88">
        <v>1.5335769794893636E-2</v>
      </c>
      <c r="U59" s="88">
        <f>+R59/'סכום נכסי הקרן'!$C$42</f>
        <v>2.9999564949373574E-3</v>
      </c>
    </row>
    <row r="60" spans="2:21" s="147" customFormat="1">
      <c r="B60" s="86" t="s">
        <v>395</v>
      </c>
      <c r="C60" s="80" t="s">
        <v>396</v>
      </c>
      <c r="D60" s="93" t="s">
        <v>125</v>
      </c>
      <c r="E60" s="93" t="s">
        <v>285</v>
      </c>
      <c r="F60" s="80" t="s">
        <v>397</v>
      </c>
      <c r="G60" s="93" t="s">
        <v>377</v>
      </c>
      <c r="H60" s="80" t="s">
        <v>1276</v>
      </c>
      <c r="I60" s="80" t="s">
        <v>165</v>
      </c>
      <c r="J60" s="80"/>
      <c r="K60" s="87">
        <v>0.91000000000000014</v>
      </c>
      <c r="L60" s="93" t="s">
        <v>168</v>
      </c>
      <c r="M60" s="94">
        <v>4.4000000000000004E-2</v>
      </c>
      <c r="N60" s="94">
        <v>1.1000000000000001E-2</v>
      </c>
      <c r="O60" s="87">
        <v>305.33</v>
      </c>
      <c r="P60" s="89">
        <v>111.6</v>
      </c>
      <c r="Q60" s="80"/>
      <c r="R60" s="87">
        <v>0.34076000000000001</v>
      </c>
      <c r="S60" s="88">
        <v>5.096263430601979E-6</v>
      </c>
      <c r="T60" s="88">
        <v>1.434910423226076E-5</v>
      </c>
      <c r="U60" s="88">
        <f>+R60/'סכום נכסי הקרן'!$C$42</f>
        <v>2.8069467013280991E-6</v>
      </c>
    </row>
    <row r="61" spans="2:21" s="147" customFormat="1">
      <c r="B61" s="86" t="s">
        <v>398</v>
      </c>
      <c r="C61" s="80" t="s">
        <v>399</v>
      </c>
      <c r="D61" s="93" t="s">
        <v>125</v>
      </c>
      <c r="E61" s="93" t="s">
        <v>285</v>
      </c>
      <c r="F61" s="80" t="s">
        <v>400</v>
      </c>
      <c r="G61" s="93" t="s">
        <v>324</v>
      </c>
      <c r="H61" s="80" t="s">
        <v>1276</v>
      </c>
      <c r="I61" s="80" t="s">
        <v>1273</v>
      </c>
      <c r="J61" s="80"/>
      <c r="K61" s="87">
        <v>8.9300000000000015</v>
      </c>
      <c r="L61" s="93" t="s">
        <v>168</v>
      </c>
      <c r="M61" s="94">
        <v>3.5000000000000003E-2</v>
      </c>
      <c r="N61" s="94">
        <v>1.8200000000000001E-2</v>
      </c>
      <c r="O61" s="87">
        <v>24767.1</v>
      </c>
      <c r="P61" s="89">
        <v>116.64</v>
      </c>
      <c r="Q61" s="80"/>
      <c r="R61" s="87">
        <v>28.888349999999999</v>
      </c>
      <c r="S61" s="88">
        <v>1.4684866886876524E-4</v>
      </c>
      <c r="T61" s="88">
        <v>1.2164630392300449E-3</v>
      </c>
      <c r="U61" s="88">
        <f>+R61/'סכום נכסי הקרן'!$C$42</f>
        <v>2.3796237451376802E-4</v>
      </c>
    </row>
    <row r="62" spans="2:21" s="147" customFormat="1">
      <c r="B62" s="86" t="s">
        <v>401</v>
      </c>
      <c r="C62" s="80" t="s">
        <v>402</v>
      </c>
      <c r="D62" s="93" t="s">
        <v>125</v>
      </c>
      <c r="E62" s="93" t="s">
        <v>285</v>
      </c>
      <c r="F62" s="80" t="s">
        <v>400</v>
      </c>
      <c r="G62" s="93" t="s">
        <v>324</v>
      </c>
      <c r="H62" s="80" t="s">
        <v>1276</v>
      </c>
      <c r="I62" s="80" t="s">
        <v>1273</v>
      </c>
      <c r="J62" s="80"/>
      <c r="K62" s="87">
        <v>1.87</v>
      </c>
      <c r="L62" s="93" t="s">
        <v>168</v>
      </c>
      <c r="M62" s="94">
        <v>3.9E-2</v>
      </c>
      <c r="N62" s="94">
        <v>8.3000000000000001E-3</v>
      </c>
      <c r="O62" s="87">
        <v>16732.740000000002</v>
      </c>
      <c r="P62" s="89">
        <v>112.85</v>
      </c>
      <c r="Q62" s="80"/>
      <c r="R62" s="87">
        <v>18.88289</v>
      </c>
      <c r="S62" s="88">
        <v>4.1174576123876947E-5</v>
      </c>
      <c r="T62" s="88">
        <v>7.9514190872260354E-4</v>
      </c>
      <c r="U62" s="88">
        <f>+R62/'סכום נכסי הקרן'!$C$42</f>
        <v>1.5554427103251951E-4</v>
      </c>
    </row>
    <row r="63" spans="2:21" s="147" customFormat="1">
      <c r="B63" s="86" t="s">
        <v>403</v>
      </c>
      <c r="C63" s="80" t="s">
        <v>404</v>
      </c>
      <c r="D63" s="93" t="s">
        <v>125</v>
      </c>
      <c r="E63" s="93" t="s">
        <v>285</v>
      </c>
      <c r="F63" s="80" t="s">
        <v>400</v>
      </c>
      <c r="G63" s="93" t="s">
        <v>324</v>
      </c>
      <c r="H63" s="80" t="s">
        <v>1276</v>
      </c>
      <c r="I63" s="80" t="s">
        <v>1273</v>
      </c>
      <c r="J63" s="80"/>
      <c r="K63" s="87">
        <v>4.84</v>
      </c>
      <c r="L63" s="93" t="s">
        <v>168</v>
      </c>
      <c r="M63" s="94">
        <v>0.04</v>
      </c>
      <c r="N63" s="94">
        <v>7.899999999999999E-3</v>
      </c>
      <c r="O63" s="87">
        <v>144434.92000000001</v>
      </c>
      <c r="P63" s="89">
        <v>115.16</v>
      </c>
      <c r="Q63" s="80"/>
      <c r="R63" s="87">
        <v>166.33126000000001</v>
      </c>
      <c r="S63" s="88">
        <v>2.0481203342001628E-4</v>
      </c>
      <c r="T63" s="88">
        <v>7.0040632316682267E-3</v>
      </c>
      <c r="U63" s="88">
        <f>+R63/'סכום נכסי הקרן'!$C$42</f>
        <v>1.3701226129379811E-3</v>
      </c>
    </row>
    <row r="64" spans="2:21" s="147" customFormat="1">
      <c r="B64" s="86" t="s">
        <v>405</v>
      </c>
      <c r="C64" s="80" t="s">
        <v>406</v>
      </c>
      <c r="D64" s="93" t="s">
        <v>125</v>
      </c>
      <c r="E64" s="93" t="s">
        <v>285</v>
      </c>
      <c r="F64" s="80" t="s">
        <v>400</v>
      </c>
      <c r="G64" s="93" t="s">
        <v>324</v>
      </c>
      <c r="H64" s="80" t="s">
        <v>1276</v>
      </c>
      <c r="I64" s="80" t="s">
        <v>1273</v>
      </c>
      <c r="J64" s="80"/>
      <c r="K64" s="87">
        <v>7.5699999999999985</v>
      </c>
      <c r="L64" s="93" t="s">
        <v>168</v>
      </c>
      <c r="M64" s="94">
        <v>0.04</v>
      </c>
      <c r="N64" s="94">
        <v>1.5100000000000001E-2</v>
      </c>
      <c r="O64" s="87">
        <v>81011.28</v>
      </c>
      <c r="P64" s="89">
        <v>119.86</v>
      </c>
      <c r="Q64" s="80"/>
      <c r="R64" s="87">
        <v>97.10011999999999</v>
      </c>
      <c r="S64" s="88">
        <v>3.0308368957606194E-4</v>
      </c>
      <c r="T64" s="88">
        <v>4.0888007478724836E-3</v>
      </c>
      <c r="U64" s="88">
        <f>+R64/'סכום נכסי הקרן'!$C$42</f>
        <v>7.9984405896397039E-4</v>
      </c>
    </row>
    <row r="65" spans="2:21" s="147" customFormat="1">
      <c r="B65" s="86" t="s">
        <v>407</v>
      </c>
      <c r="C65" s="80" t="s">
        <v>408</v>
      </c>
      <c r="D65" s="93" t="s">
        <v>125</v>
      </c>
      <c r="E65" s="93" t="s">
        <v>285</v>
      </c>
      <c r="F65" s="80" t="s">
        <v>409</v>
      </c>
      <c r="G65" s="93" t="s">
        <v>410</v>
      </c>
      <c r="H65" s="80" t="s">
        <v>1277</v>
      </c>
      <c r="I65" s="80" t="s">
        <v>1273</v>
      </c>
      <c r="J65" s="80"/>
      <c r="K65" s="87">
        <v>8.8099999999999987</v>
      </c>
      <c r="L65" s="93" t="s">
        <v>168</v>
      </c>
      <c r="M65" s="94">
        <v>5.1500000000000004E-2</v>
      </c>
      <c r="N65" s="94">
        <v>2.58E-2</v>
      </c>
      <c r="O65" s="87">
        <v>536407</v>
      </c>
      <c r="P65" s="89">
        <v>150.5</v>
      </c>
      <c r="Q65" s="80"/>
      <c r="R65" s="87">
        <v>807.29253000000006</v>
      </c>
      <c r="S65" s="88">
        <v>1.5105707596291997E-4</v>
      </c>
      <c r="T65" s="88">
        <v>3.3994379207933731E-2</v>
      </c>
      <c r="U65" s="88">
        <f>+R65/'סכום נכסי הקרן'!$C$42</f>
        <v>6.6499210708132282E-3</v>
      </c>
    </row>
    <row r="66" spans="2:21" s="147" customFormat="1">
      <c r="B66" s="86" t="s">
        <v>412</v>
      </c>
      <c r="C66" s="80" t="s">
        <v>413</v>
      </c>
      <c r="D66" s="93" t="s">
        <v>125</v>
      </c>
      <c r="E66" s="93" t="s">
        <v>285</v>
      </c>
      <c r="F66" s="80" t="s">
        <v>414</v>
      </c>
      <c r="G66" s="93" t="s">
        <v>324</v>
      </c>
      <c r="H66" s="80" t="s">
        <v>1277</v>
      </c>
      <c r="I66" s="80" t="s">
        <v>1273</v>
      </c>
      <c r="J66" s="80"/>
      <c r="K66" s="87">
        <v>1.73</v>
      </c>
      <c r="L66" s="93" t="s">
        <v>168</v>
      </c>
      <c r="M66" s="94">
        <v>4.8000000000000001E-2</v>
      </c>
      <c r="N66" s="94">
        <v>7.8000000000000005E-3</v>
      </c>
      <c r="O66" s="87">
        <v>1305.27</v>
      </c>
      <c r="P66" s="89">
        <v>112.74</v>
      </c>
      <c r="Q66" s="80"/>
      <c r="R66" s="87">
        <v>1.47156</v>
      </c>
      <c r="S66" s="88">
        <v>7.6100163246268657E-6</v>
      </c>
      <c r="T66" s="88">
        <v>6.1966098791013153E-5</v>
      </c>
      <c r="U66" s="88">
        <f>+R66/'סכום נכסי הקרן'!$C$42</f>
        <v>1.2121699987693326E-5</v>
      </c>
    </row>
    <row r="67" spans="2:21" s="147" customFormat="1">
      <c r="B67" s="86" t="s">
        <v>415</v>
      </c>
      <c r="C67" s="80" t="s">
        <v>416</v>
      </c>
      <c r="D67" s="93" t="s">
        <v>125</v>
      </c>
      <c r="E67" s="93" t="s">
        <v>285</v>
      </c>
      <c r="F67" s="80" t="s">
        <v>414</v>
      </c>
      <c r="G67" s="93" t="s">
        <v>324</v>
      </c>
      <c r="H67" s="80" t="s">
        <v>1277</v>
      </c>
      <c r="I67" s="80" t="s">
        <v>1273</v>
      </c>
      <c r="J67" s="80"/>
      <c r="K67" s="87">
        <v>4.38</v>
      </c>
      <c r="L67" s="93" t="s">
        <v>168</v>
      </c>
      <c r="M67" s="94">
        <v>3.2899999999999999E-2</v>
      </c>
      <c r="N67" s="94">
        <v>1.14E-2</v>
      </c>
      <c r="O67" s="87">
        <v>0.28999999999999998</v>
      </c>
      <c r="P67" s="89">
        <v>110.77</v>
      </c>
      <c r="Q67" s="80"/>
      <c r="R67" s="87">
        <v>3.2000000000000003E-4</v>
      </c>
      <c r="S67" s="88">
        <v>1.3809523809523809E-9</v>
      </c>
      <c r="T67" s="88">
        <v>1.3474918870534815E-8</v>
      </c>
      <c r="U67" s="88">
        <f>+R67/'סכום נכסי הקרן'!$C$42</f>
        <v>2.6359400881118433E-9</v>
      </c>
    </row>
    <row r="68" spans="2:21" s="147" customFormat="1">
      <c r="B68" s="86" t="s">
        <v>417</v>
      </c>
      <c r="C68" s="80" t="s">
        <v>418</v>
      </c>
      <c r="D68" s="93" t="s">
        <v>125</v>
      </c>
      <c r="E68" s="93" t="s">
        <v>285</v>
      </c>
      <c r="F68" s="80" t="s">
        <v>419</v>
      </c>
      <c r="G68" s="93" t="s">
        <v>324</v>
      </c>
      <c r="H68" s="80" t="s">
        <v>1277</v>
      </c>
      <c r="I68" s="80" t="s">
        <v>165</v>
      </c>
      <c r="J68" s="80"/>
      <c r="K68" s="87">
        <v>0.5</v>
      </c>
      <c r="L68" s="93" t="s">
        <v>168</v>
      </c>
      <c r="M68" s="94">
        <v>4.5499999999999999E-2</v>
      </c>
      <c r="N68" s="94">
        <v>2.5500000000000002E-2</v>
      </c>
      <c r="O68" s="87">
        <v>2580.4</v>
      </c>
      <c r="P68" s="89">
        <v>121.34</v>
      </c>
      <c r="Q68" s="87">
        <v>7.0519999999999999E-2</v>
      </c>
      <c r="R68" s="87">
        <v>3.2015799999999999</v>
      </c>
      <c r="S68" s="88">
        <v>1.8246100323853433E-5</v>
      </c>
      <c r="T68" s="88">
        <v>1.3481572111727141E-4</v>
      </c>
      <c r="U68" s="88">
        <f>+R68/'סכום נכסי הקרן'!$C$42</f>
        <v>2.6372415835303482E-5</v>
      </c>
    </row>
    <row r="69" spans="2:21" s="147" customFormat="1">
      <c r="B69" s="86" t="s">
        <v>420</v>
      </c>
      <c r="C69" s="80" t="s">
        <v>421</v>
      </c>
      <c r="D69" s="93" t="s">
        <v>125</v>
      </c>
      <c r="E69" s="93" t="s">
        <v>285</v>
      </c>
      <c r="F69" s="80" t="s">
        <v>419</v>
      </c>
      <c r="G69" s="93" t="s">
        <v>324</v>
      </c>
      <c r="H69" s="80" t="s">
        <v>1277</v>
      </c>
      <c r="I69" s="80" t="s">
        <v>165</v>
      </c>
      <c r="J69" s="80"/>
      <c r="K69" s="87">
        <v>5.3999999999999995</v>
      </c>
      <c r="L69" s="93" t="s">
        <v>168</v>
      </c>
      <c r="M69" s="94">
        <v>4.7500000000000001E-2</v>
      </c>
      <c r="N69" s="94">
        <v>1.1299999999999999E-2</v>
      </c>
      <c r="O69" s="87">
        <v>405669</v>
      </c>
      <c r="P69" s="89">
        <v>145.27000000000001</v>
      </c>
      <c r="Q69" s="80"/>
      <c r="R69" s="87">
        <v>589.25106000000005</v>
      </c>
      <c r="S69" s="88">
        <v>2.1494674932443173E-4</v>
      </c>
      <c r="T69" s="88">
        <v>2.4812844462114507E-2</v>
      </c>
      <c r="U69" s="88">
        <f>+R69/'סכום נכסי הקרן'!$C$42</f>
        <v>4.8538452844262411E-3</v>
      </c>
    </row>
    <row r="70" spans="2:21" s="147" customFormat="1">
      <c r="B70" s="86" t="s">
        <v>422</v>
      </c>
      <c r="C70" s="80" t="s">
        <v>423</v>
      </c>
      <c r="D70" s="93" t="s">
        <v>125</v>
      </c>
      <c r="E70" s="93" t="s">
        <v>285</v>
      </c>
      <c r="F70" s="80" t="s">
        <v>424</v>
      </c>
      <c r="G70" s="93" t="s">
        <v>324</v>
      </c>
      <c r="H70" s="80" t="s">
        <v>1277</v>
      </c>
      <c r="I70" s="80" t="s">
        <v>165</v>
      </c>
      <c r="J70" s="80"/>
      <c r="K70" s="87">
        <v>0.73999999999999988</v>
      </c>
      <c r="L70" s="93" t="s">
        <v>168</v>
      </c>
      <c r="M70" s="94">
        <v>4.9500000000000002E-2</v>
      </c>
      <c r="N70" s="94">
        <v>1.0599999999999998E-2</v>
      </c>
      <c r="O70" s="87">
        <v>1710.97</v>
      </c>
      <c r="P70" s="89">
        <v>128.18</v>
      </c>
      <c r="Q70" s="80"/>
      <c r="R70" s="87">
        <v>2.19313</v>
      </c>
      <c r="S70" s="88">
        <v>4.7198851070994643E-6</v>
      </c>
      <c r="T70" s="88">
        <v>9.2350777570425049E-5</v>
      </c>
      <c r="U70" s="88">
        <f>+R70/'סכום נכסי הקרן'!$C$42</f>
        <v>1.8065497767002273E-5</v>
      </c>
    </row>
    <row r="71" spans="2:21" s="147" customFormat="1">
      <c r="B71" s="86" t="s">
        <v>425</v>
      </c>
      <c r="C71" s="80" t="s">
        <v>426</v>
      </c>
      <c r="D71" s="93" t="s">
        <v>125</v>
      </c>
      <c r="E71" s="93" t="s">
        <v>285</v>
      </c>
      <c r="F71" s="80" t="s">
        <v>424</v>
      </c>
      <c r="G71" s="93" t="s">
        <v>324</v>
      </c>
      <c r="H71" s="80" t="s">
        <v>1277</v>
      </c>
      <c r="I71" s="80" t="s">
        <v>165</v>
      </c>
      <c r="J71" s="80"/>
      <c r="K71" s="87">
        <v>1.8900000000000001</v>
      </c>
      <c r="L71" s="93" t="s">
        <v>168</v>
      </c>
      <c r="M71" s="94">
        <v>6.5000000000000002E-2</v>
      </c>
      <c r="N71" s="94">
        <v>7.1000000000000004E-3</v>
      </c>
      <c r="O71" s="87">
        <v>69674.67</v>
      </c>
      <c r="P71" s="89">
        <v>124.69</v>
      </c>
      <c r="Q71" s="80"/>
      <c r="R71" s="87">
        <v>86.877359999999996</v>
      </c>
      <c r="S71" s="88">
        <v>1.0195805075161724E-4</v>
      </c>
      <c r="T71" s="88">
        <v>3.6583293052695198E-3</v>
      </c>
      <c r="U71" s="88">
        <f>+R71/'סכום נכסי הקרן'!$C$42</f>
        <v>7.1563598741663853E-4</v>
      </c>
    </row>
    <row r="72" spans="2:21" s="147" customFormat="1">
      <c r="B72" s="86" t="s">
        <v>427</v>
      </c>
      <c r="C72" s="80" t="s">
        <v>428</v>
      </c>
      <c r="D72" s="93" t="s">
        <v>125</v>
      </c>
      <c r="E72" s="93" t="s">
        <v>285</v>
      </c>
      <c r="F72" s="80" t="s">
        <v>424</v>
      </c>
      <c r="G72" s="93" t="s">
        <v>324</v>
      </c>
      <c r="H72" s="80" t="s">
        <v>1277</v>
      </c>
      <c r="I72" s="80" t="s">
        <v>165</v>
      </c>
      <c r="J72" s="80"/>
      <c r="K72" s="87">
        <v>0.74</v>
      </c>
      <c r="L72" s="93" t="s">
        <v>168</v>
      </c>
      <c r="M72" s="94">
        <v>5.2999999999999999E-2</v>
      </c>
      <c r="N72" s="94">
        <v>1.15E-2</v>
      </c>
      <c r="O72" s="87">
        <v>1763.6</v>
      </c>
      <c r="P72" s="89">
        <v>121.51</v>
      </c>
      <c r="Q72" s="80"/>
      <c r="R72" s="87">
        <v>2.1429399999999998</v>
      </c>
      <c r="S72" s="88">
        <v>3.8069014884501292E-6</v>
      </c>
      <c r="T72" s="88">
        <v>9.0237320763824597E-5</v>
      </c>
      <c r="U72" s="88">
        <f>+R72/'סכום נכסי הקרן'!$C$42</f>
        <v>1.7652067038807478E-5</v>
      </c>
    </row>
    <row r="73" spans="2:21" s="147" customFormat="1">
      <c r="B73" s="86" t="s">
        <v>429</v>
      </c>
      <c r="C73" s="80" t="s">
        <v>430</v>
      </c>
      <c r="D73" s="93" t="s">
        <v>125</v>
      </c>
      <c r="E73" s="93" t="s">
        <v>285</v>
      </c>
      <c r="F73" s="80" t="s">
        <v>431</v>
      </c>
      <c r="G73" s="93" t="s">
        <v>324</v>
      </c>
      <c r="H73" s="80" t="s">
        <v>1277</v>
      </c>
      <c r="I73" s="80" t="s">
        <v>165</v>
      </c>
      <c r="J73" s="80"/>
      <c r="K73" s="87">
        <v>2.3200000000000003</v>
      </c>
      <c r="L73" s="93" t="s">
        <v>168</v>
      </c>
      <c r="M73" s="94">
        <v>4.9500000000000002E-2</v>
      </c>
      <c r="N73" s="94">
        <v>1.3900000000000001E-2</v>
      </c>
      <c r="O73" s="87">
        <v>23619.5</v>
      </c>
      <c r="P73" s="89">
        <v>109.66</v>
      </c>
      <c r="Q73" s="80"/>
      <c r="R73" s="87">
        <v>25.901139999999998</v>
      </c>
      <c r="S73" s="88">
        <v>8.2655025195968644E-5</v>
      </c>
      <c r="T73" s="88">
        <v>1.0906742504823877E-3</v>
      </c>
      <c r="U73" s="88">
        <f>+R73/'סכום נכסי הקרן'!$C$42</f>
        <v>2.1335579141811619E-4</v>
      </c>
    </row>
    <row r="74" spans="2:21" s="147" customFormat="1">
      <c r="B74" s="86" t="s">
        <v>432</v>
      </c>
      <c r="C74" s="80" t="s">
        <v>433</v>
      </c>
      <c r="D74" s="93" t="s">
        <v>125</v>
      </c>
      <c r="E74" s="93" t="s">
        <v>285</v>
      </c>
      <c r="F74" s="80" t="s">
        <v>376</v>
      </c>
      <c r="G74" s="93" t="s">
        <v>377</v>
      </c>
      <c r="H74" s="80" t="s">
        <v>1277</v>
      </c>
      <c r="I74" s="80" t="s">
        <v>1273</v>
      </c>
      <c r="J74" s="80"/>
      <c r="K74" s="87">
        <v>5.13</v>
      </c>
      <c r="L74" s="93" t="s">
        <v>168</v>
      </c>
      <c r="M74" s="94">
        <v>3.85E-2</v>
      </c>
      <c r="N74" s="94">
        <v>9.8999999999999991E-3</v>
      </c>
      <c r="O74" s="87">
        <v>62344</v>
      </c>
      <c r="P74" s="89">
        <v>119.65</v>
      </c>
      <c r="Q74" s="80"/>
      <c r="R74" s="87">
        <v>74.594610000000003</v>
      </c>
      <c r="S74" s="88">
        <v>2.602580338345463E-4</v>
      </c>
      <c r="T74" s="88">
        <v>3.1411134935287032E-3</v>
      </c>
      <c r="U74" s="88">
        <f>+R74/'סכום נכסי הקרן'!$C$42</f>
        <v>6.1445913392521438E-4</v>
      </c>
    </row>
    <row r="75" spans="2:21" s="147" customFormat="1">
      <c r="B75" s="86" t="s">
        <v>434</v>
      </c>
      <c r="C75" s="80" t="s">
        <v>435</v>
      </c>
      <c r="D75" s="93" t="s">
        <v>125</v>
      </c>
      <c r="E75" s="93" t="s">
        <v>285</v>
      </c>
      <c r="F75" s="80" t="s">
        <v>376</v>
      </c>
      <c r="G75" s="93" t="s">
        <v>377</v>
      </c>
      <c r="H75" s="80" t="s">
        <v>1277</v>
      </c>
      <c r="I75" s="80" t="s">
        <v>1273</v>
      </c>
      <c r="J75" s="80"/>
      <c r="K75" s="87">
        <v>3.4299999999999997</v>
      </c>
      <c r="L75" s="93" t="s">
        <v>168</v>
      </c>
      <c r="M75" s="94">
        <v>3.9E-2</v>
      </c>
      <c r="N75" s="94">
        <v>6.9999999999999993E-3</v>
      </c>
      <c r="O75" s="87">
        <v>61004</v>
      </c>
      <c r="P75" s="89">
        <v>121.04</v>
      </c>
      <c r="Q75" s="80"/>
      <c r="R75" s="87">
        <v>73.839240000000004</v>
      </c>
      <c r="S75" s="88">
        <v>1.5287977796294788E-4</v>
      </c>
      <c r="T75" s="88">
        <v>3.1093055264435911E-3</v>
      </c>
      <c r="U75" s="88">
        <f>+R75/'סכום נכסי הקרן'!$C$42</f>
        <v>6.0823691497409861E-4</v>
      </c>
    </row>
    <row r="76" spans="2:21" s="147" customFormat="1">
      <c r="B76" s="86" t="s">
        <v>436</v>
      </c>
      <c r="C76" s="80" t="s">
        <v>437</v>
      </c>
      <c r="D76" s="93" t="s">
        <v>125</v>
      </c>
      <c r="E76" s="93" t="s">
        <v>285</v>
      </c>
      <c r="F76" s="80" t="s">
        <v>376</v>
      </c>
      <c r="G76" s="93" t="s">
        <v>377</v>
      </c>
      <c r="H76" s="80" t="s">
        <v>1277</v>
      </c>
      <c r="I76" s="80" t="s">
        <v>1273</v>
      </c>
      <c r="J76" s="80"/>
      <c r="K76" s="87">
        <v>5.9499999999999993</v>
      </c>
      <c r="L76" s="93" t="s">
        <v>168</v>
      </c>
      <c r="M76" s="94">
        <v>3.85E-2</v>
      </c>
      <c r="N76" s="94">
        <v>1.0899999999999998E-2</v>
      </c>
      <c r="O76" s="87">
        <v>44038</v>
      </c>
      <c r="P76" s="89">
        <v>121.65</v>
      </c>
      <c r="Q76" s="80"/>
      <c r="R76" s="87">
        <v>53.572220000000002</v>
      </c>
      <c r="S76" s="88">
        <v>1.76152E-4</v>
      </c>
      <c r="T76" s="88">
        <v>2.2558791194201332E-3</v>
      </c>
      <c r="U76" s="88">
        <f>+R76/'סכום נכסי הקרן'!$C$42</f>
        <v>4.4129113220983457E-4</v>
      </c>
    </row>
    <row r="77" spans="2:21" s="147" customFormat="1">
      <c r="B77" s="86" t="s">
        <v>438</v>
      </c>
      <c r="C77" s="80" t="s">
        <v>439</v>
      </c>
      <c r="D77" s="93" t="s">
        <v>125</v>
      </c>
      <c r="E77" s="93" t="s">
        <v>285</v>
      </c>
      <c r="F77" s="80" t="s">
        <v>440</v>
      </c>
      <c r="G77" s="93" t="s">
        <v>441</v>
      </c>
      <c r="H77" s="80" t="s">
        <v>1277</v>
      </c>
      <c r="I77" s="80" t="s">
        <v>1273</v>
      </c>
      <c r="J77" s="80"/>
      <c r="K77" s="87">
        <v>1.9999999999999997E-2</v>
      </c>
      <c r="L77" s="93" t="s">
        <v>168</v>
      </c>
      <c r="M77" s="94">
        <v>1.2800000000000001E-2</v>
      </c>
      <c r="N77" s="94">
        <v>2.8399999999999998E-2</v>
      </c>
      <c r="O77" s="87">
        <v>0</v>
      </c>
      <c r="P77" s="89">
        <v>100.65</v>
      </c>
      <c r="Q77" s="87">
        <v>1.64676</v>
      </c>
      <c r="R77" s="87">
        <v>1.6456300000000001</v>
      </c>
      <c r="S77" s="88">
        <v>4.3600000000000003E-5</v>
      </c>
      <c r="T77" s="88">
        <v>6.9296033565369405E-5</v>
      </c>
      <c r="U77" s="88">
        <f>+R77/'סכום נכסי הקרן'!$C$42</f>
        <v>1.3555569022498416E-5</v>
      </c>
    </row>
    <row r="78" spans="2:21" s="147" customFormat="1">
      <c r="B78" s="86" t="s">
        <v>442</v>
      </c>
      <c r="C78" s="80" t="s">
        <v>443</v>
      </c>
      <c r="D78" s="93" t="s">
        <v>125</v>
      </c>
      <c r="E78" s="93" t="s">
        <v>285</v>
      </c>
      <c r="F78" s="80" t="s">
        <v>444</v>
      </c>
      <c r="G78" s="93" t="s">
        <v>377</v>
      </c>
      <c r="H78" s="80" t="s">
        <v>1277</v>
      </c>
      <c r="I78" s="80" t="s">
        <v>165</v>
      </c>
      <c r="J78" s="80"/>
      <c r="K78" s="87">
        <v>3.6</v>
      </c>
      <c r="L78" s="93" t="s">
        <v>168</v>
      </c>
      <c r="M78" s="94">
        <v>3.7499999999999999E-2</v>
      </c>
      <c r="N78" s="94">
        <v>8.199999999999999E-3</v>
      </c>
      <c r="O78" s="87">
        <v>390597</v>
      </c>
      <c r="P78" s="89">
        <v>118.95</v>
      </c>
      <c r="Q78" s="80"/>
      <c r="R78" s="87">
        <v>464.61513000000002</v>
      </c>
      <c r="S78" s="88">
        <v>5.0419045053757845E-4</v>
      </c>
      <c r="T78" s="88">
        <v>1.9564534946165581E-2</v>
      </c>
      <c r="U78" s="88">
        <f>+R78/'סכום נכסי הקרן'!$C$42</f>
        <v>3.8271801459696738E-3</v>
      </c>
    </row>
    <row r="79" spans="2:21" s="147" customFormat="1">
      <c r="B79" s="86" t="s">
        <v>445</v>
      </c>
      <c r="C79" s="80" t="s">
        <v>446</v>
      </c>
      <c r="D79" s="93" t="s">
        <v>125</v>
      </c>
      <c r="E79" s="93" t="s">
        <v>285</v>
      </c>
      <c r="F79" s="80" t="s">
        <v>444</v>
      </c>
      <c r="G79" s="93" t="s">
        <v>377</v>
      </c>
      <c r="H79" s="80" t="s">
        <v>1277</v>
      </c>
      <c r="I79" s="80" t="s">
        <v>165</v>
      </c>
      <c r="J79" s="80"/>
      <c r="K79" s="87">
        <v>7.1800000000000006</v>
      </c>
      <c r="L79" s="93" t="s">
        <v>168</v>
      </c>
      <c r="M79" s="94">
        <v>2.4799999999999999E-2</v>
      </c>
      <c r="N79" s="94">
        <v>1.1600000000000001E-2</v>
      </c>
      <c r="O79" s="87">
        <v>63067</v>
      </c>
      <c r="P79" s="89">
        <v>109.42</v>
      </c>
      <c r="Q79" s="80"/>
      <c r="R79" s="87">
        <v>69.007919999999999</v>
      </c>
      <c r="S79" s="88">
        <v>1.4892338489859354E-4</v>
      </c>
      <c r="T79" s="88">
        <v>2.9058628857011148E-3</v>
      </c>
      <c r="U79" s="88">
        <f>+R79/'סכום נכסי הקרן'!$C$42</f>
        <v>5.6843982101629695E-4</v>
      </c>
    </row>
    <row r="80" spans="2:21" s="147" customFormat="1">
      <c r="B80" s="86" t="s">
        <v>447</v>
      </c>
      <c r="C80" s="80" t="s">
        <v>448</v>
      </c>
      <c r="D80" s="93" t="s">
        <v>125</v>
      </c>
      <c r="E80" s="93" t="s">
        <v>285</v>
      </c>
      <c r="F80" s="80" t="s">
        <v>449</v>
      </c>
      <c r="G80" s="93" t="s">
        <v>324</v>
      </c>
      <c r="H80" s="80" t="s">
        <v>1277</v>
      </c>
      <c r="I80" s="80" t="s">
        <v>1273</v>
      </c>
      <c r="J80" s="80"/>
      <c r="K80" s="87">
        <v>2.5300000000000002</v>
      </c>
      <c r="L80" s="93" t="s">
        <v>168</v>
      </c>
      <c r="M80" s="94">
        <v>5.0999999999999997E-2</v>
      </c>
      <c r="N80" s="94">
        <v>6.1999999999999998E-3</v>
      </c>
      <c r="O80" s="87">
        <v>42714.89</v>
      </c>
      <c r="P80" s="89">
        <v>124.44</v>
      </c>
      <c r="Q80" s="80"/>
      <c r="R80" s="87">
        <v>53.154400000000003</v>
      </c>
      <c r="S80" s="88">
        <v>6.0339085826889852E-5</v>
      </c>
      <c r="T80" s="88">
        <v>2.2382850862873618E-3</v>
      </c>
      <c r="U80" s="88">
        <f>+R80/'סכום נכסי הקרן'!$C$42</f>
        <v>4.3784941818603802E-4</v>
      </c>
    </row>
    <row r="81" spans="2:21" s="147" customFormat="1">
      <c r="B81" s="86" t="s">
        <v>450</v>
      </c>
      <c r="C81" s="80" t="s">
        <v>451</v>
      </c>
      <c r="D81" s="93" t="s">
        <v>125</v>
      </c>
      <c r="E81" s="93" t="s">
        <v>285</v>
      </c>
      <c r="F81" s="80" t="s">
        <v>449</v>
      </c>
      <c r="G81" s="93" t="s">
        <v>324</v>
      </c>
      <c r="H81" s="80" t="s">
        <v>1277</v>
      </c>
      <c r="I81" s="80" t="s">
        <v>1273</v>
      </c>
      <c r="J81" s="80"/>
      <c r="K81" s="87">
        <v>2.8099999999999996</v>
      </c>
      <c r="L81" s="93" t="s">
        <v>168</v>
      </c>
      <c r="M81" s="94">
        <v>3.4000000000000002E-2</v>
      </c>
      <c r="N81" s="94">
        <v>9.6999999999999986E-3</v>
      </c>
      <c r="O81" s="87">
        <v>21600</v>
      </c>
      <c r="P81" s="89">
        <v>109.81</v>
      </c>
      <c r="Q81" s="80"/>
      <c r="R81" s="87">
        <v>23.718970000000002</v>
      </c>
      <c r="S81" s="88">
        <v>6.3877470331044278E-5</v>
      </c>
      <c r="T81" s="88">
        <v>9.9878498888327861E-4</v>
      </c>
      <c r="U81" s="88">
        <f>+R81/'סכום נכסי הקרן'!$C$42</f>
        <v>1.953805745991318E-4</v>
      </c>
    </row>
    <row r="82" spans="2:21" s="147" customFormat="1">
      <c r="B82" s="86" t="s">
        <v>452</v>
      </c>
      <c r="C82" s="80" t="s">
        <v>453</v>
      </c>
      <c r="D82" s="93" t="s">
        <v>125</v>
      </c>
      <c r="E82" s="93" t="s">
        <v>285</v>
      </c>
      <c r="F82" s="80" t="s">
        <v>449</v>
      </c>
      <c r="G82" s="93" t="s">
        <v>324</v>
      </c>
      <c r="H82" s="80" t="s">
        <v>1277</v>
      </c>
      <c r="I82" s="80" t="s">
        <v>1273</v>
      </c>
      <c r="J82" s="80"/>
      <c r="K82" s="87">
        <v>3.8699999999999997</v>
      </c>
      <c r="L82" s="93" t="s">
        <v>168</v>
      </c>
      <c r="M82" s="94">
        <v>2.5499999999999998E-2</v>
      </c>
      <c r="N82" s="94">
        <v>1.01E-2</v>
      </c>
      <c r="O82" s="87">
        <v>45657.31</v>
      </c>
      <c r="P82" s="89">
        <v>106.93</v>
      </c>
      <c r="Q82" s="80"/>
      <c r="R82" s="87">
        <v>48.821370000000002</v>
      </c>
      <c r="S82" s="88">
        <v>5.0930019490491742E-5</v>
      </c>
      <c r="T82" s="88">
        <v>2.0558249996823819E-3</v>
      </c>
      <c r="U82" s="88">
        <f>+R82/'סכום נכסי הקרן'!$C$42</f>
        <v>4.0215689481106534E-4</v>
      </c>
    </row>
    <row r="83" spans="2:21" s="147" customFormat="1">
      <c r="B83" s="86" t="s">
        <v>454</v>
      </c>
      <c r="C83" s="80" t="s">
        <v>455</v>
      </c>
      <c r="D83" s="93" t="s">
        <v>125</v>
      </c>
      <c r="E83" s="93" t="s">
        <v>285</v>
      </c>
      <c r="F83" s="80" t="s">
        <v>449</v>
      </c>
      <c r="G83" s="93" t="s">
        <v>324</v>
      </c>
      <c r="H83" s="80" t="s">
        <v>1277</v>
      </c>
      <c r="I83" s="80" t="s">
        <v>1273</v>
      </c>
      <c r="J83" s="80"/>
      <c r="K83" s="87">
        <v>3.34</v>
      </c>
      <c r="L83" s="93" t="s">
        <v>168</v>
      </c>
      <c r="M83" s="94">
        <v>4.9000000000000002E-2</v>
      </c>
      <c r="N83" s="94">
        <v>1.0399999999999998E-2</v>
      </c>
      <c r="O83" s="87">
        <v>55727.770000000004</v>
      </c>
      <c r="P83" s="89">
        <v>115.49</v>
      </c>
      <c r="Q83" s="87">
        <v>11.10389</v>
      </c>
      <c r="R83" s="87">
        <v>76.712210000000013</v>
      </c>
      <c r="S83" s="88">
        <v>8.1471718982654154E-5</v>
      </c>
      <c r="T83" s="88">
        <v>3.2302837691544676E-3</v>
      </c>
      <c r="U83" s="88">
        <f>+R83/'סכום נכסי הקרן'!$C$42</f>
        <v>6.3190246745829456E-4</v>
      </c>
    </row>
    <row r="84" spans="2:21" s="147" customFormat="1">
      <c r="B84" s="86" t="s">
        <v>456</v>
      </c>
      <c r="C84" s="80" t="s">
        <v>457</v>
      </c>
      <c r="D84" s="93" t="s">
        <v>125</v>
      </c>
      <c r="E84" s="93" t="s">
        <v>285</v>
      </c>
      <c r="F84" s="80" t="s">
        <v>449</v>
      </c>
      <c r="G84" s="93" t="s">
        <v>324</v>
      </c>
      <c r="H84" s="80" t="s">
        <v>1277</v>
      </c>
      <c r="I84" s="80" t="s">
        <v>1273</v>
      </c>
      <c r="J84" s="80"/>
      <c r="K84" s="87">
        <v>7.86</v>
      </c>
      <c r="L84" s="93" t="s">
        <v>168</v>
      </c>
      <c r="M84" s="94">
        <v>2.35E-2</v>
      </c>
      <c r="N84" s="94">
        <v>1.78E-2</v>
      </c>
      <c r="O84" s="87">
        <v>66640</v>
      </c>
      <c r="P84" s="89">
        <v>104.77</v>
      </c>
      <c r="Q84" s="87">
        <v>1.4739500000000001</v>
      </c>
      <c r="R84" s="87">
        <v>71.323750000000004</v>
      </c>
      <c r="S84" s="88">
        <v>2.6837215068865043E-4</v>
      </c>
      <c r="T84" s="88">
        <v>3.0033804524759607E-3</v>
      </c>
      <c r="U84" s="88">
        <f>+R84/'סכום נכסי הקרן'!$C$42</f>
        <v>5.875160370608346E-4</v>
      </c>
    </row>
    <row r="85" spans="2:21" s="147" customFormat="1">
      <c r="B85" s="86" t="s">
        <v>458</v>
      </c>
      <c r="C85" s="80" t="s">
        <v>459</v>
      </c>
      <c r="D85" s="93" t="s">
        <v>125</v>
      </c>
      <c r="E85" s="93" t="s">
        <v>285</v>
      </c>
      <c r="F85" s="80" t="s">
        <v>449</v>
      </c>
      <c r="G85" s="93" t="s">
        <v>324</v>
      </c>
      <c r="H85" s="80" t="s">
        <v>1277</v>
      </c>
      <c r="I85" s="80" t="s">
        <v>1273</v>
      </c>
      <c r="J85" s="80"/>
      <c r="K85" s="87">
        <v>6.72</v>
      </c>
      <c r="L85" s="93" t="s">
        <v>168</v>
      </c>
      <c r="M85" s="94">
        <v>1.7600000000000001E-2</v>
      </c>
      <c r="N85" s="94">
        <v>1.4300000000000002E-2</v>
      </c>
      <c r="O85" s="87">
        <v>102810.6</v>
      </c>
      <c r="P85" s="89">
        <v>103.29</v>
      </c>
      <c r="Q85" s="80"/>
      <c r="R85" s="87">
        <v>106.19307999999999</v>
      </c>
      <c r="S85" s="88">
        <v>1.2137883339945752E-4</v>
      </c>
      <c r="T85" s="88">
        <v>4.4716973050381659E-3</v>
      </c>
      <c r="U85" s="88">
        <f>+R85/'סכום נכסי הקרן'!$C$42</f>
        <v>8.7474561453771251E-4</v>
      </c>
    </row>
    <row r="86" spans="2:21" s="147" customFormat="1">
      <c r="B86" s="86" t="s">
        <v>460</v>
      </c>
      <c r="C86" s="80" t="s">
        <v>461</v>
      </c>
      <c r="D86" s="93" t="s">
        <v>125</v>
      </c>
      <c r="E86" s="93" t="s">
        <v>285</v>
      </c>
      <c r="F86" s="80" t="s">
        <v>449</v>
      </c>
      <c r="G86" s="93" t="s">
        <v>324</v>
      </c>
      <c r="H86" s="80" t="s">
        <v>1277</v>
      </c>
      <c r="I86" s="80" t="s">
        <v>1273</v>
      </c>
      <c r="J86" s="80"/>
      <c r="K86" s="87">
        <v>6.6</v>
      </c>
      <c r="L86" s="93" t="s">
        <v>168</v>
      </c>
      <c r="M86" s="94">
        <v>2.3E-2</v>
      </c>
      <c r="N86" s="94">
        <v>1.8199999999999997E-2</v>
      </c>
      <c r="O86" s="87">
        <v>62.68</v>
      </c>
      <c r="P86" s="89">
        <v>104.36</v>
      </c>
      <c r="Q86" s="80"/>
      <c r="R86" s="87">
        <v>6.54E-2</v>
      </c>
      <c r="S86" s="88">
        <v>4.3516323616569177E-8</v>
      </c>
      <c r="T86" s="88">
        <v>2.7539365441655526E-6</v>
      </c>
      <c r="U86" s="88">
        <f>+R86/'סכום נכסי הקרן'!$C$42</f>
        <v>5.38720255507858E-7</v>
      </c>
    </row>
    <row r="87" spans="2:21" s="147" customFormat="1">
      <c r="B87" s="86" t="s">
        <v>462</v>
      </c>
      <c r="C87" s="80" t="s">
        <v>463</v>
      </c>
      <c r="D87" s="93" t="s">
        <v>125</v>
      </c>
      <c r="E87" s="93" t="s">
        <v>285</v>
      </c>
      <c r="F87" s="80" t="s">
        <v>449</v>
      </c>
      <c r="G87" s="93" t="s">
        <v>324</v>
      </c>
      <c r="H87" s="80" t="s">
        <v>1277</v>
      </c>
      <c r="I87" s="80" t="s">
        <v>1273</v>
      </c>
      <c r="J87" s="80"/>
      <c r="K87" s="87">
        <v>0.40999999999999992</v>
      </c>
      <c r="L87" s="93" t="s">
        <v>168</v>
      </c>
      <c r="M87" s="94">
        <v>5.5E-2</v>
      </c>
      <c r="N87" s="94">
        <v>1.9600000000000003E-2</v>
      </c>
      <c r="O87" s="87">
        <v>223</v>
      </c>
      <c r="P87" s="89">
        <v>123.23</v>
      </c>
      <c r="Q87" s="80"/>
      <c r="R87" s="87">
        <v>0.27481</v>
      </c>
      <c r="S87" s="88">
        <v>7.453293252663967E-6</v>
      </c>
      <c r="T87" s="88">
        <v>1.1572007671286475E-5</v>
      </c>
      <c r="U87" s="88">
        <f>+R87/'סכום נכסי הקרן'!$C$42</f>
        <v>2.2636959237937988E-6</v>
      </c>
    </row>
    <row r="88" spans="2:21" s="147" customFormat="1">
      <c r="B88" s="86" t="s">
        <v>464</v>
      </c>
      <c r="C88" s="80" t="s">
        <v>465</v>
      </c>
      <c r="D88" s="93" t="s">
        <v>125</v>
      </c>
      <c r="E88" s="93" t="s">
        <v>285</v>
      </c>
      <c r="F88" s="80" t="s">
        <v>449</v>
      </c>
      <c r="G88" s="93" t="s">
        <v>324</v>
      </c>
      <c r="H88" s="80" t="s">
        <v>1277</v>
      </c>
      <c r="I88" s="80" t="s">
        <v>1273</v>
      </c>
      <c r="J88" s="80"/>
      <c r="K88" s="87">
        <v>2.74</v>
      </c>
      <c r="L88" s="93" t="s">
        <v>168</v>
      </c>
      <c r="M88" s="94">
        <v>5.8499999999999996E-2</v>
      </c>
      <c r="N88" s="94">
        <v>1.0499999999999999E-2</v>
      </c>
      <c r="O88" s="87">
        <v>47431.86</v>
      </c>
      <c r="P88" s="89">
        <v>124.05</v>
      </c>
      <c r="Q88" s="80"/>
      <c r="R88" s="87">
        <v>58.839220000000005</v>
      </c>
      <c r="S88" s="88">
        <v>3.3568648945352412E-5</v>
      </c>
      <c r="T88" s="88">
        <v>2.477667862204842E-3</v>
      </c>
      <c r="U88" s="88">
        <f>+R88/'סכום נכסי הקרן'!$C$42</f>
        <v>4.8467705859760044E-4</v>
      </c>
    </row>
    <row r="89" spans="2:21" s="147" customFormat="1">
      <c r="B89" s="86" t="s">
        <v>466</v>
      </c>
      <c r="C89" s="80" t="s">
        <v>467</v>
      </c>
      <c r="D89" s="93" t="s">
        <v>125</v>
      </c>
      <c r="E89" s="93" t="s">
        <v>285</v>
      </c>
      <c r="F89" s="80" t="s">
        <v>449</v>
      </c>
      <c r="G89" s="93" t="s">
        <v>324</v>
      </c>
      <c r="H89" s="80" t="s">
        <v>1277</v>
      </c>
      <c r="I89" s="80" t="s">
        <v>1273</v>
      </c>
      <c r="J89" s="80"/>
      <c r="K89" s="87">
        <v>7.15</v>
      </c>
      <c r="L89" s="93" t="s">
        <v>168</v>
      </c>
      <c r="M89" s="94">
        <v>2.1499999999999998E-2</v>
      </c>
      <c r="N89" s="94">
        <v>1.7000000000000001E-2</v>
      </c>
      <c r="O89" s="87">
        <v>68600</v>
      </c>
      <c r="P89" s="89">
        <v>105.07</v>
      </c>
      <c r="Q89" s="80"/>
      <c r="R89" s="87">
        <v>72.078029999999998</v>
      </c>
      <c r="S89" s="88">
        <v>1.2853446835389579E-4</v>
      </c>
      <c r="T89" s="88">
        <v>3.0351425206186699E-3</v>
      </c>
      <c r="U89" s="88">
        <f>+R89/'סכום נכסי הקרן'!$C$42</f>
        <v>5.9372927734102523E-4</v>
      </c>
    </row>
    <row r="90" spans="2:21" s="147" customFormat="1">
      <c r="B90" s="86" t="s">
        <v>468</v>
      </c>
      <c r="C90" s="80" t="s">
        <v>469</v>
      </c>
      <c r="D90" s="93" t="s">
        <v>125</v>
      </c>
      <c r="E90" s="93" t="s">
        <v>285</v>
      </c>
      <c r="F90" s="80" t="s">
        <v>470</v>
      </c>
      <c r="G90" s="93" t="s">
        <v>377</v>
      </c>
      <c r="H90" s="80" t="s">
        <v>1277</v>
      </c>
      <c r="I90" s="80" t="s">
        <v>165</v>
      </c>
      <c r="J90" s="80"/>
      <c r="K90" s="87">
        <v>2.66</v>
      </c>
      <c r="L90" s="93" t="s">
        <v>168</v>
      </c>
      <c r="M90" s="94">
        <v>4.0500000000000001E-2</v>
      </c>
      <c r="N90" s="94">
        <v>8.0999999999999996E-3</v>
      </c>
      <c r="O90" s="87">
        <v>19431.82</v>
      </c>
      <c r="P90" s="89">
        <v>130.94999999999999</v>
      </c>
      <c r="Q90" s="80"/>
      <c r="R90" s="87">
        <v>25.445959999999999</v>
      </c>
      <c r="S90" s="88">
        <v>1.068748817501419E-4</v>
      </c>
      <c r="T90" s="88">
        <v>1.0715070205714813E-3</v>
      </c>
      <c r="U90" s="88">
        <f>+R90/'סכום נכסי הקרן'!$C$42</f>
        <v>2.0960633138903263E-4</v>
      </c>
    </row>
    <row r="91" spans="2:21" s="147" customFormat="1">
      <c r="B91" s="86" t="s">
        <v>471</v>
      </c>
      <c r="C91" s="80" t="s">
        <v>472</v>
      </c>
      <c r="D91" s="93" t="s">
        <v>125</v>
      </c>
      <c r="E91" s="93" t="s">
        <v>285</v>
      </c>
      <c r="F91" s="80" t="s">
        <v>473</v>
      </c>
      <c r="G91" s="93" t="s">
        <v>324</v>
      </c>
      <c r="H91" s="80" t="s">
        <v>1277</v>
      </c>
      <c r="I91" s="80" t="s">
        <v>165</v>
      </c>
      <c r="J91" s="80"/>
      <c r="K91" s="87">
        <v>6.7</v>
      </c>
      <c r="L91" s="93" t="s">
        <v>168</v>
      </c>
      <c r="M91" s="94">
        <v>1.9599999999999999E-2</v>
      </c>
      <c r="N91" s="94">
        <v>1.7300000000000003E-2</v>
      </c>
      <c r="O91" s="87">
        <v>54000</v>
      </c>
      <c r="P91" s="89">
        <v>102.1</v>
      </c>
      <c r="Q91" s="80"/>
      <c r="R91" s="87">
        <v>55.134</v>
      </c>
      <c r="S91" s="88">
        <v>1.0635029423581405E-4</v>
      </c>
      <c r="T91" s="88">
        <v>2.3216443031502075E-3</v>
      </c>
      <c r="U91" s="88">
        <f>+R91/'סכום נכסי הקרן'!$C$42</f>
        <v>4.5415600255611991E-4</v>
      </c>
    </row>
    <row r="92" spans="2:21" s="147" customFormat="1">
      <c r="B92" s="86" t="s">
        <v>474</v>
      </c>
      <c r="C92" s="80" t="s">
        <v>475</v>
      </c>
      <c r="D92" s="93" t="s">
        <v>125</v>
      </c>
      <c r="E92" s="93" t="s">
        <v>285</v>
      </c>
      <c r="F92" s="80" t="s">
        <v>473</v>
      </c>
      <c r="G92" s="93" t="s">
        <v>324</v>
      </c>
      <c r="H92" s="80" t="s">
        <v>1277</v>
      </c>
      <c r="I92" s="80" t="s">
        <v>165</v>
      </c>
      <c r="J92" s="80"/>
      <c r="K92" s="87">
        <v>4.79</v>
      </c>
      <c r="L92" s="93" t="s">
        <v>168</v>
      </c>
      <c r="M92" s="94">
        <v>2.75E-2</v>
      </c>
      <c r="N92" s="94">
        <v>1.23E-2</v>
      </c>
      <c r="O92" s="87">
        <v>27739.14</v>
      </c>
      <c r="P92" s="89">
        <v>106.76</v>
      </c>
      <c r="Q92" s="80"/>
      <c r="R92" s="87">
        <v>29.61431</v>
      </c>
      <c r="S92" s="88">
        <v>5.6920971741536491E-5</v>
      </c>
      <c r="T92" s="88">
        <v>1.247032577052712E-3</v>
      </c>
      <c r="U92" s="88">
        <f>+R92/'סכום נכסי הקרן'!$C$42</f>
        <v>2.4394233409616076E-4</v>
      </c>
    </row>
    <row r="93" spans="2:21" s="147" customFormat="1">
      <c r="B93" s="86" t="s">
        <v>476</v>
      </c>
      <c r="C93" s="80" t="s">
        <v>477</v>
      </c>
      <c r="D93" s="93" t="s">
        <v>125</v>
      </c>
      <c r="E93" s="93" t="s">
        <v>285</v>
      </c>
      <c r="F93" s="80" t="s">
        <v>478</v>
      </c>
      <c r="G93" s="93" t="s">
        <v>441</v>
      </c>
      <c r="H93" s="80" t="s">
        <v>1277</v>
      </c>
      <c r="I93" s="80" t="s">
        <v>1273</v>
      </c>
      <c r="J93" s="80"/>
      <c r="K93" s="87">
        <v>5.37</v>
      </c>
      <c r="L93" s="93" t="s">
        <v>168</v>
      </c>
      <c r="M93" s="94">
        <v>1.9400000000000001E-2</v>
      </c>
      <c r="N93" s="94">
        <v>9.7000000000000003E-3</v>
      </c>
      <c r="O93" s="87">
        <v>111599</v>
      </c>
      <c r="P93" s="89">
        <v>105.71</v>
      </c>
      <c r="Q93" s="80"/>
      <c r="R93" s="87">
        <v>117.97131</v>
      </c>
      <c r="S93" s="88">
        <v>1.5444005291971813E-4</v>
      </c>
      <c r="T93" s="88">
        <v>4.9676682228147265E-3</v>
      </c>
      <c r="U93" s="88">
        <f>+R93/'סכום נכסי הקרן'!$C$42</f>
        <v>9.7176657898771746E-4</v>
      </c>
    </row>
    <row r="94" spans="2:21" s="147" customFormat="1">
      <c r="B94" s="86" t="s">
        <v>479</v>
      </c>
      <c r="C94" s="80" t="s">
        <v>480</v>
      </c>
      <c r="D94" s="93" t="s">
        <v>125</v>
      </c>
      <c r="E94" s="93" t="s">
        <v>285</v>
      </c>
      <c r="F94" s="80" t="s">
        <v>397</v>
      </c>
      <c r="G94" s="93" t="s">
        <v>377</v>
      </c>
      <c r="H94" s="80" t="s">
        <v>1277</v>
      </c>
      <c r="I94" s="80" t="s">
        <v>165</v>
      </c>
      <c r="J94" s="80"/>
      <c r="K94" s="87">
        <v>1.9500000000000002</v>
      </c>
      <c r="L94" s="93" t="s">
        <v>168</v>
      </c>
      <c r="M94" s="94">
        <v>3.6000000000000004E-2</v>
      </c>
      <c r="N94" s="94">
        <v>9.6999999999999986E-3</v>
      </c>
      <c r="O94" s="87">
        <v>56398</v>
      </c>
      <c r="P94" s="89">
        <v>111.03</v>
      </c>
      <c r="Q94" s="87">
        <v>1.0714000000000001</v>
      </c>
      <c r="R94" s="87">
        <v>63.690100000000001</v>
      </c>
      <c r="S94" s="88">
        <v>1.363218857562749E-4</v>
      </c>
      <c r="T94" s="88">
        <v>2.6819341573632795E-3</v>
      </c>
      <c r="U94" s="88">
        <f>+R94/'סכום נכסי הקרן'!$C$42</f>
        <v>5.2463527439328779E-4</v>
      </c>
    </row>
    <row r="95" spans="2:21" s="147" customFormat="1">
      <c r="B95" s="86" t="s">
        <v>481</v>
      </c>
      <c r="C95" s="80" t="s">
        <v>482</v>
      </c>
      <c r="D95" s="93" t="s">
        <v>125</v>
      </c>
      <c r="E95" s="93" t="s">
        <v>285</v>
      </c>
      <c r="F95" s="80" t="s">
        <v>397</v>
      </c>
      <c r="G95" s="93" t="s">
        <v>377</v>
      </c>
      <c r="H95" s="80" t="s">
        <v>1277</v>
      </c>
      <c r="I95" s="80" t="s">
        <v>165</v>
      </c>
      <c r="J95" s="80"/>
      <c r="K95" s="87">
        <v>8.24</v>
      </c>
      <c r="L95" s="93" t="s">
        <v>168</v>
      </c>
      <c r="M95" s="94">
        <v>2.2499999999999999E-2</v>
      </c>
      <c r="N95" s="94">
        <v>1.3499999999999998E-2</v>
      </c>
      <c r="O95" s="87">
        <v>34958</v>
      </c>
      <c r="P95" s="89">
        <v>108.93</v>
      </c>
      <c r="Q95" s="80"/>
      <c r="R95" s="87">
        <v>38.079749999999997</v>
      </c>
      <c r="S95" s="88">
        <v>8.5447619903820222E-5</v>
      </c>
      <c r="T95" s="88">
        <v>1.6035048183132752E-3</v>
      </c>
      <c r="U95" s="88">
        <f>+R95/'סכום נכסי הקרן'!$C$42</f>
        <v>3.136748111571155E-4</v>
      </c>
    </row>
    <row r="96" spans="2:21" s="147" customFormat="1">
      <c r="B96" s="86" t="s">
        <v>483</v>
      </c>
      <c r="C96" s="80" t="s">
        <v>484</v>
      </c>
      <c r="D96" s="93" t="s">
        <v>125</v>
      </c>
      <c r="E96" s="93" t="s">
        <v>285</v>
      </c>
      <c r="F96" s="80" t="s">
        <v>485</v>
      </c>
      <c r="G96" s="93" t="s">
        <v>287</v>
      </c>
      <c r="H96" s="80" t="s">
        <v>1278</v>
      </c>
      <c r="I96" s="80" t="s">
        <v>165</v>
      </c>
      <c r="J96" s="80"/>
      <c r="K96" s="87">
        <v>2.66</v>
      </c>
      <c r="L96" s="93" t="s">
        <v>168</v>
      </c>
      <c r="M96" s="94">
        <v>4.1500000000000002E-2</v>
      </c>
      <c r="N96" s="94">
        <v>5.4000000000000003E-3</v>
      </c>
      <c r="O96" s="87">
        <v>2500</v>
      </c>
      <c r="P96" s="89">
        <v>113.78</v>
      </c>
      <c r="Q96" s="80"/>
      <c r="R96" s="87">
        <v>2.84449</v>
      </c>
      <c r="S96" s="88">
        <v>8.3085461705910695E-6</v>
      </c>
      <c r="T96" s="88">
        <v>1.1977897493139866E-4</v>
      </c>
      <c r="U96" s="88">
        <f>+R96/'סכום נכסי הקרן'!$C$42</f>
        <v>2.3430953816353927E-5</v>
      </c>
    </row>
    <row r="97" spans="2:21" s="147" customFormat="1">
      <c r="B97" s="86" t="s">
        <v>487</v>
      </c>
      <c r="C97" s="80" t="s">
        <v>488</v>
      </c>
      <c r="D97" s="93" t="s">
        <v>125</v>
      </c>
      <c r="E97" s="93" t="s">
        <v>285</v>
      </c>
      <c r="F97" s="80" t="s">
        <v>489</v>
      </c>
      <c r="G97" s="93" t="s">
        <v>324</v>
      </c>
      <c r="H97" s="80" t="s">
        <v>1278</v>
      </c>
      <c r="I97" s="80" t="s">
        <v>165</v>
      </c>
      <c r="J97" s="80"/>
      <c r="K97" s="87">
        <v>3.71</v>
      </c>
      <c r="L97" s="93" t="s">
        <v>168</v>
      </c>
      <c r="M97" s="94">
        <v>2.8500000000000001E-2</v>
      </c>
      <c r="N97" s="94">
        <v>1.0700000000000001E-2</v>
      </c>
      <c r="O97" s="87">
        <v>1830.8</v>
      </c>
      <c r="P97" s="89">
        <v>107.25</v>
      </c>
      <c r="Q97" s="80"/>
      <c r="R97" s="87">
        <v>1.96353</v>
      </c>
      <c r="S97" s="88">
        <v>3.741980931083464E-6</v>
      </c>
      <c r="T97" s="88">
        <v>8.2682523280816321E-5</v>
      </c>
      <c r="U97" s="88">
        <f>+R97/'סכום נכסי הקרן'!$C$42</f>
        <v>1.6174210753782022E-5</v>
      </c>
    </row>
    <row r="98" spans="2:21" s="147" customFormat="1">
      <c r="B98" s="86" t="s">
        <v>490</v>
      </c>
      <c r="C98" s="80" t="s">
        <v>491</v>
      </c>
      <c r="D98" s="93" t="s">
        <v>125</v>
      </c>
      <c r="E98" s="93" t="s">
        <v>285</v>
      </c>
      <c r="F98" s="80" t="s">
        <v>489</v>
      </c>
      <c r="G98" s="93" t="s">
        <v>324</v>
      </c>
      <c r="H98" s="80" t="s">
        <v>1278</v>
      </c>
      <c r="I98" s="80" t="s">
        <v>165</v>
      </c>
      <c r="J98" s="80"/>
      <c r="K98" s="87">
        <v>0.9900000000000001</v>
      </c>
      <c r="L98" s="93" t="s">
        <v>168</v>
      </c>
      <c r="M98" s="94">
        <v>4.8499999999999995E-2</v>
      </c>
      <c r="N98" s="94">
        <v>1.3600000000000001E-2</v>
      </c>
      <c r="O98" s="87">
        <v>2276.67</v>
      </c>
      <c r="P98" s="89">
        <v>124.3</v>
      </c>
      <c r="Q98" s="80"/>
      <c r="R98" s="87">
        <v>2.8299099999999999</v>
      </c>
      <c r="S98" s="88">
        <v>9.0897626427959361E-6</v>
      </c>
      <c r="T98" s="88">
        <v>1.1916502394035992E-4</v>
      </c>
      <c r="U98" s="88">
        <f>+R98/'סכום נכסי הקרן'!$C$42</f>
        <v>2.3310853796089332E-5</v>
      </c>
    </row>
    <row r="99" spans="2:21" s="147" customFormat="1">
      <c r="B99" s="86" t="s">
        <v>492</v>
      </c>
      <c r="C99" s="80" t="s">
        <v>493</v>
      </c>
      <c r="D99" s="93" t="s">
        <v>125</v>
      </c>
      <c r="E99" s="93" t="s">
        <v>285</v>
      </c>
      <c r="F99" s="80" t="s">
        <v>489</v>
      </c>
      <c r="G99" s="93" t="s">
        <v>324</v>
      </c>
      <c r="H99" s="80" t="s">
        <v>1278</v>
      </c>
      <c r="I99" s="80" t="s">
        <v>165</v>
      </c>
      <c r="J99" s="80"/>
      <c r="K99" s="87">
        <v>2.0400000000000005</v>
      </c>
      <c r="L99" s="93" t="s">
        <v>168</v>
      </c>
      <c r="M99" s="94">
        <v>3.7699999999999997E-2</v>
      </c>
      <c r="N99" s="94">
        <v>7.7999999999999988E-3</v>
      </c>
      <c r="O99" s="87">
        <v>11357.66</v>
      </c>
      <c r="P99" s="89">
        <v>115.61</v>
      </c>
      <c r="Q99" s="80"/>
      <c r="R99" s="87">
        <v>13.13059</v>
      </c>
      <c r="S99" s="88">
        <v>2.957337209479204E-5</v>
      </c>
      <c r="T99" s="88">
        <v>5.5291760928829917E-4</v>
      </c>
      <c r="U99" s="88">
        <f>+R99/'סכום נכסי הקרן'!$C$42</f>
        <v>1.0816077675487652E-4</v>
      </c>
    </row>
    <row r="100" spans="2:21" s="147" customFormat="1">
      <c r="B100" s="86" t="s">
        <v>494</v>
      </c>
      <c r="C100" s="80" t="s">
        <v>495</v>
      </c>
      <c r="D100" s="93" t="s">
        <v>125</v>
      </c>
      <c r="E100" s="93" t="s">
        <v>285</v>
      </c>
      <c r="F100" s="80" t="s">
        <v>489</v>
      </c>
      <c r="G100" s="93" t="s">
        <v>324</v>
      </c>
      <c r="H100" s="80" t="s">
        <v>1278</v>
      </c>
      <c r="I100" s="80" t="s">
        <v>165</v>
      </c>
      <c r="J100" s="80"/>
      <c r="K100" s="87">
        <v>5.55</v>
      </c>
      <c r="L100" s="93" t="s">
        <v>168</v>
      </c>
      <c r="M100" s="94">
        <v>2.5000000000000001E-2</v>
      </c>
      <c r="N100" s="94">
        <v>1.3299999999999999E-2</v>
      </c>
      <c r="O100" s="87">
        <v>146930.72</v>
      </c>
      <c r="P100" s="89">
        <v>106.81</v>
      </c>
      <c r="Q100" s="80"/>
      <c r="R100" s="87">
        <v>156.93669</v>
      </c>
      <c r="S100" s="88">
        <v>3.0390376423269363E-4</v>
      </c>
      <c r="T100" s="88">
        <v>6.608466142375851E-3</v>
      </c>
      <c r="U100" s="88">
        <f>+R100/'סכום נכסי הקרן'!$C$42</f>
        <v>1.2927366014580657E-3</v>
      </c>
    </row>
    <row r="101" spans="2:21" s="147" customFormat="1">
      <c r="B101" s="86" t="s">
        <v>496</v>
      </c>
      <c r="C101" s="80" t="s">
        <v>497</v>
      </c>
      <c r="D101" s="93" t="s">
        <v>125</v>
      </c>
      <c r="E101" s="93" t="s">
        <v>285</v>
      </c>
      <c r="F101" s="80" t="s">
        <v>489</v>
      </c>
      <c r="G101" s="93" t="s">
        <v>324</v>
      </c>
      <c r="H101" s="80" t="s">
        <v>1278</v>
      </c>
      <c r="I101" s="80" t="s">
        <v>165</v>
      </c>
      <c r="J101" s="80"/>
      <c r="K101" s="87">
        <v>6.28</v>
      </c>
      <c r="L101" s="93" t="s">
        <v>168</v>
      </c>
      <c r="M101" s="94">
        <v>1.34E-2</v>
      </c>
      <c r="N101" s="94">
        <v>1.41E-2</v>
      </c>
      <c r="O101" s="87">
        <v>146698.04999999999</v>
      </c>
      <c r="P101" s="89">
        <v>100.21</v>
      </c>
      <c r="Q101" s="80"/>
      <c r="R101" s="87">
        <v>147.00611999999998</v>
      </c>
      <c r="S101" s="88">
        <v>4.0593315019518667E-4</v>
      </c>
      <c r="T101" s="88">
        <v>6.1902985639753286E-3</v>
      </c>
      <c r="U101" s="88">
        <f>+R101/'סכום נכסי הקרן'!$C$42</f>
        <v>1.210935390330563E-3</v>
      </c>
    </row>
    <row r="102" spans="2:21" s="147" customFormat="1">
      <c r="B102" s="86" t="s">
        <v>498</v>
      </c>
      <c r="C102" s="80" t="s">
        <v>499</v>
      </c>
      <c r="D102" s="93" t="s">
        <v>125</v>
      </c>
      <c r="E102" s="93" t="s">
        <v>285</v>
      </c>
      <c r="F102" s="80" t="s">
        <v>311</v>
      </c>
      <c r="G102" s="93" t="s">
        <v>287</v>
      </c>
      <c r="H102" s="80" t="s">
        <v>1278</v>
      </c>
      <c r="I102" s="80" t="s">
        <v>165</v>
      </c>
      <c r="J102" s="80"/>
      <c r="K102" s="87">
        <v>3.5800000000000005</v>
      </c>
      <c r="L102" s="93" t="s">
        <v>168</v>
      </c>
      <c r="M102" s="94">
        <v>2.7999999999999997E-2</v>
      </c>
      <c r="N102" s="94">
        <v>1.2699999999999999E-2</v>
      </c>
      <c r="O102" s="87">
        <f>200000/50000</f>
        <v>4</v>
      </c>
      <c r="P102" s="89">
        <v>5330000</v>
      </c>
      <c r="Q102" s="80"/>
      <c r="R102" s="87">
        <v>213.19998999999999</v>
      </c>
      <c r="S102" s="88">
        <f>1130.77401481314%/50000</f>
        <v>2.2615480296262798E-4</v>
      </c>
      <c r="T102" s="88">
        <v>8.9776642764026037E-3</v>
      </c>
      <c r="U102" s="88">
        <f>+R102/'סכום נכסי הקרן'!$C$42</f>
        <v>1.7561950013313876E-3</v>
      </c>
    </row>
    <row r="103" spans="2:21" s="147" customFormat="1">
      <c r="B103" s="86" t="s">
        <v>500</v>
      </c>
      <c r="C103" s="80" t="s">
        <v>501</v>
      </c>
      <c r="D103" s="93" t="s">
        <v>125</v>
      </c>
      <c r="E103" s="93" t="s">
        <v>285</v>
      </c>
      <c r="F103" s="80" t="s">
        <v>364</v>
      </c>
      <c r="G103" s="93" t="s">
        <v>287</v>
      </c>
      <c r="H103" s="80" t="s">
        <v>1278</v>
      </c>
      <c r="I103" s="80" t="s">
        <v>1273</v>
      </c>
      <c r="J103" s="80"/>
      <c r="K103" s="87">
        <v>2.36</v>
      </c>
      <c r="L103" s="93" t="s">
        <v>168</v>
      </c>
      <c r="M103" s="94">
        <v>6.4000000000000001E-2</v>
      </c>
      <c r="N103" s="94">
        <v>4.7999999999999996E-3</v>
      </c>
      <c r="O103" s="87">
        <v>234971</v>
      </c>
      <c r="P103" s="89">
        <v>130.4</v>
      </c>
      <c r="Q103" s="80"/>
      <c r="R103" s="87">
        <v>306.40221000000003</v>
      </c>
      <c r="S103" s="88">
        <v>1.8767944069416416E-4</v>
      </c>
      <c r="T103" s="88">
        <v>1.2902327879695535E-2</v>
      </c>
      <c r="U103" s="88">
        <f>+R103/'סכום נכסי הקרן'!$C$42</f>
        <v>2.5239308388283238E-3</v>
      </c>
    </row>
    <row r="104" spans="2:21" s="147" customFormat="1">
      <c r="B104" s="86" t="s">
        <v>502</v>
      </c>
      <c r="C104" s="80" t="s">
        <v>503</v>
      </c>
      <c r="D104" s="93" t="s">
        <v>125</v>
      </c>
      <c r="E104" s="93" t="s">
        <v>285</v>
      </c>
      <c r="F104" s="80" t="s">
        <v>504</v>
      </c>
      <c r="G104" s="93" t="s">
        <v>324</v>
      </c>
      <c r="H104" s="80" t="s">
        <v>1278</v>
      </c>
      <c r="I104" s="80" t="s">
        <v>165</v>
      </c>
      <c r="J104" s="80"/>
      <c r="K104" s="87">
        <v>6.79</v>
      </c>
      <c r="L104" s="93" t="s">
        <v>168</v>
      </c>
      <c r="M104" s="94">
        <v>1.5800000000000002E-2</v>
      </c>
      <c r="N104" s="94">
        <v>1.4799999999999997E-2</v>
      </c>
      <c r="O104" s="87">
        <v>79254.7</v>
      </c>
      <c r="P104" s="89">
        <v>101.28</v>
      </c>
      <c r="Q104" s="80"/>
      <c r="R104" s="87">
        <v>80.269159999999999</v>
      </c>
      <c r="S104" s="88">
        <v>1.8573782171163949E-4</v>
      </c>
      <c r="T104" s="88">
        <v>3.3800638087686822E-3</v>
      </c>
      <c r="U104" s="88">
        <f>+R104/'סכום נכסי הקרן'!$C$42</f>
        <v>6.6120217713457388E-4</v>
      </c>
    </row>
    <row r="105" spans="2:21" s="147" customFormat="1">
      <c r="B105" s="86" t="s">
        <v>505</v>
      </c>
      <c r="C105" s="80" t="s">
        <v>506</v>
      </c>
      <c r="D105" s="93" t="s">
        <v>125</v>
      </c>
      <c r="E105" s="93" t="s">
        <v>285</v>
      </c>
      <c r="F105" s="80" t="s">
        <v>286</v>
      </c>
      <c r="G105" s="93" t="s">
        <v>287</v>
      </c>
      <c r="H105" s="80" t="s">
        <v>1278</v>
      </c>
      <c r="I105" s="80" t="s">
        <v>1273</v>
      </c>
      <c r="J105" s="80"/>
      <c r="K105" s="87">
        <v>3.9299999999999997</v>
      </c>
      <c r="L105" s="93" t="s">
        <v>168</v>
      </c>
      <c r="M105" s="94">
        <v>4.4999999999999998E-2</v>
      </c>
      <c r="N105" s="94">
        <v>1.01E-2</v>
      </c>
      <c r="O105" s="87">
        <v>80169</v>
      </c>
      <c r="P105" s="89">
        <v>136.72999999999999</v>
      </c>
      <c r="Q105" s="87">
        <v>1.0767</v>
      </c>
      <c r="R105" s="87">
        <v>110.69177999999999</v>
      </c>
      <c r="S105" s="88">
        <v>4.7103254657398128E-5</v>
      </c>
      <c r="T105" s="88">
        <v>4.6611336097971499E-3</v>
      </c>
      <c r="U105" s="88">
        <f>+R105/'סכום נכסי הקרן'!$C$42</f>
        <v>9.118028135201773E-4</v>
      </c>
    </row>
    <row r="106" spans="2:21" s="147" customFormat="1">
      <c r="B106" s="86" t="s">
        <v>507</v>
      </c>
      <c r="C106" s="80" t="s">
        <v>508</v>
      </c>
      <c r="D106" s="93" t="s">
        <v>125</v>
      </c>
      <c r="E106" s="93" t="s">
        <v>285</v>
      </c>
      <c r="F106" s="80" t="s">
        <v>509</v>
      </c>
      <c r="G106" s="93" t="s">
        <v>324</v>
      </c>
      <c r="H106" s="80" t="s">
        <v>1278</v>
      </c>
      <c r="I106" s="80" t="s">
        <v>165</v>
      </c>
      <c r="J106" s="80"/>
      <c r="K106" s="87">
        <v>3.07</v>
      </c>
      <c r="L106" s="93" t="s">
        <v>168</v>
      </c>
      <c r="M106" s="94">
        <v>4.9500000000000002E-2</v>
      </c>
      <c r="N106" s="94">
        <v>1.0700000000000001E-2</v>
      </c>
      <c r="O106" s="87">
        <v>16731.2</v>
      </c>
      <c r="P106" s="89">
        <v>114.43</v>
      </c>
      <c r="Q106" s="80"/>
      <c r="R106" s="87">
        <v>19.145499999999998</v>
      </c>
      <c r="S106" s="88">
        <v>1.9327785797193922E-5</v>
      </c>
      <c r="T106" s="88">
        <v>8.0620018511195081E-4</v>
      </c>
      <c r="U106" s="88">
        <f>+R106/'סכום נכסי הקרן'!$C$42</f>
        <v>1.5770747174045403E-4</v>
      </c>
    </row>
    <row r="107" spans="2:21" s="147" customFormat="1">
      <c r="B107" s="86" t="s">
        <v>510</v>
      </c>
      <c r="C107" s="80" t="s">
        <v>511</v>
      </c>
      <c r="D107" s="93" t="s">
        <v>125</v>
      </c>
      <c r="E107" s="93" t="s">
        <v>285</v>
      </c>
      <c r="F107" s="80" t="s">
        <v>512</v>
      </c>
      <c r="G107" s="93" t="s">
        <v>353</v>
      </c>
      <c r="H107" s="80" t="s">
        <v>1278</v>
      </c>
      <c r="I107" s="80" t="s">
        <v>1273</v>
      </c>
      <c r="J107" s="80"/>
      <c r="K107" s="87">
        <v>1.2399999999999998</v>
      </c>
      <c r="L107" s="93" t="s">
        <v>168</v>
      </c>
      <c r="M107" s="94">
        <v>4.5999999999999999E-2</v>
      </c>
      <c r="N107" s="94">
        <v>9.7000000000000003E-3</v>
      </c>
      <c r="O107" s="87">
        <v>7932.6</v>
      </c>
      <c r="P107" s="89">
        <v>108</v>
      </c>
      <c r="Q107" s="80"/>
      <c r="R107" s="87">
        <v>8.5672099999999993</v>
      </c>
      <c r="S107" s="88">
        <v>1.2330687379162342E-5</v>
      </c>
      <c r="T107" s="88">
        <v>3.6075768655260797E-4</v>
      </c>
      <c r="U107" s="88">
        <f>+R107/'סכום נכסי הקרן'!$C$42</f>
        <v>7.0570788382102071E-5</v>
      </c>
    </row>
    <row r="108" spans="2:21" s="147" customFormat="1">
      <c r="B108" s="86" t="s">
        <v>513</v>
      </c>
      <c r="C108" s="80" t="s">
        <v>514</v>
      </c>
      <c r="D108" s="93" t="s">
        <v>125</v>
      </c>
      <c r="E108" s="93" t="s">
        <v>285</v>
      </c>
      <c r="F108" s="80" t="s">
        <v>512</v>
      </c>
      <c r="G108" s="93" t="s">
        <v>353</v>
      </c>
      <c r="H108" s="80" t="s">
        <v>1278</v>
      </c>
      <c r="I108" s="80" t="s">
        <v>1273</v>
      </c>
      <c r="J108" s="80"/>
      <c r="K108" s="87">
        <v>3.8499999999999996</v>
      </c>
      <c r="L108" s="93" t="s">
        <v>168</v>
      </c>
      <c r="M108" s="94">
        <v>1.9799999999999998E-2</v>
      </c>
      <c r="N108" s="94">
        <v>9.7999999999999979E-3</v>
      </c>
      <c r="O108" s="87">
        <v>293338</v>
      </c>
      <c r="P108" s="89">
        <v>103.44</v>
      </c>
      <c r="Q108" s="80"/>
      <c r="R108" s="87">
        <v>303.42883</v>
      </c>
      <c r="S108" s="88">
        <v>3.0889920293237166E-4</v>
      </c>
      <c r="T108" s="88">
        <v>1.2777121460097813E-2</v>
      </c>
      <c r="U108" s="88">
        <f>+R108/'סכום נכסי הקרן'!$C$42</f>
        <v>2.4994381777683548E-3</v>
      </c>
    </row>
    <row r="109" spans="2:21" s="147" customFormat="1">
      <c r="B109" s="86" t="s">
        <v>515</v>
      </c>
      <c r="C109" s="80" t="s">
        <v>516</v>
      </c>
      <c r="D109" s="93" t="s">
        <v>125</v>
      </c>
      <c r="E109" s="93" t="s">
        <v>285</v>
      </c>
      <c r="F109" s="80" t="s">
        <v>397</v>
      </c>
      <c r="G109" s="93" t="s">
        <v>377</v>
      </c>
      <c r="H109" s="80" t="s">
        <v>1278</v>
      </c>
      <c r="I109" s="80" t="s">
        <v>1273</v>
      </c>
      <c r="J109" s="80"/>
      <c r="K109" s="87">
        <v>0.97000000000000008</v>
      </c>
      <c r="L109" s="93" t="s">
        <v>168</v>
      </c>
      <c r="M109" s="94">
        <v>4.4999999999999998E-2</v>
      </c>
      <c r="N109" s="94">
        <v>1.2E-2</v>
      </c>
      <c r="O109" s="87">
        <v>595</v>
      </c>
      <c r="P109" s="89">
        <v>126.78</v>
      </c>
      <c r="Q109" s="80"/>
      <c r="R109" s="87">
        <v>0.75433000000000006</v>
      </c>
      <c r="S109" s="88">
        <v>5.7030074248939324E-6</v>
      </c>
      <c r="T109" s="88">
        <v>3.1764173598782894E-5</v>
      </c>
      <c r="U109" s="88">
        <f>+R109/'סכום נכסי הקרן'!$C$42</f>
        <v>6.2136521458293967E-6</v>
      </c>
    </row>
    <row r="110" spans="2:21" s="147" customFormat="1">
      <c r="B110" s="86" t="s">
        <v>517</v>
      </c>
      <c r="C110" s="80" t="s">
        <v>518</v>
      </c>
      <c r="D110" s="93" t="s">
        <v>125</v>
      </c>
      <c r="E110" s="93" t="s">
        <v>285</v>
      </c>
      <c r="F110" s="80" t="s">
        <v>519</v>
      </c>
      <c r="G110" s="93" t="s">
        <v>353</v>
      </c>
      <c r="H110" s="80" t="s">
        <v>1278</v>
      </c>
      <c r="I110" s="80" t="s">
        <v>1273</v>
      </c>
      <c r="J110" s="80"/>
      <c r="K110" s="87">
        <v>0.74</v>
      </c>
      <c r="L110" s="93" t="s">
        <v>168</v>
      </c>
      <c r="M110" s="94">
        <v>3.3500000000000002E-2</v>
      </c>
      <c r="N110" s="94">
        <v>1.2999999999999998E-2</v>
      </c>
      <c r="O110" s="87">
        <v>37517.33</v>
      </c>
      <c r="P110" s="89">
        <v>110.73</v>
      </c>
      <c r="Q110" s="80"/>
      <c r="R110" s="87">
        <v>41.542940000000002</v>
      </c>
      <c r="S110" s="88">
        <v>9.5483418507405753E-5</v>
      </c>
      <c r="T110" s="88">
        <v>1.7493367066984237E-3</v>
      </c>
      <c r="U110" s="88">
        <f>+R110/'סכום נכסי הקרן'!$C$42</f>
        <v>3.4220219038757821E-4</v>
      </c>
    </row>
    <row r="111" spans="2:21" s="147" customFormat="1">
      <c r="B111" s="86" t="s">
        <v>520</v>
      </c>
      <c r="C111" s="80" t="s">
        <v>521</v>
      </c>
      <c r="D111" s="93" t="s">
        <v>125</v>
      </c>
      <c r="E111" s="93" t="s">
        <v>285</v>
      </c>
      <c r="F111" s="80" t="s">
        <v>522</v>
      </c>
      <c r="G111" s="93" t="s">
        <v>324</v>
      </c>
      <c r="H111" s="80" t="s">
        <v>1278</v>
      </c>
      <c r="I111" s="80" t="s">
        <v>165</v>
      </c>
      <c r="J111" s="80"/>
      <c r="K111" s="87">
        <v>1.69</v>
      </c>
      <c r="L111" s="93" t="s">
        <v>168</v>
      </c>
      <c r="M111" s="94">
        <v>4.4999999999999998E-2</v>
      </c>
      <c r="N111" s="94">
        <v>1.2800000000000001E-2</v>
      </c>
      <c r="O111" s="87">
        <v>16500</v>
      </c>
      <c r="P111" s="89">
        <v>113.98</v>
      </c>
      <c r="Q111" s="80"/>
      <c r="R111" s="87">
        <v>18.806720000000002</v>
      </c>
      <c r="S111" s="88">
        <v>3.1654676258992807E-5</v>
      </c>
      <c r="T111" s="88">
        <v>7.919344569402016E-4</v>
      </c>
      <c r="U111" s="88">
        <f>+R111/'סכום נכסי הקרן'!$C$42</f>
        <v>1.5491683491842116E-4</v>
      </c>
    </row>
    <row r="112" spans="2:21" s="147" customFormat="1">
      <c r="B112" s="86" t="s">
        <v>523</v>
      </c>
      <c r="C112" s="80" t="s">
        <v>524</v>
      </c>
      <c r="D112" s="93" t="s">
        <v>125</v>
      </c>
      <c r="E112" s="93" t="s">
        <v>285</v>
      </c>
      <c r="F112" s="80" t="s">
        <v>522</v>
      </c>
      <c r="G112" s="93" t="s">
        <v>324</v>
      </c>
      <c r="H112" s="80" t="s">
        <v>1278</v>
      </c>
      <c r="I112" s="80" t="s">
        <v>165</v>
      </c>
      <c r="J112" s="80"/>
      <c r="K112" s="87">
        <v>0.56999999999999995</v>
      </c>
      <c r="L112" s="93" t="s">
        <v>168</v>
      </c>
      <c r="M112" s="94">
        <v>4.2000000000000003E-2</v>
      </c>
      <c r="N112" s="94">
        <v>1.7399999999999999E-2</v>
      </c>
      <c r="O112" s="87">
        <v>3879.76</v>
      </c>
      <c r="P112" s="89">
        <v>110.86</v>
      </c>
      <c r="Q112" s="80"/>
      <c r="R112" s="87">
        <v>4.3010900000000003</v>
      </c>
      <c r="S112" s="88">
        <v>2.3513696969696969E-5</v>
      </c>
      <c r="T112" s="88">
        <v>1.8111512126521434E-4</v>
      </c>
      <c r="U112" s="88">
        <f>+R112/'סכום נכסי הקרן'!$C$42</f>
        <v>3.5429423604928027E-5</v>
      </c>
    </row>
    <row r="113" spans="2:21" s="147" customFormat="1">
      <c r="B113" s="86" t="s">
        <v>525</v>
      </c>
      <c r="C113" s="80" t="s">
        <v>526</v>
      </c>
      <c r="D113" s="93" t="s">
        <v>125</v>
      </c>
      <c r="E113" s="93" t="s">
        <v>285</v>
      </c>
      <c r="F113" s="80" t="s">
        <v>522</v>
      </c>
      <c r="G113" s="93" t="s">
        <v>324</v>
      </c>
      <c r="H113" s="80" t="s">
        <v>1278</v>
      </c>
      <c r="I113" s="80" t="s">
        <v>165</v>
      </c>
      <c r="J113" s="80"/>
      <c r="K113" s="87">
        <v>3.9899999999999993</v>
      </c>
      <c r="L113" s="93" t="s">
        <v>168</v>
      </c>
      <c r="M113" s="94">
        <v>3.3000000000000002E-2</v>
      </c>
      <c r="N113" s="94">
        <v>1.3300000000000001E-2</v>
      </c>
      <c r="O113" s="87">
        <v>80.53</v>
      </c>
      <c r="P113" s="89">
        <v>107.95</v>
      </c>
      <c r="Q113" s="80"/>
      <c r="R113" s="87">
        <v>8.6940000000000003E-2</v>
      </c>
      <c r="S113" s="88">
        <v>1.2414613879763394E-7</v>
      </c>
      <c r="T113" s="88">
        <v>3.6609670206384273E-6</v>
      </c>
      <c r="U113" s="88">
        <f>+R113/'סכום נכסי הקרן'!$C$42</f>
        <v>7.1615197268888647E-7</v>
      </c>
    </row>
    <row r="114" spans="2:21" s="147" customFormat="1">
      <c r="B114" s="86" t="s">
        <v>527</v>
      </c>
      <c r="C114" s="80" t="s">
        <v>528</v>
      </c>
      <c r="D114" s="93" t="s">
        <v>125</v>
      </c>
      <c r="E114" s="93" t="s">
        <v>285</v>
      </c>
      <c r="F114" s="80" t="s">
        <v>522</v>
      </c>
      <c r="G114" s="93" t="s">
        <v>324</v>
      </c>
      <c r="H114" s="80" t="s">
        <v>1278</v>
      </c>
      <c r="I114" s="80" t="s">
        <v>165</v>
      </c>
      <c r="J114" s="80"/>
      <c r="K114" s="87">
        <v>6.2299999999999995</v>
      </c>
      <c r="L114" s="93" t="s">
        <v>168</v>
      </c>
      <c r="M114" s="94">
        <v>1.6E-2</v>
      </c>
      <c r="N114" s="94">
        <v>1.29E-2</v>
      </c>
      <c r="O114" s="87">
        <v>40000</v>
      </c>
      <c r="P114" s="89">
        <v>102.92</v>
      </c>
      <c r="Q114" s="80"/>
      <c r="R114" s="87">
        <v>41.168010000000002</v>
      </c>
      <c r="S114" s="88">
        <v>2.905604184070025E-4</v>
      </c>
      <c r="T114" s="88">
        <v>1.7335487337855186E-3</v>
      </c>
      <c r="U114" s="88">
        <f>+R114/'סכום נכסי הקרן'!$C$42</f>
        <v>3.3911377470871638E-4</v>
      </c>
    </row>
    <row r="115" spans="2:21" s="147" customFormat="1">
      <c r="B115" s="86" t="s">
        <v>529</v>
      </c>
      <c r="C115" s="80" t="s">
        <v>530</v>
      </c>
      <c r="D115" s="93" t="s">
        <v>125</v>
      </c>
      <c r="E115" s="93" t="s">
        <v>285</v>
      </c>
      <c r="F115" s="80" t="s">
        <v>485</v>
      </c>
      <c r="G115" s="93" t="s">
        <v>287</v>
      </c>
      <c r="H115" s="80" t="s">
        <v>1279</v>
      </c>
      <c r="I115" s="80" t="s">
        <v>165</v>
      </c>
      <c r="J115" s="80"/>
      <c r="K115" s="87">
        <v>2.75</v>
      </c>
      <c r="L115" s="93" t="s">
        <v>168</v>
      </c>
      <c r="M115" s="94">
        <v>5.2999999999999999E-2</v>
      </c>
      <c r="N115" s="94">
        <v>8.8000000000000005E-3</v>
      </c>
      <c r="O115" s="87">
        <v>13267</v>
      </c>
      <c r="P115" s="89">
        <v>122.14</v>
      </c>
      <c r="Q115" s="80"/>
      <c r="R115" s="87">
        <v>16.20431</v>
      </c>
      <c r="S115" s="88">
        <v>5.1025745559717852E-5</v>
      </c>
      <c r="T115" s="88">
        <v>6.8234925813436247E-4</v>
      </c>
      <c r="U115" s="88">
        <f>+R115/'סכום נכסי הקרן'!$C$42</f>
        <v>1.3347996977872381E-4</v>
      </c>
    </row>
    <row r="116" spans="2:21" s="147" customFormat="1">
      <c r="B116" s="86" t="s">
        <v>532</v>
      </c>
      <c r="C116" s="80" t="s">
        <v>533</v>
      </c>
      <c r="D116" s="93" t="s">
        <v>125</v>
      </c>
      <c r="E116" s="93" t="s">
        <v>285</v>
      </c>
      <c r="F116" s="80" t="s">
        <v>534</v>
      </c>
      <c r="G116" s="93" t="s">
        <v>324</v>
      </c>
      <c r="H116" s="80" t="s">
        <v>1279</v>
      </c>
      <c r="I116" s="80" t="s">
        <v>165</v>
      </c>
      <c r="J116" s="80"/>
      <c r="K116" s="87">
        <v>2.15</v>
      </c>
      <c r="L116" s="93" t="s">
        <v>168</v>
      </c>
      <c r="M116" s="94">
        <v>5.3499999999999999E-2</v>
      </c>
      <c r="N116" s="94">
        <v>1.4499999999999999E-2</v>
      </c>
      <c r="O116" s="87">
        <v>14716.87</v>
      </c>
      <c r="P116" s="89">
        <v>110.75</v>
      </c>
      <c r="Q116" s="80"/>
      <c r="R116" s="87">
        <v>16.298950000000001</v>
      </c>
      <c r="S116" s="88">
        <v>5.011309768301066E-5</v>
      </c>
      <c r="T116" s="88">
        <v>6.8633446539032321E-4</v>
      </c>
      <c r="U116" s="88">
        <f>+R116/'סכום נכסי הקרן'!$C$42</f>
        <v>1.342595490597829E-4</v>
      </c>
    </row>
    <row r="117" spans="2:21" s="147" customFormat="1">
      <c r="B117" s="86" t="s">
        <v>535</v>
      </c>
      <c r="C117" s="80" t="s">
        <v>536</v>
      </c>
      <c r="D117" s="93" t="s">
        <v>125</v>
      </c>
      <c r="E117" s="93" t="s">
        <v>285</v>
      </c>
      <c r="F117" s="80" t="s">
        <v>537</v>
      </c>
      <c r="G117" s="93" t="s">
        <v>324</v>
      </c>
      <c r="H117" s="80" t="s">
        <v>1279</v>
      </c>
      <c r="I117" s="80" t="s">
        <v>1273</v>
      </c>
      <c r="J117" s="80"/>
      <c r="K117" s="87">
        <v>1.93</v>
      </c>
      <c r="L117" s="93" t="s">
        <v>168</v>
      </c>
      <c r="M117" s="94">
        <v>4.2500000000000003E-2</v>
      </c>
      <c r="N117" s="94">
        <v>1.1799999999999998E-2</v>
      </c>
      <c r="O117" s="87">
        <v>364.9</v>
      </c>
      <c r="P117" s="89">
        <v>114.09</v>
      </c>
      <c r="Q117" s="80"/>
      <c r="R117" s="87">
        <v>0.41631000000000001</v>
      </c>
      <c r="S117" s="88">
        <v>1.7777179737883302E-6</v>
      </c>
      <c r="T117" s="88">
        <v>1.7530448359351091E-5</v>
      </c>
      <c r="U117" s="88">
        <f>+R117/'סכום נכסי הקרן'!$C$42</f>
        <v>3.4292756815057546E-6</v>
      </c>
    </row>
    <row r="118" spans="2:21" s="147" customFormat="1">
      <c r="B118" s="86" t="s">
        <v>538</v>
      </c>
      <c r="C118" s="80" t="s">
        <v>539</v>
      </c>
      <c r="D118" s="93" t="s">
        <v>125</v>
      </c>
      <c r="E118" s="93" t="s">
        <v>285</v>
      </c>
      <c r="F118" s="80" t="s">
        <v>537</v>
      </c>
      <c r="G118" s="93" t="s">
        <v>324</v>
      </c>
      <c r="H118" s="80" t="s">
        <v>1279</v>
      </c>
      <c r="I118" s="80" t="s">
        <v>1273</v>
      </c>
      <c r="J118" s="80"/>
      <c r="K118" s="87">
        <v>2.5399999999999996</v>
      </c>
      <c r="L118" s="93" t="s">
        <v>168</v>
      </c>
      <c r="M118" s="94">
        <v>4.5999999999999999E-2</v>
      </c>
      <c r="N118" s="94">
        <v>1.1299999999999999E-2</v>
      </c>
      <c r="O118" s="87">
        <v>50784.38</v>
      </c>
      <c r="P118" s="89">
        <v>110.94</v>
      </c>
      <c r="Q118" s="80"/>
      <c r="R118" s="87">
        <v>56.34019</v>
      </c>
      <c r="S118" s="88">
        <v>1.1768214259611667E-4</v>
      </c>
      <c r="T118" s="88">
        <v>2.3724359043766153E-3</v>
      </c>
      <c r="U118" s="88">
        <f>+R118/'סכום נכסי הקרן'!$C$42</f>
        <v>4.640917668526187E-4</v>
      </c>
    </row>
    <row r="119" spans="2:21" s="147" customFormat="1">
      <c r="B119" s="86" t="s">
        <v>540</v>
      </c>
      <c r="C119" s="80" t="s">
        <v>541</v>
      </c>
      <c r="D119" s="93" t="s">
        <v>125</v>
      </c>
      <c r="E119" s="93" t="s">
        <v>285</v>
      </c>
      <c r="F119" s="80" t="s">
        <v>537</v>
      </c>
      <c r="G119" s="93" t="s">
        <v>324</v>
      </c>
      <c r="H119" s="80" t="s">
        <v>1279</v>
      </c>
      <c r="I119" s="80" t="s">
        <v>1273</v>
      </c>
      <c r="J119" s="80"/>
      <c r="K119" s="87">
        <v>6.07</v>
      </c>
      <c r="L119" s="93" t="s">
        <v>168</v>
      </c>
      <c r="M119" s="94">
        <v>3.0600000000000002E-2</v>
      </c>
      <c r="N119" s="94">
        <v>1.8800000000000001E-2</v>
      </c>
      <c r="O119" s="87">
        <v>33466</v>
      </c>
      <c r="P119" s="89">
        <v>108</v>
      </c>
      <c r="Q119" s="80"/>
      <c r="R119" s="87">
        <v>36.143279999999997</v>
      </c>
      <c r="S119" s="88">
        <v>1.1295015019069156E-4</v>
      </c>
      <c r="T119" s="88">
        <v>1.5219617678594484E-3</v>
      </c>
      <c r="U119" s="88">
        <f>+R119/'סכום נכסי הקרן'!$C$42</f>
        <v>2.9772350208703439E-4</v>
      </c>
    </row>
    <row r="120" spans="2:21" s="147" customFormat="1">
      <c r="B120" s="86" t="s">
        <v>542</v>
      </c>
      <c r="C120" s="80" t="s">
        <v>543</v>
      </c>
      <c r="D120" s="93" t="s">
        <v>125</v>
      </c>
      <c r="E120" s="93" t="s">
        <v>285</v>
      </c>
      <c r="F120" s="80" t="s">
        <v>544</v>
      </c>
      <c r="G120" s="93" t="s">
        <v>324</v>
      </c>
      <c r="H120" s="80" t="s">
        <v>1279</v>
      </c>
      <c r="I120" s="80" t="s">
        <v>165</v>
      </c>
      <c r="J120" s="80"/>
      <c r="K120" s="87">
        <v>1.24</v>
      </c>
      <c r="L120" s="93" t="s">
        <v>168</v>
      </c>
      <c r="M120" s="94">
        <v>4.4500000000000005E-2</v>
      </c>
      <c r="N120" s="94">
        <v>1.3600000000000001E-2</v>
      </c>
      <c r="O120" s="87">
        <v>5527.88</v>
      </c>
      <c r="P120" s="89">
        <v>106.96</v>
      </c>
      <c r="Q120" s="80"/>
      <c r="R120" s="87">
        <v>5.9126300000000001</v>
      </c>
      <c r="S120" s="88">
        <v>5.5571280540891597E-5</v>
      </c>
      <c r="T120" s="88">
        <v>2.4897565487965703E-4</v>
      </c>
      <c r="U120" s="88">
        <f>+R120/'סכום נכסי הקרן'!$C$42</f>
        <v>4.8704182634914773E-5</v>
      </c>
    </row>
    <row r="121" spans="2:21" s="147" customFormat="1">
      <c r="B121" s="86" t="s">
        <v>545</v>
      </c>
      <c r="C121" s="80" t="s">
        <v>546</v>
      </c>
      <c r="D121" s="93" t="s">
        <v>125</v>
      </c>
      <c r="E121" s="93" t="s">
        <v>285</v>
      </c>
      <c r="F121" s="80" t="s">
        <v>544</v>
      </c>
      <c r="G121" s="93" t="s">
        <v>324</v>
      </c>
      <c r="H121" s="80" t="s">
        <v>1279</v>
      </c>
      <c r="I121" s="80" t="s">
        <v>165</v>
      </c>
      <c r="J121" s="80"/>
      <c r="K121" s="87">
        <v>3.9899999999999998</v>
      </c>
      <c r="L121" s="93" t="s">
        <v>168</v>
      </c>
      <c r="M121" s="94">
        <v>3.2500000000000001E-2</v>
      </c>
      <c r="N121" s="94">
        <v>1.5399999999999999E-2</v>
      </c>
      <c r="O121" s="87">
        <v>8500</v>
      </c>
      <c r="P121" s="89">
        <v>106.21</v>
      </c>
      <c r="Q121" s="80"/>
      <c r="R121" s="87">
        <v>9.0278500000000008</v>
      </c>
      <c r="S121" s="88">
        <v>6.4545695124863648E-5</v>
      </c>
      <c r="T121" s="88">
        <v>3.8015483226674289E-4</v>
      </c>
      <c r="U121" s="88">
        <f>+R121/'סכום נכסי הקרן'!$C$42</f>
        <v>7.4365224138939082E-5</v>
      </c>
    </row>
    <row r="122" spans="2:21" s="147" customFormat="1">
      <c r="B122" s="86" t="s">
        <v>547</v>
      </c>
      <c r="C122" s="80" t="s">
        <v>548</v>
      </c>
      <c r="D122" s="93" t="s">
        <v>125</v>
      </c>
      <c r="E122" s="93" t="s">
        <v>285</v>
      </c>
      <c r="F122" s="80" t="s">
        <v>364</v>
      </c>
      <c r="G122" s="93" t="s">
        <v>287</v>
      </c>
      <c r="H122" s="80" t="s">
        <v>1279</v>
      </c>
      <c r="I122" s="80" t="s">
        <v>1273</v>
      </c>
      <c r="J122" s="80"/>
      <c r="K122" s="87">
        <v>3.8899999999999997</v>
      </c>
      <c r="L122" s="93" t="s">
        <v>168</v>
      </c>
      <c r="M122" s="94">
        <v>5.0999999999999997E-2</v>
      </c>
      <c r="N122" s="94">
        <v>1.1199999999999998E-2</v>
      </c>
      <c r="O122" s="87">
        <v>439868</v>
      </c>
      <c r="P122" s="89">
        <v>139.35</v>
      </c>
      <c r="Q122" s="87">
        <v>6.70831</v>
      </c>
      <c r="R122" s="87">
        <v>619.66439000000003</v>
      </c>
      <c r="S122" s="88">
        <v>3.8341330848436775E-4</v>
      </c>
      <c r="T122" s="88">
        <v>2.6093523069404514E-2</v>
      </c>
      <c r="U122" s="88">
        <f>+R122/'סכום נכסי הקרן'!$C$42</f>
        <v>5.1043693961761614E-3</v>
      </c>
    </row>
    <row r="123" spans="2:21" s="147" customFormat="1">
      <c r="B123" s="86" t="s">
        <v>549</v>
      </c>
      <c r="C123" s="80" t="s">
        <v>550</v>
      </c>
      <c r="D123" s="93" t="s">
        <v>125</v>
      </c>
      <c r="E123" s="93" t="s">
        <v>285</v>
      </c>
      <c r="F123" s="80" t="s">
        <v>551</v>
      </c>
      <c r="G123" s="93" t="s">
        <v>324</v>
      </c>
      <c r="H123" s="80" t="s">
        <v>1279</v>
      </c>
      <c r="I123" s="80" t="s">
        <v>165</v>
      </c>
      <c r="J123" s="80"/>
      <c r="K123" s="87">
        <v>2.1999999999999997</v>
      </c>
      <c r="L123" s="93" t="s">
        <v>168</v>
      </c>
      <c r="M123" s="94">
        <v>4.5999999999999999E-2</v>
      </c>
      <c r="N123" s="94">
        <v>1.1399999999999999E-2</v>
      </c>
      <c r="O123" s="87">
        <v>23190.77</v>
      </c>
      <c r="P123" s="89">
        <v>129.72999999999999</v>
      </c>
      <c r="Q123" s="80"/>
      <c r="R123" s="87">
        <v>30.08539</v>
      </c>
      <c r="S123" s="88">
        <v>6.0372763167070721E-5</v>
      </c>
      <c r="T123" s="88">
        <v>1.2668693419949982E-3</v>
      </c>
      <c r="U123" s="88">
        <f>+R123/'סכום נכסי הקרן'!$C$42</f>
        <v>2.4782276739837241E-4</v>
      </c>
    </row>
    <row r="124" spans="2:21" s="147" customFormat="1">
      <c r="B124" s="86" t="s">
        <v>552</v>
      </c>
      <c r="C124" s="80" t="s">
        <v>553</v>
      </c>
      <c r="D124" s="93" t="s">
        <v>125</v>
      </c>
      <c r="E124" s="93" t="s">
        <v>285</v>
      </c>
      <c r="F124" s="80" t="s">
        <v>554</v>
      </c>
      <c r="G124" s="93" t="s">
        <v>324</v>
      </c>
      <c r="H124" s="80" t="s">
        <v>1279</v>
      </c>
      <c r="I124" s="80" t="s">
        <v>1273</v>
      </c>
      <c r="J124" s="80"/>
      <c r="K124" s="87">
        <v>1.7100000000000002</v>
      </c>
      <c r="L124" s="93" t="s">
        <v>168</v>
      </c>
      <c r="M124" s="94">
        <v>5.4000000000000006E-2</v>
      </c>
      <c r="N124" s="94">
        <v>9.7000000000000003E-3</v>
      </c>
      <c r="O124" s="87">
        <v>14675.79</v>
      </c>
      <c r="P124" s="89">
        <v>129.97</v>
      </c>
      <c r="Q124" s="80"/>
      <c r="R124" s="87">
        <v>19.074120000000001</v>
      </c>
      <c r="S124" s="88">
        <v>7.201861875764133E-5</v>
      </c>
      <c r="T124" s="88">
        <v>8.0319443602139219E-4</v>
      </c>
      <c r="U124" s="88">
        <f>+R124/'סכום נכסי הקרן'!$C$42</f>
        <v>1.571194923545496E-4</v>
      </c>
    </row>
    <row r="125" spans="2:21" s="147" customFormat="1">
      <c r="B125" s="86" t="s">
        <v>555</v>
      </c>
      <c r="C125" s="80" t="s">
        <v>556</v>
      </c>
      <c r="D125" s="93" t="s">
        <v>125</v>
      </c>
      <c r="E125" s="93" t="s">
        <v>285</v>
      </c>
      <c r="F125" s="80" t="s">
        <v>557</v>
      </c>
      <c r="G125" s="93" t="s">
        <v>324</v>
      </c>
      <c r="H125" s="80" t="s">
        <v>1279</v>
      </c>
      <c r="I125" s="80" t="s">
        <v>1273</v>
      </c>
      <c r="J125" s="80"/>
      <c r="K125" s="87">
        <v>0.89999999999999991</v>
      </c>
      <c r="L125" s="93" t="s">
        <v>168</v>
      </c>
      <c r="M125" s="94">
        <v>4.6500000000000007E-2</v>
      </c>
      <c r="N125" s="94">
        <v>1.2699999999999998E-2</v>
      </c>
      <c r="O125" s="87">
        <v>14719.63</v>
      </c>
      <c r="P125" s="89">
        <v>124.6</v>
      </c>
      <c r="Q125" s="80"/>
      <c r="R125" s="87">
        <v>18.34065</v>
      </c>
      <c r="S125" s="88">
        <v>1.269258879219342E-4</v>
      </c>
      <c r="T125" s="88">
        <v>7.7230865869648232E-4</v>
      </c>
      <c r="U125" s="88">
        <f>+R125/'סכום נכסי הקרן'!$C$42</f>
        <v>1.5107767055321401E-4</v>
      </c>
    </row>
    <row r="126" spans="2:21" s="147" customFormat="1">
      <c r="B126" s="86" t="s">
        <v>558</v>
      </c>
      <c r="C126" s="80" t="s">
        <v>559</v>
      </c>
      <c r="D126" s="93" t="s">
        <v>125</v>
      </c>
      <c r="E126" s="93" t="s">
        <v>285</v>
      </c>
      <c r="F126" s="80" t="s">
        <v>557</v>
      </c>
      <c r="G126" s="93" t="s">
        <v>324</v>
      </c>
      <c r="H126" s="80" t="s">
        <v>1279</v>
      </c>
      <c r="I126" s="80" t="s">
        <v>1273</v>
      </c>
      <c r="J126" s="80"/>
      <c r="K126" s="87">
        <v>7.830000000000001</v>
      </c>
      <c r="L126" s="93" t="s">
        <v>168</v>
      </c>
      <c r="M126" s="94">
        <v>2.81E-2</v>
      </c>
      <c r="N126" s="94">
        <v>2.7300000000000001E-2</v>
      </c>
      <c r="O126" s="87">
        <v>1719</v>
      </c>
      <c r="P126" s="89">
        <v>101.43</v>
      </c>
      <c r="Q126" s="80"/>
      <c r="R126" s="87">
        <v>1.7435799999999999</v>
      </c>
      <c r="S126" s="88">
        <v>3.2835359040038508E-6</v>
      </c>
      <c r="T126" s="88">
        <v>7.3420622013397154E-5</v>
      </c>
      <c r="U126" s="88">
        <f>+R126/'סכום נכסי הקרן'!$C$42</f>
        <v>1.4362413808843898E-5</v>
      </c>
    </row>
    <row r="127" spans="2:21" s="147" customFormat="1">
      <c r="B127" s="86" t="s">
        <v>560</v>
      </c>
      <c r="C127" s="80" t="s">
        <v>561</v>
      </c>
      <c r="D127" s="93" t="s">
        <v>125</v>
      </c>
      <c r="E127" s="93" t="s">
        <v>285</v>
      </c>
      <c r="F127" s="80" t="s">
        <v>557</v>
      </c>
      <c r="G127" s="93" t="s">
        <v>324</v>
      </c>
      <c r="H127" s="80" t="s">
        <v>1279</v>
      </c>
      <c r="I127" s="80" t="s">
        <v>1273</v>
      </c>
      <c r="J127" s="80"/>
      <c r="K127" s="87">
        <v>5.7299999999999995</v>
      </c>
      <c r="L127" s="93" t="s">
        <v>168</v>
      </c>
      <c r="M127" s="94">
        <v>3.7000000000000005E-2</v>
      </c>
      <c r="N127" s="94">
        <v>1.8499999999999999E-2</v>
      </c>
      <c r="O127" s="87">
        <v>190162.45</v>
      </c>
      <c r="P127" s="89">
        <v>110.92</v>
      </c>
      <c r="Q127" s="80"/>
      <c r="R127" s="87">
        <v>210.9282</v>
      </c>
      <c r="S127" s="88">
        <v>3.0115212642398495E-4</v>
      </c>
      <c r="T127" s="88">
        <v>8.8820011953373162E-3</v>
      </c>
      <c r="U127" s="88">
        <f>+R127/'סכום נכסי הקרן'!$C$42</f>
        <v>1.7374815565414767E-3</v>
      </c>
    </row>
    <row r="128" spans="2:21" s="147" customFormat="1">
      <c r="B128" s="86" t="s">
        <v>562</v>
      </c>
      <c r="C128" s="80" t="s">
        <v>563</v>
      </c>
      <c r="D128" s="93" t="s">
        <v>125</v>
      </c>
      <c r="E128" s="93" t="s">
        <v>285</v>
      </c>
      <c r="F128" s="80" t="s">
        <v>557</v>
      </c>
      <c r="G128" s="93" t="s">
        <v>324</v>
      </c>
      <c r="H128" s="80" t="s">
        <v>1279</v>
      </c>
      <c r="I128" s="80" t="s">
        <v>1273</v>
      </c>
      <c r="J128" s="80"/>
      <c r="K128" s="87">
        <v>5.7399999999999993</v>
      </c>
      <c r="L128" s="93" t="s">
        <v>168</v>
      </c>
      <c r="M128" s="94">
        <v>2.8500000000000001E-2</v>
      </c>
      <c r="N128" s="94">
        <v>1.2199999999999999E-2</v>
      </c>
      <c r="O128" s="87">
        <v>50766</v>
      </c>
      <c r="P128" s="89">
        <v>112.1</v>
      </c>
      <c r="Q128" s="80"/>
      <c r="R128" s="87">
        <v>56.90869</v>
      </c>
      <c r="S128" s="88">
        <v>7.4327964860907759E-5</v>
      </c>
      <c r="T128" s="88">
        <v>2.3963749399325495E-3</v>
      </c>
      <c r="U128" s="88">
        <f>+R128/'סכום נכסי הקרן'!$C$42</f>
        <v>4.6877467916540489E-4</v>
      </c>
    </row>
    <row r="129" spans="2:21" s="147" customFormat="1">
      <c r="B129" s="86" t="s">
        <v>564</v>
      </c>
      <c r="C129" s="80" t="s">
        <v>565</v>
      </c>
      <c r="D129" s="93" t="s">
        <v>125</v>
      </c>
      <c r="E129" s="93" t="s">
        <v>285</v>
      </c>
      <c r="F129" s="80" t="s">
        <v>557</v>
      </c>
      <c r="G129" s="93" t="s">
        <v>324</v>
      </c>
      <c r="H129" s="80" t="s">
        <v>1279</v>
      </c>
      <c r="I129" s="80" t="s">
        <v>1273</v>
      </c>
      <c r="J129" s="80"/>
      <c r="K129" s="87">
        <v>0.25</v>
      </c>
      <c r="L129" s="93" t="s">
        <v>168</v>
      </c>
      <c r="M129" s="94">
        <v>5.0499999999999996E-2</v>
      </c>
      <c r="N129" s="94">
        <v>2.2499999999999999E-2</v>
      </c>
      <c r="O129" s="87">
        <v>8181.33</v>
      </c>
      <c r="P129" s="89">
        <v>124.96</v>
      </c>
      <c r="Q129" s="80"/>
      <c r="R129" s="87">
        <v>10.223379999999999</v>
      </c>
      <c r="S129" s="88">
        <v>5.0471170800588108E-5</v>
      </c>
      <c r="T129" s="88">
        <v>4.3049755025827559E-4</v>
      </c>
      <c r="U129" s="88">
        <f>+R129/'סכום נכסי הקרן'!$C$42</f>
        <v>8.421317868125267E-5</v>
      </c>
    </row>
    <row r="130" spans="2:21" s="147" customFormat="1">
      <c r="B130" s="86" t="s">
        <v>566</v>
      </c>
      <c r="C130" s="80" t="s">
        <v>567</v>
      </c>
      <c r="D130" s="93" t="s">
        <v>125</v>
      </c>
      <c r="E130" s="93" t="s">
        <v>285</v>
      </c>
      <c r="F130" s="80" t="s">
        <v>568</v>
      </c>
      <c r="G130" s="93" t="s">
        <v>324</v>
      </c>
      <c r="H130" s="80" t="s">
        <v>1279</v>
      </c>
      <c r="I130" s="80" t="s">
        <v>1273</v>
      </c>
      <c r="J130" s="80"/>
      <c r="K130" s="87">
        <v>2.0900000000000003</v>
      </c>
      <c r="L130" s="93" t="s">
        <v>168</v>
      </c>
      <c r="M130" s="94">
        <v>4.7500000000000001E-2</v>
      </c>
      <c r="N130" s="94">
        <v>1.0700000000000001E-2</v>
      </c>
      <c r="O130" s="87">
        <v>16501.009999999998</v>
      </c>
      <c r="P130" s="89">
        <v>109.44</v>
      </c>
      <c r="Q130" s="80"/>
      <c r="R130" s="87">
        <v>18.058709999999998</v>
      </c>
      <c r="S130" s="88">
        <v>9.3262243593982512E-5</v>
      </c>
      <c r="T130" s="88">
        <v>7.6043641298911163E-4</v>
      </c>
      <c r="U130" s="88">
        <f>+R130/'סכום נכסי הקרן'!$C$42</f>
        <v>1.4875524258933193E-4</v>
      </c>
    </row>
    <row r="131" spans="2:21" s="147" customFormat="1">
      <c r="B131" s="86" t="s">
        <v>569</v>
      </c>
      <c r="C131" s="80" t="s">
        <v>570</v>
      </c>
      <c r="D131" s="93" t="s">
        <v>125</v>
      </c>
      <c r="E131" s="93" t="s">
        <v>285</v>
      </c>
      <c r="F131" s="80" t="s">
        <v>571</v>
      </c>
      <c r="G131" s="93" t="s">
        <v>324</v>
      </c>
      <c r="H131" s="80" t="s">
        <v>1279</v>
      </c>
      <c r="I131" s="80" t="s">
        <v>1273</v>
      </c>
      <c r="J131" s="80"/>
      <c r="K131" s="87">
        <v>4.8</v>
      </c>
      <c r="L131" s="93" t="s">
        <v>168</v>
      </c>
      <c r="M131" s="94">
        <v>4.3400000000000001E-2</v>
      </c>
      <c r="N131" s="94">
        <v>1.7000000000000001E-2</v>
      </c>
      <c r="O131" s="87">
        <v>2.44</v>
      </c>
      <c r="P131" s="89">
        <v>112</v>
      </c>
      <c r="Q131" s="87">
        <v>5.0000000000000002E-5</v>
      </c>
      <c r="R131" s="87">
        <v>2.7799999999999999E-3</v>
      </c>
      <c r="S131" s="88">
        <v>1.4485223079553369E-9</v>
      </c>
      <c r="T131" s="88">
        <v>1.170633576877712E-7</v>
      </c>
      <c r="U131" s="88">
        <f>+R131/'סכום נכסי הקרן'!$C$42</f>
        <v>2.2899729515471637E-8</v>
      </c>
    </row>
    <row r="132" spans="2:21" s="147" customFormat="1">
      <c r="B132" s="86" t="s">
        <v>572</v>
      </c>
      <c r="C132" s="80" t="s">
        <v>573</v>
      </c>
      <c r="D132" s="93" t="s">
        <v>125</v>
      </c>
      <c r="E132" s="93" t="s">
        <v>285</v>
      </c>
      <c r="F132" s="80" t="s">
        <v>574</v>
      </c>
      <c r="G132" s="93" t="s">
        <v>324</v>
      </c>
      <c r="H132" s="80" t="s">
        <v>1280</v>
      </c>
      <c r="I132" s="80" t="s">
        <v>165</v>
      </c>
      <c r="J132" s="80"/>
      <c r="K132" s="87">
        <v>1.2200000000000002</v>
      </c>
      <c r="L132" s="93" t="s">
        <v>168</v>
      </c>
      <c r="M132" s="94">
        <v>5.5999999999999994E-2</v>
      </c>
      <c r="N132" s="94">
        <v>1.5600000000000003E-2</v>
      </c>
      <c r="O132" s="87">
        <v>41138.89</v>
      </c>
      <c r="P132" s="89">
        <v>111.53</v>
      </c>
      <c r="Q132" s="80"/>
      <c r="R132" s="87">
        <v>45.882199999999997</v>
      </c>
      <c r="S132" s="88">
        <v>2.1660711653082284E-4</v>
      </c>
      <c r="T132" s="88">
        <v>1.9320591331301639E-3</v>
      </c>
      <c r="U132" s="88">
        <f>+R132/'סכום נכסי הקרן'!$C$42</f>
        <v>3.7794603222114127E-4</v>
      </c>
    </row>
    <row r="133" spans="2:21" s="147" customFormat="1">
      <c r="B133" s="86" t="s">
        <v>576</v>
      </c>
      <c r="C133" s="80" t="s">
        <v>577</v>
      </c>
      <c r="D133" s="93" t="s">
        <v>125</v>
      </c>
      <c r="E133" s="93" t="s">
        <v>285</v>
      </c>
      <c r="F133" s="80" t="s">
        <v>534</v>
      </c>
      <c r="G133" s="93" t="s">
        <v>324</v>
      </c>
      <c r="H133" s="80" t="s">
        <v>1280</v>
      </c>
      <c r="I133" s="80" t="s">
        <v>1273</v>
      </c>
      <c r="J133" s="80"/>
      <c r="K133" s="87">
        <v>0.25</v>
      </c>
      <c r="L133" s="93" t="s">
        <v>168</v>
      </c>
      <c r="M133" s="94">
        <v>5.5E-2</v>
      </c>
      <c r="N133" s="94">
        <v>2.5400000000000006E-2</v>
      </c>
      <c r="O133" s="87">
        <v>2116.4</v>
      </c>
      <c r="P133" s="89">
        <v>121.81</v>
      </c>
      <c r="Q133" s="80"/>
      <c r="R133" s="87">
        <v>2.5779800000000002</v>
      </c>
      <c r="S133" s="88">
        <v>3.5288036681950817E-5</v>
      </c>
      <c r="T133" s="88">
        <v>1.0855647296831669E-4</v>
      </c>
      <c r="U133" s="88">
        <f>+R133/'סכום נכסי הקרן'!$C$42</f>
        <v>2.1235627588595532E-5</v>
      </c>
    </row>
    <row r="134" spans="2:21" s="147" customFormat="1">
      <c r="B134" s="86" t="s">
        <v>578</v>
      </c>
      <c r="C134" s="80" t="s">
        <v>579</v>
      </c>
      <c r="D134" s="93" t="s">
        <v>125</v>
      </c>
      <c r="E134" s="93" t="s">
        <v>285</v>
      </c>
      <c r="F134" s="80" t="s">
        <v>580</v>
      </c>
      <c r="G134" s="93" t="s">
        <v>384</v>
      </c>
      <c r="H134" s="80" t="s">
        <v>1280</v>
      </c>
      <c r="I134" s="80" t="s">
        <v>165</v>
      </c>
      <c r="J134" s="80"/>
      <c r="K134" s="87">
        <v>0.77000000000000013</v>
      </c>
      <c r="L134" s="93" t="s">
        <v>168</v>
      </c>
      <c r="M134" s="94">
        <v>4.2000000000000003E-2</v>
      </c>
      <c r="N134" s="94">
        <v>2.1000000000000001E-2</v>
      </c>
      <c r="O134" s="87">
        <v>15453.36</v>
      </c>
      <c r="P134" s="89">
        <v>103.16</v>
      </c>
      <c r="Q134" s="80"/>
      <c r="R134" s="87">
        <v>15.941690000000001</v>
      </c>
      <c r="S134" s="88">
        <v>4.9119701714662947E-5</v>
      </c>
      <c r="T134" s="88">
        <v>6.7129056065380046E-4</v>
      </c>
      <c r="U134" s="88">
        <f>+R134/'סכום נכסי הקרן'!$C$42</f>
        <v>1.3131668669766154E-4</v>
      </c>
    </row>
    <row r="135" spans="2:21" s="147" customFormat="1">
      <c r="B135" s="86" t="s">
        <v>581</v>
      </c>
      <c r="C135" s="80" t="s">
        <v>582</v>
      </c>
      <c r="D135" s="93" t="s">
        <v>125</v>
      </c>
      <c r="E135" s="93" t="s">
        <v>285</v>
      </c>
      <c r="F135" s="80" t="s">
        <v>583</v>
      </c>
      <c r="G135" s="93" t="s">
        <v>324</v>
      </c>
      <c r="H135" s="80" t="s">
        <v>1280</v>
      </c>
      <c r="I135" s="80" t="s">
        <v>165</v>
      </c>
      <c r="J135" s="80"/>
      <c r="K135" s="87">
        <v>1.7899999999999998</v>
      </c>
      <c r="L135" s="93" t="s">
        <v>168</v>
      </c>
      <c r="M135" s="94">
        <v>4.8000000000000001E-2</v>
      </c>
      <c r="N135" s="94">
        <v>1.2E-2</v>
      </c>
      <c r="O135" s="87">
        <v>8500</v>
      </c>
      <c r="P135" s="89">
        <v>106.61</v>
      </c>
      <c r="Q135" s="80"/>
      <c r="R135" s="87">
        <v>9.0618499999999997</v>
      </c>
      <c r="S135" s="88">
        <v>3.2115513077436928E-5</v>
      </c>
      <c r="T135" s="88">
        <v>3.8158654239673717E-4</v>
      </c>
      <c r="U135" s="88">
        <f>+R135/'סכום נכסי הקרן'!$C$42</f>
        <v>7.4645292773300952E-5</v>
      </c>
    </row>
    <row r="136" spans="2:21" s="147" customFormat="1">
      <c r="B136" s="86" t="s">
        <v>584</v>
      </c>
      <c r="C136" s="80" t="s">
        <v>585</v>
      </c>
      <c r="D136" s="93" t="s">
        <v>125</v>
      </c>
      <c r="E136" s="93" t="s">
        <v>285</v>
      </c>
      <c r="F136" s="80" t="s">
        <v>586</v>
      </c>
      <c r="G136" s="93" t="s">
        <v>410</v>
      </c>
      <c r="H136" s="80" t="s">
        <v>1280</v>
      </c>
      <c r="I136" s="80" t="s">
        <v>1273</v>
      </c>
      <c r="J136" s="80"/>
      <c r="K136" s="87">
        <v>1.46</v>
      </c>
      <c r="L136" s="93" t="s">
        <v>168</v>
      </c>
      <c r="M136" s="94">
        <v>4.8000000000000001E-2</v>
      </c>
      <c r="N136" s="94">
        <v>1.41E-2</v>
      </c>
      <c r="O136" s="87">
        <v>20994.44</v>
      </c>
      <c r="P136" s="89">
        <v>124.08</v>
      </c>
      <c r="Q136" s="80"/>
      <c r="R136" s="87">
        <v>26.049919999999997</v>
      </c>
      <c r="S136" s="88">
        <v>3.4206493151151138E-5</v>
      </c>
      <c r="T136" s="88">
        <v>1.0969392455747568E-3</v>
      </c>
      <c r="U136" s="88">
        <f>+R136/'סכום נכסי הקרן'!$C$42</f>
        <v>2.1458133881283267E-4</v>
      </c>
    </row>
    <row r="137" spans="2:21" s="147" customFormat="1">
      <c r="B137" s="86" t="s">
        <v>587</v>
      </c>
      <c r="C137" s="80" t="s">
        <v>588</v>
      </c>
      <c r="D137" s="93" t="s">
        <v>125</v>
      </c>
      <c r="E137" s="93" t="s">
        <v>285</v>
      </c>
      <c r="F137" s="80" t="s">
        <v>589</v>
      </c>
      <c r="G137" s="93" t="s">
        <v>324</v>
      </c>
      <c r="H137" s="80" t="s">
        <v>1280</v>
      </c>
      <c r="I137" s="80" t="s">
        <v>1273</v>
      </c>
      <c r="J137" s="80"/>
      <c r="K137" s="87">
        <v>2.1399999999999997</v>
      </c>
      <c r="L137" s="93" t="s">
        <v>168</v>
      </c>
      <c r="M137" s="94">
        <v>5.4000000000000006E-2</v>
      </c>
      <c r="N137" s="94">
        <v>2.41E-2</v>
      </c>
      <c r="O137" s="87">
        <v>4369.96</v>
      </c>
      <c r="P137" s="89">
        <v>107.46</v>
      </c>
      <c r="Q137" s="80"/>
      <c r="R137" s="87">
        <v>4.69597</v>
      </c>
      <c r="S137" s="88">
        <v>6.9364444444444445E-5</v>
      </c>
      <c r="T137" s="88">
        <v>1.9774317115145429E-4</v>
      </c>
      <c r="U137" s="88">
        <f>+R137/'סכום נכסי הקרן'!$C$42</f>
        <v>3.8682173673658035E-5</v>
      </c>
    </row>
    <row r="138" spans="2:21" s="147" customFormat="1">
      <c r="B138" s="86" t="s">
        <v>590</v>
      </c>
      <c r="C138" s="80" t="s">
        <v>591</v>
      </c>
      <c r="D138" s="93" t="s">
        <v>125</v>
      </c>
      <c r="E138" s="93" t="s">
        <v>285</v>
      </c>
      <c r="F138" s="80" t="s">
        <v>589</v>
      </c>
      <c r="G138" s="93" t="s">
        <v>324</v>
      </c>
      <c r="H138" s="80" t="s">
        <v>1280</v>
      </c>
      <c r="I138" s="80" t="s">
        <v>1273</v>
      </c>
      <c r="J138" s="80"/>
      <c r="K138" s="87">
        <v>1.1299999999999999</v>
      </c>
      <c r="L138" s="93" t="s">
        <v>168</v>
      </c>
      <c r="M138" s="94">
        <v>6.4000000000000001E-2</v>
      </c>
      <c r="N138" s="94">
        <v>2.8000000000000004E-2</v>
      </c>
      <c r="O138" s="87">
        <v>3799.97</v>
      </c>
      <c r="P138" s="89">
        <v>115</v>
      </c>
      <c r="Q138" s="80"/>
      <c r="R138" s="87">
        <v>4.3699599999999998</v>
      </c>
      <c r="S138" s="88">
        <v>5.5369257579819783E-5</v>
      </c>
      <c r="T138" s="88">
        <v>1.8401517646088222E-4</v>
      </c>
      <c r="U138" s="88">
        <f>+R138/'סכום נכסי הקרן'!$C$42</f>
        <v>3.5996727335766341E-5</v>
      </c>
    </row>
    <row r="139" spans="2:21" s="147" customFormat="1">
      <c r="B139" s="86" t="s">
        <v>592</v>
      </c>
      <c r="C139" s="80" t="s">
        <v>593</v>
      </c>
      <c r="D139" s="93" t="s">
        <v>125</v>
      </c>
      <c r="E139" s="93" t="s">
        <v>285</v>
      </c>
      <c r="F139" s="80" t="s">
        <v>589</v>
      </c>
      <c r="G139" s="93" t="s">
        <v>324</v>
      </c>
      <c r="H139" s="80" t="s">
        <v>1280</v>
      </c>
      <c r="I139" s="80" t="s">
        <v>1273</v>
      </c>
      <c r="J139" s="80"/>
      <c r="K139" s="87">
        <v>2.86</v>
      </c>
      <c r="L139" s="93" t="s">
        <v>168</v>
      </c>
      <c r="M139" s="94">
        <v>2.5000000000000001E-2</v>
      </c>
      <c r="N139" s="94">
        <v>4.7899999999999991E-2</v>
      </c>
      <c r="O139" s="87">
        <v>28911</v>
      </c>
      <c r="P139" s="89">
        <v>94.17</v>
      </c>
      <c r="Q139" s="80"/>
      <c r="R139" s="87">
        <v>27.225490000000001</v>
      </c>
      <c r="S139" s="88">
        <v>6.7679680879454272E-5</v>
      </c>
      <c r="T139" s="88">
        <v>1.1464414655017402E-3</v>
      </c>
      <c r="U139" s="88">
        <f>+R139/'סכום נכסי הקרן'!$C$42</f>
        <v>2.2426487659215033E-4</v>
      </c>
    </row>
    <row r="140" spans="2:21" s="147" customFormat="1">
      <c r="B140" s="86" t="s">
        <v>594</v>
      </c>
      <c r="C140" s="80" t="s">
        <v>595</v>
      </c>
      <c r="D140" s="93" t="s">
        <v>125</v>
      </c>
      <c r="E140" s="93" t="s">
        <v>285</v>
      </c>
      <c r="F140" s="80" t="s">
        <v>596</v>
      </c>
      <c r="G140" s="93" t="s">
        <v>441</v>
      </c>
      <c r="H140" s="80" t="s">
        <v>1280</v>
      </c>
      <c r="I140" s="80" t="s">
        <v>1273</v>
      </c>
      <c r="J140" s="80"/>
      <c r="K140" s="87">
        <v>0.57000000000000006</v>
      </c>
      <c r="L140" s="93" t="s">
        <v>168</v>
      </c>
      <c r="M140" s="94">
        <v>5.2999999999999999E-2</v>
      </c>
      <c r="N140" s="94">
        <v>2.6200000000000001E-2</v>
      </c>
      <c r="O140" s="87">
        <v>1467.33</v>
      </c>
      <c r="P140" s="89">
        <v>124.4</v>
      </c>
      <c r="Q140" s="80"/>
      <c r="R140" s="87">
        <v>1.8253599999999999</v>
      </c>
      <c r="S140" s="88">
        <v>2.8992840378975088E-5</v>
      </c>
      <c r="T140" s="88">
        <v>7.6864305967248202E-5</v>
      </c>
      <c r="U140" s="88">
        <f>+R140/'סכום נכסי הקרן'!$C$42</f>
        <v>1.5036061247611981E-5</v>
      </c>
    </row>
    <row r="141" spans="2:21" s="147" customFormat="1">
      <c r="B141" s="86" t="s">
        <v>597</v>
      </c>
      <c r="C141" s="80" t="s">
        <v>598</v>
      </c>
      <c r="D141" s="93" t="s">
        <v>125</v>
      </c>
      <c r="E141" s="93" t="s">
        <v>285</v>
      </c>
      <c r="F141" s="80" t="s">
        <v>596</v>
      </c>
      <c r="G141" s="93" t="s">
        <v>441</v>
      </c>
      <c r="H141" s="80" t="s">
        <v>1280</v>
      </c>
      <c r="I141" s="80" t="s">
        <v>1273</v>
      </c>
      <c r="J141" s="80"/>
      <c r="K141" s="87">
        <v>1.93</v>
      </c>
      <c r="L141" s="93" t="s">
        <v>168</v>
      </c>
      <c r="M141" s="94">
        <v>0.05</v>
      </c>
      <c r="N141" s="94">
        <v>1.2500000000000001E-2</v>
      </c>
      <c r="O141" s="87">
        <v>12</v>
      </c>
      <c r="P141" s="89">
        <v>106.2</v>
      </c>
      <c r="Q141" s="80"/>
      <c r="R141" s="87">
        <v>1.274E-2</v>
      </c>
      <c r="S141" s="88">
        <v>5.8323491244185874E-8</v>
      </c>
      <c r="T141" s="88">
        <v>5.3647020753316721E-7</v>
      </c>
      <c r="U141" s="88">
        <f>+R141/'סכום נכסי הקרן'!$C$42</f>
        <v>1.0494336475795275E-7</v>
      </c>
    </row>
    <row r="142" spans="2:21" s="147" customFormat="1">
      <c r="B142" s="86" t="s">
        <v>599</v>
      </c>
      <c r="C142" s="80" t="s">
        <v>600</v>
      </c>
      <c r="D142" s="93" t="s">
        <v>125</v>
      </c>
      <c r="E142" s="93" t="s">
        <v>285</v>
      </c>
      <c r="F142" s="80" t="s">
        <v>601</v>
      </c>
      <c r="G142" s="93" t="s">
        <v>287</v>
      </c>
      <c r="H142" s="80" t="s">
        <v>1280</v>
      </c>
      <c r="I142" s="80" t="s">
        <v>1273</v>
      </c>
      <c r="J142" s="80"/>
      <c r="K142" s="87">
        <v>2.66</v>
      </c>
      <c r="L142" s="93" t="s">
        <v>168</v>
      </c>
      <c r="M142" s="94">
        <v>2.4E-2</v>
      </c>
      <c r="N142" s="94">
        <v>1.0800000000000001E-2</v>
      </c>
      <c r="O142" s="87">
        <v>18563</v>
      </c>
      <c r="P142" s="89">
        <v>105</v>
      </c>
      <c r="Q142" s="80"/>
      <c r="R142" s="87">
        <v>19.491139999999998</v>
      </c>
      <c r="S142" s="88">
        <v>1.421896423619888E-4</v>
      </c>
      <c r="T142" s="88">
        <v>8.2075478185698718E-4</v>
      </c>
      <c r="U142" s="88">
        <f>+R142/'סכום נכסי הקרן'!$C$42</f>
        <v>1.6055461652812584E-4</v>
      </c>
    </row>
    <row r="143" spans="2:21" s="147" customFormat="1">
      <c r="B143" s="86" t="s">
        <v>602</v>
      </c>
      <c r="C143" s="80" t="s">
        <v>603</v>
      </c>
      <c r="D143" s="93" t="s">
        <v>125</v>
      </c>
      <c r="E143" s="93" t="s">
        <v>285</v>
      </c>
      <c r="F143" s="80" t="s">
        <v>604</v>
      </c>
      <c r="G143" s="93" t="s">
        <v>324</v>
      </c>
      <c r="H143" s="80" t="s">
        <v>1280</v>
      </c>
      <c r="I143" s="80" t="s">
        <v>165</v>
      </c>
      <c r="J143" s="80"/>
      <c r="K143" s="87">
        <v>7.83</v>
      </c>
      <c r="L143" s="93" t="s">
        <v>168</v>
      </c>
      <c r="M143" s="94">
        <v>2.6000000000000002E-2</v>
      </c>
      <c r="N143" s="94">
        <v>2.4500000000000001E-2</v>
      </c>
      <c r="O143" s="87">
        <v>155000</v>
      </c>
      <c r="P143" s="89">
        <v>101.49</v>
      </c>
      <c r="Q143" s="80"/>
      <c r="R143" s="87">
        <v>157.30950000000001</v>
      </c>
      <c r="S143" s="88">
        <v>2.529332093144694E-4</v>
      </c>
      <c r="T143" s="88">
        <v>6.6241648439512388E-3</v>
      </c>
      <c r="U143" s="88">
        <f>+R143/'סכום נכסי הקרן'!$C$42</f>
        <v>1.2958075540338439E-3</v>
      </c>
    </row>
    <row r="144" spans="2:21" s="147" customFormat="1">
      <c r="B144" s="86" t="s">
        <v>605</v>
      </c>
      <c r="C144" s="80" t="s">
        <v>606</v>
      </c>
      <c r="D144" s="93" t="s">
        <v>125</v>
      </c>
      <c r="E144" s="93" t="s">
        <v>285</v>
      </c>
      <c r="F144" s="80" t="s">
        <v>604</v>
      </c>
      <c r="G144" s="93" t="s">
        <v>324</v>
      </c>
      <c r="H144" s="80" t="s">
        <v>1280</v>
      </c>
      <c r="I144" s="80" t="s">
        <v>165</v>
      </c>
      <c r="J144" s="80"/>
      <c r="K144" s="87">
        <v>4.2699999999999996</v>
      </c>
      <c r="L144" s="93" t="s">
        <v>168</v>
      </c>
      <c r="M144" s="94">
        <v>4.4000000000000004E-2</v>
      </c>
      <c r="N144" s="94">
        <v>1.55E-2</v>
      </c>
      <c r="O144" s="87">
        <v>2467.8000000000002</v>
      </c>
      <c r="P144" s="89">
        <v>113</v>
      </c>
      <c r="Q144" s="80"/>
      <c r="R144" s="87">
        <v>2.7886100000000003</v>
      </c>
      <c r="S144" s="88">
        <v>1.6069858758717696E-5</v>
      </c>
      <c r="T144" s="88">
        <v>1.1742591722363154E-4</v>
      </c>
      <c r="U144" s="88">
        <f>+R144/'סכום נכסי הקרן'!$C$42</f>
        <v>2.2970652778467401E-5</v>
      </c>
    </row>
    <row r="145" spans="2:21" s="147" customFormat="1">
      <c r="B145" s="86" t="s">
        <v>607</v>
      </c>
      <c r="C145" s="80" t="s">
        <v>608</v>
      </c>
      <c r="D145" s="93" t="s">
        <v>125</v>
      </c>
      <c r="E145" s="93" t="s">
        <v>285</v>
      </c>
      <c r="F145" s="80" t="s">
        <v>604</v>
      </c>
      <c r="G145" s="93" t="s">
        <v>324</v>
      </c>
      <c r="H145" s="80" t="s">
        <v>1280</v>
      </c>
      <c r="I145" s="80" t="s">
        <v>165</v>
      </c>
      <c r="J145" s="80"/>
      <c r="K145" s="87">
        <v>0.25</v>
      </c>
      <c r="L145" s="93" t="s">
        <v>168</v>
      </c>
      <c r="M145" s="94">
        <v>5.3499999999999999E-2</v>
      </c>
      <c r="N145" s="94">
        <v>2.1999999999999999E-2</v>
      </c>
      <c r="O145" s="87">
        <v>6990.5</v>
      </c>
      <c r="P145" s="89">
        <v>125.33</v>
      </c>
      <c r="Q145" s="80"/>
      <c r="R145" s="87">
        <v>8.7612000000000005</v>
      </c>
      <c r="S145" s="88">
        <v>3.8904387879568774E-5</v>
      </c>
      <c r="T145" s="88">
        <v>3.6892643502665505E-4</v>
      </c>
      <c r="U145" s="88">
        <f>+R145/'סכום נכסי הקרן'!$C$42</f>
        <v>7.2168744687392132E-5</v>
      </c>
    </row>
    <row r="146" spans="2:21" s="147" customFormat="1">
      <c r="B146" s="86" t="s">
        <v>609</v>
      </c>
      <c r="C146" s="80" t="s">
        <v>610</v>
      </c>
      <c r="D146" s="93" t="s">
        <v>125</v>
      </c>
      <c r="E146" s="93" t="s">
        <v>285</v>
      </c>
      <c r="F146" s="80" t="s">
        <v>611</v>
      </c>
      <c r="G146" s="93" t="s">
        <v>377</v>
      </c>
      <c r="H146" s="80" t="s">
        <v>1281</v>
      </c>
      <c r="I146" s="80" t="s">
        <v>165</v>
      </c>
      <c r="J146" s="80"/>
      <c r="K146" s="87">
        <v>1.3800000000000001</v>
      </c>
      <c r="L146" s="93" t="s">
        <v>168</v>
      </c>
      <c r="M146" s="94">
        <v>3.85E-2</v>
      </c>
      <c r="N146" s="94">
        <v>1.9800000000000002E-2</v>
      </c>
      <c r="O146" s="87">
        <v>1075</v>
      </c>
      <c r="P146" s="89">
        <v>102.01</v>
      </c>
      <c r="Q146" s="80"/>
      <c r="R146" s="87">
        <v>1.0966099999999999</v>
      </c>
      <c r="S146" s="88">
        <v>2.6874999999999999E-5</v>
      </c>
      <c r="T146" s="88">
        <v>4.6177283695678686E-5</v>
      </c>
      <c r="U146" s="88">
        <f>+R146/'סכום נכסי הקרן'!$C$42</f>
        <v>9.0331195625760243E-6</v>
      </c>
    </row>
    <row r="147" spans="2:21" s="147" customFormat="1">
      <c r="B147" s="86" t="s">
        <v>612</v>
      </c>
      <c r="C147" s="80" t="s">
        <v>613</v>
      </c>
      <c r="D147" s="93" t="s">
        <v>125</v>
      </c>
      <c r="E147" s="93" t="s">
        <v>285</v>
      </c>
      <c r="F147" s="80" t="s">
        <v>614</v>
      </c>
      <c r="G147" s="93" t="s">
        <v>441</v>
      </c>
      <c r="H147" s="80" t="s">
        <v>1283</v>
      </c>
      <c r="I147" s="80" t="s">
        <v>1273</v>
      </c>
      <c r="J147" s="80"/>
      <c r="K147" s="87">
        <v>0.4</v>
      </c>
      <c r="L147" s="93" t="s">
        <v>168</v>
      </c>
      <c r="M147" s="94">
        <v>4.4500000000000005E-2</v>
      </c>
      <c r="N147" s="94">
        <v>1.1826999999999999</v>
      </c>
      <c r="O147" s="87">
        <v>0.5</v>
      </c>
      <c r="P147" s="89">
        <v>93</v>
      </c>
      <c r="Q147" s="80"/>
      <c r="R147" s="87">
        <v>4.6999999999999999E-4</v>
      </c>
      <c r="S147" s="88">
        <v>1.680672268907563E-9</v>
      </c>
      <c r="T147" s="88">
        <v>1.9791287091098007E-8</v>
      </c>
      <c r="U147" s="88">
        <f>+R147/'סכום נכסי הקרן'!$C$42</f>
        <v>3.8715370044142695E-9</v>
      </c>
    </row>
    <row r="148" spans="2:21" s="147" customFormat="1">
      <c r="B148" s="86" t="s">
        <v>615</v>
      </c>
      <c r="C148" s="80" t="s">
        <v>616</v>
      </c>
      <c r="D148" s="93" t="s">
        <v>125</v>
      </c>
      <c r="E148" s="93" t="s">
        <v>285</v>
      </c>
      <c r="F148" s="80" t="s">
        <v>614</v>
      </c>
      <c r="G148" s="93" t="s">
        <v>441</v>
      </c>
      <c r="H148" s="80" t="s">
        <v>1283</v>
      </c>
      <c r="I148" s="80" t="s">
        <v>1273</v>
      </c>
      <c r="J148" s="80"/>
      <c r="K148" s="87">
        <v>1.2200000000000002</v>
      </c>
      <c r="L148" s="93" t="s">
        <v>168</v>
      </c>
      <c r="M148" s="94">
        <v>4.9000000000000002E-2</v>
      </c>
      <c r="N148" s="94">
        <v>0.54630000000000001</v>
      </c>
      <c r="O148" s="87">
        <v>10834.29</v>
      </c>
      <c r="P148" s="89">
        <v>76.41</v>
      </c>
      <c r="Q148" s="80"/>
      <c r="R148" s="87">
        <v>8.2784800000000001</v>
      </c>
      <c r="S148" s="88">
        <v>1.1370590949141465E-5</v>
      </c>
      <c r="T148" s="88">
        <v>3.4859951991045329E-4</v>
      </c>
      <c r="U148" s="88">
        <f>+R148/'סכום נכסי הקרן'!$C$42</f>
        <v>6.819242906447541E-5</v>
      </c>
    </row>
    <row r="149" spans="2:21" s="147" customFormat="1">
      <c r="B149" s="86" t="s">
        <v>617</v>
      </c>
      <c r="C149" s="80" t="s">
        <v>618</v>
      </c>
      <c r="D149" s="93" t="s">
        <v>125</v>
      </c>
      <c r="E149" s="93" t="s">
        <v>285</v>
      </c>
      <c r="F149" s="80" t="s">
        <v>619</v>
      </c>
      <c r="G149" s="93" t="s">
        <v>324</v>
      </c>
      <c r="H149" s="80" t="s">
        <v>1284</v>
      </c>
      <c r="I149" s="80" t="s">
        <v>1273</v>
      </c>
      <c r="J149" s="80"/>
      <c r="K149" s="89">
        <v>0</v>
      </c>
      <c r="L149" s="93" t="s">
        <v>168</v>
      </c>
      <c r="M149" s="94">
        <v>5.3499999999999999E-2</v>
      </c>
      <c r="N149" s="88">
        <v>0</v>
      </c>
      <c r="O149" s="87">
        <v>5010.93</v>
      </c>
      <c r="P149" s="89">
        <v>101.28</v>
      </c>
      <c r="Q149" s="87"/>
      <c r="R149" s="87">
        <v>5.0750699999999993</v>
      </c>
      <c r="S149" s="88">
        <v>5.2216202356439367E-5</v>
      </c>
      <c r="T149" s="88">
        <v>2.1370673910089095E-4</v>
      </c>
      <c r="U149" s="88">
        <f>+R149/'סכום נכסי הקרן'!$C$42</f>
        <v>4.1804938946793033E-5</v>
      </c>
    </row>
    <row r="150" spans="2:21" s="147" customFormat="1">
      <c r="B150" s="83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7"/>
      <c r="P150" s="89"/>
      <c r="Q150" s="80"/>
      <c r="R150" s="80"/>
      <c r="S150" s="80"/>
      <c r="T150" s="88"/>
      <c r="U150" s="80"/>
    </row>
    <row r="151" spans="2:21" s="147" customFormat="1">
      <c r="B151" s="99" t="s">
        <v>46</v>
      </c>
      <c r="C151" s="82"/>
      <c r="D151" s="82"/>
      <c r="E151" s="82"/>
      <c r="F151" s="82"/>
      <c r="G151" s="82"/>
      <c r="H151" s="82"/>
      <c r="I151" s="82"/>
      <c r="J151" s="82"/>
      <c r="K151" s="90">
        <v>4.5178425993143652</v>
      </c>
      <c r="L151" s="82"/>
      <c r="M151" s="82"/>
      <c r="N151" s="104">
        <v>2.0042642967242241E-2</v>
      </c>
      <c r="O151" s="90"/>
      <c r="P151" s="92"/>
      <c r="Q151" s="90">
        <f>SUM(Q152:Q215)</f>
        <v>33.235559999999992</v>
      </c>
      <c r="R151" s="90">
        <v>4117.9156299999995</v>
      </c>
      <c r="S151" s="82"/>
      <c r="T151" s="91">
        <v>0.17340180946861641</v>
      </c>
      <c r="U151" s="91">
        <f>+R151/'סכום נכסי הקרן'!$C$42</f>
        <v>3.3920559026810425E-2</v>
      </c>
    </row>
    <row r="152" spans="2:21" s="147" customFormat="1">
      <c r="B152" s="86" t="s">
        <v>621</v>
      </c>
      <c r="C152" s="80" t="s">
        <v>622</v>
      </c>
      <c r="D152" s="93" t="s">
        <v>125</v>
      </c>
      <c r="E152" s="93" t="s">
        <v>285</v>
      </c>
      <c r="F152" s="80" t="s">
        <v>316</v>
      </c>
      <c r="G152" s="93" t="s">
        <v>287</v>
      </c>
      <c r="H152" s="80" t="s">
        <v>1275</v>
      </c>
      <c r="I152" s="80" t="s">
        <v>165</v>
      </c>
      <c r="J152" s="80"/>
      <c r="K152" s="87">
        <v>5.9799999999999995</v>
      </c>
      <c r="L152" s="93" t="s">
        <v>168</v>
      </c>
      <c r="M152" s="94">
        <v>3.0099999999999998E-2</v>
      </c>
      <c r="N152" s="94">
        <v>1.7300000000000003E-2</v>
      </c>
      <c r="O152" s="87">
        <v>100000</v>
      </c>
      <c r="P152" s="89">
        <v>107.89</v>
      </c>
      <c r="Q152" s="80"/>
      <c r="R152" s="87">
        <v>107.89</v>
      </c>
      <c r="S152" s="88">
        <v>8.6956521739130441E-5</v>
      </c>
      <c r="T152" s="88">
        <v>4.5431531154437538E-3</v>
      </c>
      <c r="U152" s="88">
        <f>+R152/'סכום נכסי הקרן'!$C$42</f>
        <v>8.8872367533245869E-4</v>
      </c>
    </row>
    <row r="153" spans="2:21" s="147" customFormat="1">
      <c r="B153" s="86" t="s">
        <v>623</v>
      </c>
      <c r="C153" s="80" t="s">
        <v>624</v>
      </c>
      <c r="D153" s="93" t="s">
        <v>125</v>
      </c>
      <c r="E153" s="93" t="s">
        <v>285</v>
      </c>
      <c r="F153" s="80" t="s">
        <v>286</v>
      </c>
      <c r="G153" s="93" t="s">
        <v>287</v>
      </c>
      <c r="H153" s="80" t="s">
        <v>1275</v>
      </c>
      <c r="I153" s="80" t="s">
        <v>165</v>
      </c>
      <c r="J153" s="80"/>
      <c r="K153" s="87">
        <v>6.9499999999999993</v>
      </c>
      <c r="L153" s="93" t="s">
        <v>168</v>
      </c>
      <c r="M153" s="94">
        <v>2.98E-2</v>
      </c>
      <c r="N153" s="94">
        <v>2.1099999999999997E-2</v>
      </c>
      <c r="O153" s="87">
        <v>123797</v>
      </c>
      <c r="P153" s="89">
        <v>107.03</v>
      </c>
      <c r="Q153" s="80"/>
      <c r="R153" s="87">
        <v>132.49992</v>
      </c>
      <c r="S153" s="88">
        <v>4.8698502937125879E-5</v>
      </c>
      <c r="T153" s="88">
        <v>5.5794552261011036E-3</v>
      </c>
      <c r="U153" s="88">
        <f>+R153/'סכום נכסי הקרן'!$C$42</f>
        <v>1.091443283748788E-3</v>
      </c>
    </row>
    <row r="154" spans="2:21" s="147" customFormat="1">
      <c r="B154" s="86" t="s">
        <v>625</v>
      </c>
      <c r="C154" s="80" t="s">
        <v>626</v>
      </c>
      <c r="D154" s="93" t="s">
        <v>125</v>
      </c>
      <c r="E154" s="93" t="s">
        <v>285</v>
      </c>
      <c r="F154" s="80" t="s">
        <v>286</v>
      </c>
      <c r="G154" s="93" t="s">
        <v>287</v>
      </c>
      <c r="H154" s="80" t="s">
        <v>1275</v>
      </c>
      <c r="I154" s="80" t="s">
        <v>165</v>
      </c>
      <c r="J154" s="80"/>
      <c r="K154" s="87">
        <v>4.46</v>
      </c>
      <c r="L154" s="93" t="s">
        <v>168</v>
      </c>
      <c r="M154" s="94">
        <v>2.4700000000000003E-2</v>
      </c>
      <c r="N154" s="94">
        <v>1.29E-2</v>
      </c>
      <c r="O154" s="87">
        <v>45073</v>
      </c>
      <c r="P154" s="89">
        <v>106.09</v>
      </c>
      <c r="Q154" s="80"/>
      <c r="R154" s="87">
        <v>47.817949999999996</v>
      </c>
      <c r="S154" s="88">
        <v>1.3530437706192608E-5</v>
      </c>
      <c r="T154" s="88">
        <v>2.013571865016532E-3</v>
      </c>
      <c r="U154" s="88">
        <f>+R154/'סכום נכסי הקרן'!$C$42</f>
        <v>3.9389141042602406E-4</v>
      </c>
    </row>
    <row r="155" spans="2:21" s="147" customFormat="1">
      <c r="B155" s="86" t="s">
        <v>627</v>
      </c>
      <c r="C155" s="80" t="s">
        <v>628</v>
      </c>
      <c r="D155" s="93" t="s">
        <v>125</v>
      </c>
      <c r="E155" s="93" t="s">
        <v>285</v>
      </c>
      <c r="F155" s="80" t="s">
        <v>302</v>
      </c>
      <c r="G155" s="93" t="s">
        <v>287</v>
      </c>
      <c r="H155" s="80" t="s">
        <v>1275</v>
      </c>
      <c r="I155" s="80" t="s">
        <v>165</v>
      </c>
      <c r="J155" s="80"/>
      <c r="K155" s="87">
        <v>1.1299999999999999</v>
      </c>
      <c r="L155" s="93" t="s">
        <v>168</v>
      </c>
      <c r="M155" s="94">
        <v>5.9000000000000004E-2</v>
      </c>
      <c r="N155" s="94">
        <v>2.3E-3</v>
      </c>
      <c r="O155" s="87">
        <v>75106</v>
      </c>
      <c r="P155" s="89">
        <v>108.57</v>
      </c>
      <c r="Q155" s="80"/>
      <c r="R155" s="87">
        <v>81.54258999999999</v>
      </c>
      <c r="S155" s="88">
        <v>6.9616373894975045E-5</v>
      </c>
      <c r="T155" s="88">
        <v>3.4336868273227602E-3</v>
      </c>
      <c r="U155" s="88">
        <f>+R155/'סכום נכסי הקרן'!$C$42</f>
        <v>6.716918183420871E-4</v>
      </c>
    </row>
    <row r="156" spans="2:21" s="147" customFormat="1">
      <c r="B156" s="86" t="s">
        <v>629</v>
      </c>
      <c r="C156" s="80" t="s">
        <v>630</v>
      </c>
      <c r="D156" s="93" t="s">
        <v>125</v>
      </c>
      <c r="E156" s="93" t="s">
        <v>285</v>
      </c>
      <c r="F156" s="80" t="s">
        <v>631</v>
      </c>
      <c r="G156" s="93" t="s">
        <v>632</v>
      </c>
      <c r="H156" s="80" t="s">
        <v>1274</v>
      </c>
      <c r="I156" s="80" t="s">
        <v>165</v>
      </c>
      <c r="J156" s="80"/>
      <c r="K156" s="87">
        <v>1.69</v>
      </c>
      <c r="L156" s="93" t="s">
        <v>168</v>
      </c>
      <c r="M156" s="94">
        <v>4.8399999999999999E-2</v>
      </c>
      <c r="N156" s="94">
        <v>4.4000000000000003E-3</v>
      </c>
      <c r="O156" s="87">
        <v>11973.37</v>
      </c>
      <c r="P156" s="89">
        <v>108.87</v>
      </c>
      <c r="Q156" s="80"/>
      <c r="R156" s="87">
        <v>13.035410000000001</v>
      </c>
      <c r="S156" s="88">
        <v>1.9005349206349206E-5</v>
      </c>
      <c r="T156" s="88">
        <v>5.4890966310674441E-4</v>
      </c>
      <c r="U156" s="88">
        <f>+R156/'סכום נכסי הקרן'!$C$42</f>
        <v>1.0737674932491876E-4</v>
      </c>
    </row>
    <row r="157" spans="2:21" s="147" customFormat="1">
      <c r="B157" s="86" t="s">
        <v>633</v>
      </c>
      <c r="C157" s="80" t="s">
        <v>634</v>
      </c>
      <c r="D157" s="93" t="s">
        <v>125</v>
      </c>
      <c r="E157" s="93" t="s">
        <v>285</v>
      </c>
      <c r="F157" s="80" t="s">
        <v>311</v>
      </c>
      <c r="G157" s="93" t="s">
        <v>287</v>
      </c>
      <c r="H157" s="80" t="s">
        <v>1274</v>
      </c>
      <c r="I157" s="80" t="s">
        <v>165</v>
      </c>
      <c r="J157" s="80"/>
      <c r="K157" s="87">
        <v>2.23</v>
      </c>
      <c r="L157" s="93" t="s">
        <v>168</v>
      </c>
      <c r="M157" s="94">
        <v>1.95E-2</v>
      </c>
      <c r="N157" s="94">
        <v>6.8000000000000005E-3</v>
      </c>
      <c r="O157" s="87">
        <v>60000</v>
      </c>
      <c r="P157" s="89">
        <v>104.26</v>
      </c>
      <c r="Q157" s="80"/>
      <c r="R157" s="87">
        <v>62.555999999999997</v>
      </c>
      <c r="S157" s="88">
        <v>8.7591240875912405E-5</v>
      </c>
      <c r="T157" s="88">
        <v>2.6341782027036742E-3</v>
      </c>
      <c r="U157" s="88">
        <f>+R157/'סכום נכסי הקרן'!$C$42</f>
        <v>5.1529333797476395E-4</v>
      </c>
    </row>
    <row r="158" spans="2:21" s="147" customFormat="1">
      <c r="B158" s="86" t="s">
        <v>635</v>
      </c>
      <c r="C158" s="80" t="s">
        <v>636</v>
      </c>
      <c r="D158" s="93" t="s">
        <v>125</v>
      </c>
      <c r="E158" s="93" t="s">
        <v>285</v>
      </c>
      <c r="F158" s="80" t="s">
        <v>637</v>
      </c>
      <c r="G158" s="93" t="s">
        <v>287</v>
      </c>
      <c r="H158" s="80" t="s">
        <v>1274</v>
      </c>
      <c r="I158" s="80" t="s">
        <v>1273</v>
      </c>
      <c r="J158" s="80"/>
      <c r="K158" s="87">
        <v>4.3</v>
      </c>
      <c r="L158" s="93" t="s">
        <v>168</v>
      </c>
      <c r="M158" s="94">
        <v>2.07E-2</v>
      </c>
      <c r="N158" s="94">
        <v>1.29E-2</v>
      </c>
      <c r="O158" s="87">
        <v>60000</v>
      </c>
      <c r="P158" s="89">
        <v>104.41</v>
      </c>
      <c r="Q158" s="80"/>
      <c r="R158" s="87">
        <v>62.645989999999998</v>
      </c>
      <c r="S158" s="88">
        <v>2.3672094151809141E-4</v>
      </c>
      <c r="T158" s="88">
        <v>2.6379676025447977E-3</v>
      </c>
      <c r="U158" s="88">
        <f>+R158/'סכום נכסי הקרן'!$C$42</f>
        <v>5.1603461375141759E-4</v>
      </c>
    </row>
    <row r="159" spans="2:21" s="147" customFormat="1">
      <c r="B159" s="86" t="s">
        <v>638</v>
      </c>
      <c r="C159" s="80" t="s">
        <v>639</v>
      </c>
      <c r="D159" s="93" t="s">
        <v>125</v>
      </c>
      <c r="E159" s="93" t="s">
        <v>285</v>
      </c>
      <c r="F159" s="80" t="s">
        <v>345</v>
      </c>
      <c r="G159" s="93" t="s">
        <v>324</v>
      </c>
      <c r="H159" s="80" t="s">
        <v>1276</v>
      </c>
      <c r="I159" s="80" t="s">
        <v>165</v>
      </c>
      <c r="J159" s="80"/>
      <c r="K159" s="87">
        <v>5.549999999999998</v>
      </c>
      <c r="L159" s="93" t="s">
        <v>168</v>
      </c>
      <c r="M159" s="94">
        <v>3.39E-2</v>
      </c>
      <c r="N159" s="94">
        <v>2.1899999999999999E-2</v>
      </c>
      <c r="O159" s="87">
        <v>7592</v>
      </c>
      <c r="P159" s="89">
        <v>109.29</v>
      </c>
      <c r="Q159" s="80"/>
      <c r="R159" s="87">
        <v>8.2972900000000003</v>
      </c>
      <c r="S159" s="88">
        <v>8.6251860203366716E-6</v>
      </c>
      <c r="T159" s="88">
        <v>3.493915924853119E-4</v>
      </c>
      <c r="U159" s="88">
        <f>+R159/'סכום נכסי הקרן'!$C$42</f>
        <v>6.8347372917779733E-5</v>
      </c>
    </row>
    <row r="160" spans="2:21" s="147" customFormat="1">
      <c r="B160" s="86" t="s">
        <v>640</v>
      </c>
      <c r="C160" s="80" t="s">
        <v>641</v>
      </c>
      <c r="D160" s="93" t="s">
        <v>125</v>
      </c>
      <c r="E160" s="93" t="s">
        <v>285</v>
      </c>
      <c r="F160" s="80" t="s">
        <v>352</v>
      </c>
      <c r="G160" s="93" t="s">
        <v>353</v>
      </c>
      <c r="H160" s="80" t="s">
        <v>1276</v>
      </c>
      <c r="I160" s="80" t="s">
        <v>165</v>
      </c>
      <c r="J160" s="80"/>
      <c r="K160" s="87">
        <v>6.1899999999999995</v>
      </c>
      <c r="L160" s="93" t="s">
        <v>168</v>
      </c>
      <c r="M160" s="94">
        <v>3.6499999999999998E-2</v>
      </c>
      <c r="N160" s="94">
        <v>2.2499999999999999E-2</v>
      </c>
      <c r="O160" s="87">
        <v>111455</v>
      </c>
      <c r="P160" s="89">
        <v>110.23</v>
      </c>
      <c r="Q160" s="80"/>
      <c r="R160" s="87">
        <v>122.85683999999999</v>
      </c>
      <c r="S160" s="88">
        <v>6.9879144910744292E-5</v>
      </c>
      <c r="T160" s="88">
        <v>5.1733935990321131E-3</v>
      </c>
      <c r="U160" s="88">
        <f>+R160/'סכום נכסי הקרן'!$C$42</f>
        <v>1.0120102176710707E-3</v>
      </c>
    </row>
    <row r="161" spans="2:21" s="147" customFormat="1">
      <c r="B161" s="86" t="s">
        <v>642</v>
      </c>
      <c r="C161" s="80" t="s">
        <v>643</v>
      </c>
      <c r="D161" s="93" t="s">
        <v>125</v>
      </c>
      <c r="E161" s="93" t="s">
        <v>285</v>
      </c>
      <c r="F161" s="80" t="s">
        <v>316</v>
      </c>
      <c r="G161" s="93" t="s">
        <v>287</v>
      </c>
      <c r="H161" s="80" t="s">
        <v>1276</v>
      </c>
      <c r="I161" s="80" t="s">
        <v>165</v>
      </c>
      <c r="J161" s="80"/>
      <c r="K161" s="87">
        <v>3.27</v>
      </c>
      <c r="L161" s="93" t="s">
        <v>168</v>
      </c>
      <c r="M161" s="94">
        <v>1.4999999999999999E-2</v>
      </c>
      <c r="N161" s="94">
        <v>8.6E-3</v>
      </c>
      <c r="O161" s="87">
        <v>98553</v>
      </c>
      <c r="P161" s="89">
        <v>102.33</v>
      </c>
      <c r="Q161" s="80"/>
      <c r="R161" s="87">
        <v>100.84927999999999</v>
      </c>
      <c r="S161" s="88">
        <v>1.0374000000000001E-4</v>
      </c>
      <c r="T161" s="88">
        <v>4.2466745817245286E-3</v>
      </c>
      <c r="U161" s="88">
        <f>+R161/'סכום נכסי הקרן'!$C$42</f>
        <v>8.3072706252879981E-4</v>
      </c>
    </row>
    <row r="162" spans="2:21" s="147" customFormat="1">
      <c r="B162" s="86" t="s">
        <v>644</v>
      </c>
      <c r="C162" s="80" t="s">
        <v>645</v>
      </c>
      <c r="D162" s="93" t="s">
        <v>125</v>
      </c>
      <c r="E162" s="93" t="s">
        <v>285</v>
      </c>
      <c r="F162" s="80" t="s">
        <v>419</v>
      </c>
      <c r="G162" s="93" t="s">
        <v>324</v>
      </c>
      <c r="H162" s="80" t="s">
        <v>1276</v>
      </c>
      <c r="I162" s="80" t="s">
        <v>1273</v>
      </c>
      <c r="J162" s="80"/>
      <c r="K162" s="87">
        <v>6.9700000000000006</v>
      </c>
      <c r="L162" s="93" t="s">
        <v>168</v>
      </c>
      <c r="M162" s="94">
        <v>2.5499999999999998E-2</v>
      </c>
      <c r="N162" s="94">
        <v>2.58E-2</v>
      </c>
      <c r="O162" s="87">
        <v>104000</v>
      </c>
      <c r="P162" s="89">
        <v>100.03</v>
      </c>
      <c r="Q162" s="80"/>
      <c r="R162" s="87">
        <v>104.0312</v>
      </c>
      <c r="S162" s="88">
        <v>2.453918246769794E-4</v>
      </c>
      <c r="T162" s="88">
        <v>4.3806624375136915E-3</v>
      </c>
      <c r="U162" s="88">
        <f>+R162/'סכום נכסי הקרן'!$C$42</f>
        <v>8.5693753279493989E-4</v>
      </c>
    </row>
    <row r="163" spans="2:21" s="147" customFormat="1">
      <c r="B163" s="86" t="s">
        <v>646</v>
      </c>
      <c r="C163" s="80" t="s">
        <v>647</v>
      </c>
      <c r="D163" s="93" t="s">
        <v>125</v>
      </c>
      <c r="E163" s="93" t="s">
        <v>285</v>
      </c>
      <c r="F163" s="80" t="s">
        <v>364</v>
      </c>
      <c r="G163" s="93" t="s">
        <v>287</v>
      </c>
      <c r="H163" s="80" t="s">
        <v>1276</v>
      </c>
      <c r="I163" s="80" t="s">
        <v>1273</v>
      </c>
      <c r="J163" s="80"/>
      <c r="K163" s="87">
        <v>2.9400000000000004</v>
      </c>
      <c r="L163" s="93" t="s">
        <v>168</v>
      </c>
      <c r="M163" s="94">
        <v>6.4000000000000001E-2</v>
      </c>
      <c r="N163" s="94">
        <v>8.0000000000000002E-3</v>
      </c>
      <c r="O163" s="87">
        <v>7147</v>
      </c>
      <c r="P163" s="89">
        <v>119.55</v>
      </c>
      <c r="Q163" s="80"/>
      <c r="R163" s="87">
        <v>8.5442400000000003</v>
      </c>
      <c r="S163" s="88">
        <v>2.1962657029771122E-5</v>
      </c>
      <c r="T163" s="88">
        <v>3.5979044003243244E-4</v>
      </c>
      <c r="U163" s="88">
        <f>+R163/'סכום נכסי הקרן'!$C$42</f>
        <v>7.0381577307652301E-5</v>
      </c>
    </row>
    <row r="164" spans="2:21" s="147" customFormat="1">
      <c r="B164" s="86" t="s">
        <v>648</v>
      </c>
      <c r="C164" s="80" t="s">
        <v>649</v>
      </c>
      <c r="D164" s="93" t="s">
        <v>125</v>
      </c>
      <c r="E164" s="93" t="s">
        <v>285</v>
      </c>
      <c r="F164" s="80" t="s">
        <v>369</v>
      </c>
      <c r="G164" s="93" t="s">
        <v>287</v>
      </c>
      <c r="H164" s="80" t="s">
        <v>1276</v>
      </c>
      <c r="I164" s="80" t="s">
        <v>1273</v>
      </c>
      <c r="J164" s="80"/>
      <c r="K164" s="87">
        <v>2.4699999999999998</v>
      </c>
      <c r="L164" s="93" t="s">
        <v>168</v>
      </c>
      <c r="M164" s="94">
        <v>1.0500000000000001E-2</v>
      </c>
      <c r="N164" s="94">
        <v>7.9000000000000008E-3</v>
      </c>
      <c r="O164" s="87">
        <v>21800</v>
      </c>
      <c r="P164" s="89">
        <v>100.65</v>
      </c>
      <c r="Q164" s="87">
        <v>5.7700000000000001E-2</v>
      </c>
      <c r="R164" s="87">
        <v>21.999400000000001</v>
      </c>
      <c r="S164" s="88">
        <v>7.2666666666666667E-5</v>
      </c>
      <c r="T164" s="88">
        <v>9.2637540687638632E-4</v>
      </c>
      <c r="U164" s="88">
        <f>+R164/'סכום נכסי הקרן'!$C$42</f>
        <v>1.8121593867002401E-4</v>
      </c>
    </row>
    <row r="165" spans="2:21" s="147" customFormat="1">
      <c r="B165" s="86" t="s">
        <v>650</v>
      </c>
      <c r="C165" s="80" t="s">
        <v>651</v>
      </c>
      <c r="D165" s="93" t="s">
        <v>125</v>
      </c>
      <c r="E165" s="93" t="s">
        <v>285</v>
      </c>
      <c r="F165" s="80" t="s">
        <v>383</v>
      </c>
      <c r="G165" s="93" t="s">
        <v>384</v>
      </c>
      <c r="H165" s="80" t="s">
        <v>1276</v>
      </c>
      <c r="I165" s="80" t="s">
        <v>165</v>
      </c>
      <c r="J165" s="80"/>
      <c r="K165" s="87">
        <v>4.4000000000000004</v>
      </c>
      <c r="L165" s="93" t="s">
        <v>168</v>
      </c>
      <c r="M165" s="94">
        <v>4.8000000000000001E-2</v>
      </c>
      <c r="N165" s="94">
        <v>1.4000000000000002E-2</v>
      </c>
      <c r="O165" s="87">
        <v>4329.3999999999996</v>
      </c>
      <c r="P165" s="89">
        <v>115.58</v>
      </c>
      <c r="Q165" s="151">
        <v>0.23780999999999999</v>
      </c>
      <c r="R165" s="87">
        <v>5.1078299999999999</v>
      </c>
      <c r="S165" s="88">
        <v>2.0384831184461805E-6</v>
      </c>
      <c r="T165" s="88">
        <v>2.1508623392026198E-4</v>
      </c>
      <c r="U165" s="88">
        <f>+R165/'סכום נכסי הקרן'!$C$42</f>
        <v>4.2074793313313489E-5</v>
      </c>
    </row>
    <row r="166" spans="2:21" s="147" customFormat="1">
      <c r="B166" s="86" t="s">
        <v>652</v>
      </c>
      <c r="C166" s="80" t="s">
        <v>653</v>
      </c>
      <c r="D166" s="93" t="s">
        <v>125</v>
      </c>
      <c r="E166" s="93" t="s">
        <v>285</v>
      </c>
      <c r="F166" s="80" t="s">
        <v>364</v>
      </c>
      <c r="G166" s="93" t="s">
        <v>287</v>
      </c>
      <c r="H166" s="80" t="s">
        <v>1276</v>
      </c>
      <c r="I166" s="80" t="s">
        <v>165</v>
      </c>
      <c r="J166" s="80"/>
      <c r="K166" s="87">
        <v>0.91999999999999993</v>
      </c>
      <c r="L166" s="93" t="s">
        <v>168</v>
      </c>
      <c r="M166" s="94">
        <v>6.0999999999999999E-2</v>
      </c>
      <c r="N166" s="94">
        <v>3.6000000000000003E-3</v>
      </c>
      <c r="O166" s="87">
        <v>942.8</v>
      </c>
      <c r="P166" s="89">
        <v>108.79</v>
      </c>
      <c r="Q166" s="80"/>
      <c r="R166" s="87">
        <v>1.0256700000000001</v>
      </c>
      <c r="S166" s="88">
        <v>3.1426666666666666E-6</v>
      </c>
      <c r="T166" s="88">
        <v>4.3190062618567014E-5</v>
      </c>
      <c r="U166" s="88">
        <f>+R166/'סכום נכסי הקרן'!$C$42</f>
        <v>8.4487645942927333E-6</v>
      </c>
    </row>
    <row r="167" spans="2:21" s="147" customFormat="1">
      <c r="B167" s="86" t="s">
        <v>654</v>
      </c>
      <c r="C167" s="80" t="s">
        <v>655</v>
      </c>
      <c r="D167" s="93" t="s">
        <v>125</v>
      </c>
      <c r="E167" s="93" t="s">
        <v>285</v>
      </c>
      <c r="F167" s="80" t="s">
        <v>316</v>
      </c>
      <c r="G167" s="93" t="s">
        <v>287</v>
      </c>
      <c r="H167" s="80" t="s">
        <v>1276</v>
      </c>
      <c r="I167" s="80" t="s">
        <v>1273</v>
      </c>
      <c r="J167" s="80"/>
      <c r="K167" s="87">
        <v>3.1599999999999997</v>
      </c>
      <c r="L167" s="93" t="s">
        <v>168</v>
      </c>
      <c r="M167" s="94">
        <v>3.2500000000000001E-2</v>
      </c>
      <c r="N167" s="94">
        <v>1.6000000000000004E-2</v>
      </c>
      <c r="O167" s="87">
        <f>100000/50000</f>
        <v>2</v>
      </c>
      <c r="P167" s="89">
        <v>5266414</v>
      </c>
      <c r="Q167" s="80"/>
      <c r="R167" s="87">
        <v>105.32827999999999</v>
      </c>
      <c r="S167" s="88">
        <f>540.102619497705%/50000</f>
        <v>1.0802052389954099E-4</v>
      </c>
      <c r="T167" s="88">
        <v>4.4352813367905452E-3</v>
      </c>
      <c r="U167" s="88">
        <f>+R167/'סכום נכסי הקרן'!$C$42</f>
        <v>8.6762198644959026E-4</v>
      </c>
    </row>
    <row r="168" spans="2:21" s="147" customFormat="1">
      <c r="B168" s="86" t="s">
        <v>656</v>
      </c>
      <c r="C168" s="80" t="s">
        <v>657</v>
      </c>
      <c r="D168" s="93" t="s">
        <v>125</v>
      </c>
      <c r="E168" s="93" t="s">
        <v>285</v>
      </c>
      <c r="F168" s="80" t="s">
        <v>658</v>
      </c>
      <c r="G168" s="93" t="s">
        <v>659</v>
      </c>
      <c r="H168" s="80" t="s">
        <v>1276</v>
      </c>
      <c r="I168" s="80" t="s">
        <v>165</v>
      </c>
      <c r="J168" s="80"/>
      <c r="K168" s="87">
        <v>6.7700000000000005</v>
      </c>
      <c r="L168" s="93" t="s">
        <v>168</v>
      </c>
      <c r="M168" s="94">
        <v>2.6099999999999998E-2</v>
      </c>
      <c r="N168" s="94">
        <v>2.0199999999999999E-2</v>
      </c>
      <c r="O168" s="87">
        <v>118000</v>
      </c>
      <c r="P168" s="89">
        <v>104.76</v>
      </c>
      <c r="Q168" s="80"/>
      <c r="R168" s="87">
        <v>123.6168</v>
      </c>
      <c r="S168" s="88">
        <v>2.927226180317133E-4</v>
      </c>
      <c r="T168" s="88">
        <v>5.2053948469847752E-3</v>
      </c>
      <c r="U168" s="88">
        <f>+R168/'סכום נכסי הקרן'!$C$42</f>
        <v>1.0182702458878252E-3</v>
      </c>
    </row>
    <row r="169" spans="2:21" s="147" customFormat="1">
      <c r="B169" s="86" t="s">
        <v>660</v>
      </c>
      <c r="C169" s="80" t="s">
        <v>661</v>
      </c>
      <c r="D169" s="93" t="s">
        <v>125</v>
      </c>
      <c r="E169" s="93" t="s">
        <v>285</v>
      </c>
      <c r="F169" s="80" t="s">
        <v>662</v>
      </c>
      <c r="G169" s="93" t="s">
        <v>632</v>
      </c>
      <c r="H169" s="80" t="s">
        <v>1276</v>
      </c>
      <c r="I169" s="80" t="s">
        <v>1273</v>
      </c>
      <c r="J169" s="80"/>
      <c r="K169" s="87">
        <v>5.03</v>
      </c>
      <c r="L169" s="93" t="s">
        <v>168</v>
      </c>
      <c r="M169" s="94">
        <v>1.0500000000000001E-2</v>
      </c>
      <c r="N169" s="94">
        <v>9.6000000000000009E-3</v>
      </c>
      <c r="O169" s="87">
        <v>34690</v>
      </c>
      <c r="P169" s="89">
        <v>100.8</v>
      </c>
      <c r="Q169" s="80"/>
      <c r="R169" s="87">
        <v>34.967519999999993</v>
      </c>
      <c r="S169" s="88">
        <v>7.4869103167854418E-5</v>
      </c>
      <c r="T169" s="88">
        <v>1.4724515471993857E-3</v>
      </c>
      <c r="U169" s="88">
        <f>+R169/'סכום נכסי הקרן'!$C$42</f>
        <v>2.8803839921828946E-4</v>
      </c>
    </row>
    <row r="170" spans="2:21" s="147" customFormat="1">
      <c r="B170" s="86" t="s">
        <v>663</v>
      </c>
      <c r="C170" s="80" t="s">
        <v>664</v>
      </c>
      <c r="D170" s="93" t="s">
        <v>125</v>
      </c>
      <c r="E170" s="93" t="s">
        <v>285</v>
      </c>
      <c r="F170" s="80" t="s">
        <v>419</v>
      </c>
      <c r="G170" s="93" t="s">
        <v>324</v>
      </c>
      <c r="H170" s="80" t="s">
        <v>1277</v>
      </c>
      <c r="I170" s="80" t="s">
        <v>165</v>
      </c>
      <c r="J170" s="80"/>
      <c r="K170" s="87">
        <v>0.08</v>
      </c>
      <c r="L170" s="93" t="s">
        <v>168</v>
      </c>
      <c r="M170" s="94">
        <v>6.4100000000000004E-2</v>
      </c>
      <c r="N170" s="94">
        <v>3.0999999999999999E-3</v>
      </c>
      <c r="O170" s="87">
        <v>488.4</v>
      </c>
      <c r="P170" s="89">
        <v>103.18</v>
      </c>
      <c r="Q170" s="80"/>
      <c r="R170" s="87">
        <v>0.50392999999999999</v>
      </c>
      <c r="S170" s="88">
        <v>4.5505366726296961E-6</v>
      </c>
      <c r="T170" s="88">
        <v>2.1220049582589401E-5</v>
      </c>
      <c r="U170" s="88">
        <f>+R170/'סכום נכסי הקרן'!$C$42</f>
        <v>4.1510290268818788E-6</v>
      </c>
    </row>
    <row r="171" spans="2:21" s="147" customFormat="1">
      <c r="B171" s="86" t="s">
        <v>665</v>
      </c>
      <c r="C171" s="80" t="s">
        <v>666</v>
      </c>
      <c r="D171" s="93" t="s">
        <v>125</v>
      </c>
      <c r="E171" s="93" t="s">
        <v>285</v>
      </c>
      <c r="F171" s="80" t="s">
        <v>424</v>
      </c>
      <c r="G171" s="93" t="s">
        <v>324</v>
      </c>
      <c r="H171" s="80" t="s">
        <v>1277</v>
      </c>
      <c r="I171" s="80" t="s">
        <v>165</v>
      </c>
      <c r="J171" s="80"/>
      <c r="K171" s="87">
        <v>0.25</v>
      </c>
      <c r="L171" s="93" t="s">
        <v>168</v>
      </c>
      <c r="M171" s="94">
        <v>8.0000000000000002E-3</v>
      </c>
      <c r="N171" s="94">
        <v>7.8000000000000005E-3</v>
      </c>
      <c r="O171" s="87">
        <v>5332</v>
      </c>
      <c r="P171" s="89">
        <v>100.21</v>
      </c>
      <c r="Q171" s="80"/>
      <c r="R171" s="87">
        <v>5.3431999999999995</v>
      </c>
      <c r="S171" s="88">
        <v>1.972788052742274E-5</v>
      </c>
      <c r="T171" s="88">
        <v>2.2499745784075503E-4</v>
      </c>
      <c r="U171" s="88">
        <f>+R171/'סכום נכסי הקרן'!$C$42</f>
        <v>4.4013609621247499E-5</v>
      </c>
    </row>
    <row r="172" spans="2:21" s="147" customFormat="1">
      <c r="B172" s="86" t="s">
        <v>667</v>
      </c>
      <c r="C172" s="80" t="s">
        <v>668</v>
      </c>
      <c r="D172" s="93" t="s">
        <v>125</v>
      </c>
      <c r="E172" s="93" t="s">
        <v>285</v>
      </c>
      <c r="F172" s="80" t="s">
        <v>431</v>
      </c>
      <c r="G172" s="93" t="s">
        <v>324</v>
      </c>
      <c r="H172" s="80" t="s">
        <v>1277</v>
      </c>
      <c r="I172" s="80" t="s">
        <v>165</v>
      </c>
      <c r="J172" s="80"/>
      <c r="K172" s="87">
        <v>3.6500000000000004</v>
      </c>
      <c r="L172" s="93" t="s">
        <v>168</v>
      </c>
      <c r="M172" s="94">
        <v>5.0499999999999996E-2</v>
      </c>
      <c r="N172" s="94">
        <v>2.1700000000000001E-2</v>
      </c>
      <c r="O172" s="87">
        <v>11587.63</v>
      </c>
      <c r="P172" s="89">
        <v>111.86</v>
      </c>
      <c r="Q172" s="80"/>
      <c r="R172" s="87">
        <v>12.961930000000001</v>
      </c>
      <c r="S172" s="88">
        <v>2.2762401033038984E-5</v>
      </c>
      <c r="T172" s="88">
        <v>5.4581548486109794E-4</v>
      </c>
      <c r="U172" s="88">
        <f>+R172/'סכום נכסי הקרן'!$C$42</f>
        <v>1.0677147158218609E-4</v>
      </c>
    </row>
    <row r="173" spans="2:21" s="147" customFormat="1">
      <c r="B173" s="86" t="s">
        <v>669</v>
      </c>
      <c r="C173" s="80" t="s">
        <v>670</v>
      </c>
      <c r="D173" s="93" t="s">
        <v>125</v>
      </c>
      <c r="E173" s="93" t="s">
        <v>285</v>
      </c>
      <c r="F173" s="80" t="s">
        <v>431</v>
      </c>
      <c r="G173" s="93" t="s">
        <v>324</v>
      </c>
      <c r="H173" s="80" t="s">
        <v>1277</v>
      </c>
      <c r="I173" s="80" t="s">
        <v>165</v>
      </c>
      <c r="J173" s="80"/>
      <c r="K173" s="87">
        <v>5.14</v>
      </c>
      <c r="L173" s="93" t="s">
        <v>168</v>
      </c>
      <c r="M173" s="94">
        <v>4.3499999999999997E-2</v>
      </c>
      <c r="N173" s="94">
        <v>3.1200000000000002E-2</v>
      </c>
      <c r="O173" s="87">
        <v>17141</v>
      </c>
      <c r="P173" s="89">
        <v>108.22</v>
      </c>
      <c r="Q173" s="80"/>
      <c r="R173" s="87">
        <v>18.55</v>
      </c>
      <c r="S173" s="88">
        <v>1.874330928045856E-5</v>
      </c>
      <c r="T173" s="88">
        <v>7.8112420327631506E-4</v>
      </c>
      <c r="U173" s="88">
        <f>+R173/'סכום נכסי הקרן'!$C$42</f>
        <v>1.5280215198273342E-4</v>
      </c>
    </row>
    <row r="174" spans="2:21" s="147" customFormat="1">
      <c r="B174" s="86" t="s">
        <v>671</v>
      </c>
      <c r="C174" s="80" t="s">
        <v>672</v>
      </c>
      <c r="D174" s="93" t="s">
        <v>125</v>
      </c>
      <c r="E174" s="93" t="s">
        <v>285</v>
      </c>
      <c r="F174" s="80" t="s">
        <v>397</v>
      </c>
      <c r="G174" s="93" t="s">
        <v>377</v>
      </c>
      <c r="H174" s="80" t="s">
        <v>1277</v>
      </c>
      <c r="I174" s="80" t="s">
        <v>165</v>
      </c>
      <c r="J174" s="80"/>
      <c r="K174" s="89">
        <v>0</v>
      </c>
      <c r="L174" s="93" t="s">
        <v>168</v>
      </c>
      <c r="M174" s="94">
        <v>0.06</v>
      </c>
      <c r="N174" s="88">
        <v>3.61E-2</v>
      </c>
      <c r="O174" s="87">
        <v>0</v>
      </c>
      <c r="P174" s="89">
        <v>102.99</v>
      </c>
      <c r="Q174" s="87">
        <v>19.516439999999999</v>
      </c>
      <c r="R174" s="87">
        <v>19.51455</v>
      </c>
      <c r="S174" s="88">
        <v>1.2085537901153847E-4</v>
      </c>
      <c r="T174" s="88">
        <v>8.2174055639060986E-4</v>
      </c>
      <c r="U174" s="88">
        <f>+R174/'סכום נכסי הקרן'!$C$42</f>
        <v>1.6074745202019678E-4</v>
      </c>
    </row>
    <row r="175" spans="2:21" s="147" customFormat="1">
      <c r="B175" s="86" t="s">
        <v>673</v>
      </c>
      <c r="C175" s="80" t="s">
        <v>674</v>
      </c>
      <c r="D175" s="93" t="s">
        <v>125</v>
      </c>
      <c r="E175" s="93" t="s">
        <v>285</v>
      </c>
      <c r="F175" s="80" t="s">
        <v>397</v>
      </c>
      <c r="G175" s="93" t="s">
        <v>377</v>
      </c>
      <c r="H175" s="80" t="s">
        <v>1277</v>
      </c>
      <c r="I175" s="80" t="s">
        <v>165</v>
      </c>
      <c r="J175" s="80"/>
      <c r="K175" s="87">
        <v>6.8999999999999995</v>
      </c>
      <c r="L175" s="93" t="s">
        <v>168</v>
      </c>
      <c r="M175" s="94">
        <v>3.61E-2</v>
      </c>
      <c r="N175" s="94">
        <v>2.3900000000000001E-2</v>
      </c>
      <c r="O175" s="87">
        <v>275749</v>
      </c>
      <c r="P175" s="89">
        <v>109.38</v>
      </c>
      <c r="Q175" s="87"/>
      <c r="R175" s="87">
        <v>301.61425000000003</v>
      </c>
      <c r="S175" s="88">
        <v>3.5928208469055377E-4</v>
      </c>
      <c r="T175" s="88">
        <v>1.2700711090460016E-2</v>
      </c>
      <c r="U175" s="88">
        <f>+R175/'סכום נכסי הקרן'!$C$42</f>
        <v>2.4844909147524611E-3</v>
      </c>
    </row>
    <row r="176" spans="2:21" s="147" customFormat="1">
      <c r="B176" s="86" t="s">
        <v>675</v>
      </c>
      <c r="C176" s="80" t="s">
        <v>676</v>
      </c>
      <c r="D176" s="93" t="s">
        <v>125</v>
      </c>
      <c r="E176" s="93" t="s">
        <v>285</v>
      </c>
      <c r="F176" s="80" t="s">
        <v>376</v>
      </c>
      <c r="G176" s="93" t="s">
        <v>377</v>
      </c>
      <c r="H176" s="80" t="s">
        <v>1277</v>
      </c>
      <c r="I176" s="80" t="s">
        <v>1273</v>
      </c>
      <c r="J176" s="80"/>
      <c r="K176" s="87">
        <v>9.240000000000002</v>
      </c>
      <c r="L176" s="93" t="s">
        <v>168</v>
      </c>
      <c r="M176" s="94">
        <v>3.95E-2</v>
      </c>
      <c r="N176" s="94">
        <v>2.8500000000000001E-2</v>
      </c>
      <c r="O176" s="87">
        <v>49100</v>
      </c>
      <c r="P176" s="89">
        <v>111.72</v>
      </c>
      <c r="Q176" s="80"/>
      <c r="R176" s="87">
        <v>54.854529999999997</v>
      </c>
      <c r="S176" s="88">
        <v>2.045748323966521E-4</v>
      </c>
      <c r="T176" s="88">
        <v>2.3098760669728689E-3</v>
      </c>
      <c r="U176" s="88">
        <f>+R176/'סכום נכסי הקרן'!$C$42</f>
        <v>4.5185392075479294E-4</v>
      </c>
    </row>
    <row r="177" spans="2:21" s="147" customFormat="1">
      <c r="B177" s="86" t="s">
        <v>677</v>
      </c>
      <c r="C177" s="80" t="s">
        <v>678</v>
      </c>
      <c r="D177" s="93" t="s">
        <v>125</v>
      </c>
      <c r="E177" s="93" t="s">
        <v>285</v>
      </c>
      <c r="F177" s="80" t="s">
        <v>376</v>
      </c>
      <c r="G177" s="93" t="s">
        <v>377</v>
      </c>
      <c r="H177" s="80" t="s">
        <v>1277</v>
      </c>
      <c r="I177" s="80" t="s">
        <v>1273</v>
      </c>
      <c r="J177" s="80"/>
      <c r="K177" s="87">
        <v>9.89</v>
      </c>
      <c r="L177" s="93" t="s">
        <v>168</v>
      </c>
      <c r="M177" s="94">
        <v>3.95E-2</v>
      </c>
      <c r="N177" s="94">
        <v>2.92E-2</v>
      </c>
      <c r="O177" s="87">
        <v>21500</v>
      </c>
      <c r="P177" s="89">
        <v>111.75</v>
      </c>
      <c r="Q177" s="80"/>
      <c r="R177" s="87">
        <v>24.026259999999997</v>
      </c>
      <c r="S177" s="88">
        <v>8.9579610927250931E-5</v>
      </c>
      <c r="T177" s="88">
        <v>1.0117247008199241E-3</v>
      </c>
      <c r="U177" s="88">
        <f>+R177/'סכום נכסי הקרן'!$C$42</f>
        <v>1.9791181844186891E-4</v>
      </c>
    </row>
    <row r="178" spans="2:21" s="147" customFormat="1">
      <c r="B178" s="86" t="s">
        <v>679</v>
      </c>
      <c r="C178" s="80" t="s">
        <v>680</v>
      </c>
      <c r="D178" s="93" t="s">
        <v>125</v>
      </c>
      <c r="E178" s="93" t="s">
        <v>285</v>
      </c>
      <c r="F178" s="80" t="s">
        <v>681</v>
      </c>
      <c r="G178" s="93" t="s">
        <v>324</v>
      </c>
      <c r="H178" s="80" t="s">
        <v>1277</v>
      </c>
      <c r="I178" s="80" t="s">
        <v>165</v>
      </c>
      <c r="J178" s="80"/>
      <c r="K178" s="87">
        <v>4.03</v>
      </c>
      <c r="L178" s="93" t="s">
        <v>168</v>
      </c>
      <c r="M178" s="94">
        <v>3.9E-2</v>
      </c>
      <c r="N178" s="94">
        <v>3.4699999999999995E-2</v>
      </c>
      <c r="O178" s="87">
        <v>91000</v>
      </c>
      <c r="P178" s="89">
        <v>102.22</v>
      </c>
      <c r="Q178" s="80"/>
      <c r="R178" s="87">
        <v>93.020200000000003</v>
      </c>
      <c r="S178" s="88">
        <v>1.0131994277093342E-4</v>
      </c>
      <c r="T178" s="88">
        <v>3.9169989010028831E-3</v>
      </c>
      <c r="U178" s="88">
        <f>+R178/'סכום נכסי הקרן'!$C$42</f>
        <v>7.6623648182556653E-4</v>
      </c>
    </row>
    <row r="179" spans="2:21" s="147" customFormat="1">
      <c r="B179" s="86" t="s">
        <v>682</v>
      </c>
      <c r="C179" s="80" t="s">
        <v>683</v>
      </c>
      <c r="D179" s="93" t="s">
        <v>125</v>
      </c>
      <c r="E179" s="93" t="s">
        <v>285</v>
      </c>
      <c r="F179" s="80" t="s">
        <v>444</v>
      </c>
      <c r="G179" s="93" t="s">
        <v>377</v>
      </c>
      <c r="H179" s="80" t="s">
        <v>1277</v>
      </c>
      <c r="I179" s="80" t="s">
        <v>165</v>
      </c>
      <c r="J179" s="80"/>
      <c r="K179" s="87">
        <v>6.0699999999999994</v>
      </c>
      <c r="L179" s="93" t="s">
        <v>168</v>
      </c>
      <c r="M179" s="94">
        <v>3.9199999999999999E-2</v>
      </c>
      <c r="N179" s="94">
        <v>2.2299999999999997E-2</v>
      </c>
      <c r="O179" s="87">
        <v>0.98</v>
      </c>
      <c r="P179" s="89">
        <v>111.38</v>
      </c>
      <c r="Q179" s="80"/>
      <c r="R179" s="87">
        <v>1.1000000000000001E-3</v>
      </c>
      <c r="S179" s="88">
        <v>1.0209886086842373E-9</v>
      </c>
      <c r="T179" s="88">
        <v>4.6320033617463428E-8</v>
      </c>
      <c r="U179" s="88">
        <f>+R179/'סכום נכסי הקרן'!$C$42</f>
        <v>9.0610440528844624E-9</v>
      </c>
    </row>
    <row r="180" spans="2:21" s="147" customFormat="1">
      <c r="B180" s="86" t="s">
        <v>684</v>
      </c>
      <c r="C180" s="80" t="s">
        <v>685</v>
      </c>
      <c r="D180" s="93" t="s">
        <v>125</v>
      </c>
      <c r="E180" s="93" t="s">
        <v>285</v>
      </c>
      <c r="F180" s="80" t="s">
        <v>478</v>
      </c>
      <c r="G180" s="93" t="s">
        <v>441</v>
      </c>
      <c r="H180" s="80" t="s">
        <v>1277</v>
      </c>
      <c r="I180" s="80" t="s">
        <v>1273</v>
      </c>
      <c r="J180" s="80"/>
      <c r="K180" s="87">
        <v>1.6199999999999999</v>
      </c>
      <c r="L180" s="93" t="s">
        <v>168</v>
      </c>
      <c r="M180" s="94">
        <v>2.3E-2</v>
      </c>
      <c r="N180" s="94">
        <v>7.6E-3</v>
      </c>
      <c r="O180" s="87">
        <v>273199</v>
      </c>
      <c r="P180" s="89">
        <v>102.53</v>
      </c>
      <c r="Q180" s="80"/>
      <c r="R180" s="87">
        <v>280.11113</v>
      </c>
      <c r="S180" s="88">
        <v>9.1803919438730773E-5</v>
      </c>
      <c r="T180" s="88">
        <v>1.1795233598386971E-2</v>
      </c>
      <c r="U180" s="88">
        <f>+R180/'סכום נכסי הקרן'!$C$42</f>
        <v>2.3073629896665873E-3</v>
      </c>
    </row>
    <row r="181" spans="2:21" s="147" customFormat="1">
      <c r="B181" s="86" t="s">
        <v>686</v>
      </c>
      <c r="C181" s="80" t="s">
        <v>687</v>
      </c>
      <c r="D181" s="93" t="s">
        <v>125</v>
      </c>
      <c r="E181" s="93" t="s">
        <v>285</v>
      </c>
      <c r="F181" s="80" t="s">
        <v>478</v>
      </c>
      <c r="G181" s="93" t="s">
        <v>441</v>
      </c>
      <c r="H181" s="80" t="s">
        <v>1277</v>
      </c>
      <c r="I181" s="80" t="s">
        <v>1273</v>
      </c>
      <c r="J181" s="80"/>
      <c r="K181" s="87">
        <v>6.3100000000000005</v>
      </c>
      <c r="L181" s="93" t="s">
        <v>168</v>
      </c>
      <c r="M181" s="94">
        <v>1.7500000000000002E-2</v>
      </c>
      <c r="N181" s="94">
        <v>1.3600000000000001E-2</v>
      </c>
      <c r="O181" s="87">
        <v>519569</v>
      </c>
      <c r="P181" s="89">
        <v>102.7</v>
      </c>
      <c r="Q181" s="80"/>
      <c r="R181" s="87">
        <v>533.59738000000004</v>
      </c>
      <c r="S181" s="88">
        <v>3.596633804006374E-4</v>
      </c>
      <c r="T181" s="88">
        <v>2.2469316890718551E-2</v>
      </c>
      <c r="U181" s="88">
        <f>+R181/'סכום נכסי הקרן'!$C$42</f>
        <v>4.3954085151670279E-3</v>
      </c>
    </row>
    <row r="182" spans="2:21" s="147" customFormat="1">
      <c r="B182" s="86" t="s">
        <v>688</v>
      </c>
      <c r="C182" s="80" t="s">
        <v>689</v>
      </c>
      <c r="D182" s="93" t="s">
        <v>125</v>
      </c>
      <c r="E182" s="93" t="s">
        <v>285</v>
      </c>
      <c r="F182" s="80" t="s">
        <v>478</v>
      </c>
      <c r="G182" s="93" t="s">
        <v>441</v>
      </c>
      <c r="H182" s="80" t="s">
        <v>1277</v>
      </c>
      <c r="I182" s="80" t="s">
        <v>1273</v>
      </c>
      <c r="J182" s="80"/>
      <c r="K182" s="87">
        <v>4.8</v>
      </c>
      <c r="L182" s="93" t="s">
        <v>168</v>
      </c>
      <c r="M182" s="94">
        <v>2.9600000000000001E-2</v>
      </c>
      <c r="N182" s="94">
        <v>1.6500000000000001E-2</v>
      </c>
      <c r="O182" s="87">
        <v>102000</v>
      </c>
      <c r="P182" s="89">
        <v>107.49</v>
      </c>
      <c r="Q182" s="80"/>
      <c r="R182" s="87">
        <v>109.63980000000001</v>
      </c>
      <c r="S182" s="88">
        <v>2.4975881134394726E-4</v>
      </c>
      <c r="T182" s="88">
        <v>4.6168356561926971E-3</v>
      </c>
      <c r="U182" s="88">
        <f>+R182/'סכום נכסי הקרן'!$C$42</f>
        <v>9.0313732522676526E-4</v>
      </c>
    </row>
    <row r="183" spans="2:21" s="147" customFormat="1">
      <c r="B183" s="86" t="s">
        <v>690</v>
      </c>
      <c r="C183" s="80" t="s">
        <v>691</v>
      </c>
      <c r="D183" s="93" t="s">
        <v>125</v>
      </c>
      <c r="E183" s="93" t="s">
        <v>285</v>
      </c>
      <c r="F183" s="80" t="s">
        <v>489</v>
      </c>
      <c r="G183" s="93" t="s">
        <v>324</v>
      </c>
      <c r="H183" s="80" t="s">
        <v>1278</v>
      </c>
      <c r="I183" s="80" t="s">
        <v>165</v>
      </c>
      <c r="J183" s="80"/>
      <c r="K183" s="87">
        <v>4.5</v>
      </c>
      <c r="L183" s="93" t="s">
        <v>168</v>
      </c>
      <c r="M183" s="94">
        <v>3.5000000000000003E-2</v>
      </c>
      <c r="N183" s="94">
        <v>1.8000000000000002E-2</v>
      </c>
      <c r="O183" s="87">
        <v>18700</v>
      </c>
      <c r="P183" s="89">
        <v>108.77</v>
      </c>
      <c r="Q183" s="80"/>
      <c r="R183" s="87">
        <v>20.33999</v>
      </c>
      <c r="S183" s="88">
        <v>1.1578236471870867E-4</v>
      </c>
      <c r="T183" s="88">
        <v>8.5649910961715437E-4</v>
      </c>
      <c r="U183" s="88">
        <f>+R183/'סכום נכסי הקרן'!$C$42</f>
        <v>1.6754685947748129E-4</v>
      </c>
    </row>
    <row r="184" spans="2:21" s="147" customFormat="1">
      <c r="B184" s="86" t="s">
        <v>692</v>
      </c>
      <c r="C184" s="80" t="s">
        <v>693</v>
      </c>
      <c r="D184" s="93" t="s">
        <v>125</v>
      </c>
      <c r="E184" s="93" t="s">
        <v>285</v>
      </c>
      <c r="F184" s="80" t="s">
        <v>364</v>
      </c>
      <c r="G184" s="93" t="s">
        <v>287</v>
      </c>
      <c r="H184" s="80" t="s">
        <v>1278</v>
      </c>
      <c r="I184" s="80" t="s">
        <v>165</v>
      </c>
      <c r="J184" s="80"/>
      <c r="K184" s="87">
        <v>3.9600000000000004</v>
      </c>
      <c r="L184" s="93" t="s">
        <v>168</v>
      </c>
      <c r="M184" s="94">
        <v>3.6000000000000004E-2</v>
      </c>
      <c r="N184" s="94">
        <v>1.9199999999999998E-2</v>
      </c>
      <c r="O184" s="87">
        <f>200000/50000</f>
        <v>4</v>
      </c>
      <c r="P184" s="89">
        <v>5472000</v>
      </c>
      <c r="Q184" s="80"/>
      <c r="R184" s="87">
        <v>218.88</v>
      </c>
      <c r="S184" s="88">
        <f>1275.42886295517%/50000</f>
        <v>2.5508577259103401E-4</v>
      </c>
      <c r="T184" s="88">
        <v>9.2168445074458129E-3</v>
      </c>
      <c r="U184" s="88">
        <f>+R184/'סכום נכסי הקרן'!$C$42</f>
        <v>1.8029830202685008E-3</v>
      </c>
    </row>
    <row r="185" spans="2:21" s="147" customFormat="1">
      <c r="B185" s="86" t="s">
        <v>694</v>
      </c>
      <c r="C185" s="80" t="s">
        <v>695</v>
      </c>
      <c r="D185" s="93" t="s">
        <v>125</v>
      </c>
      <c r="E185" s="93" t="s">
        <v>285</v>
      </c>
      <c r="F185" s="80" t="s">
        <v>696</v>
      </c>
      <c r="G185" s="93" t="s">
        <v>659</v>
      </c>
      <c r="H185" s="80" t="s">
        <v>1278</v>
      </c>
      <c r="I185" s="80" t="s">
        <v>165</v>
      </c>
      <c r="J185" s="80"/>
      <c r="K185" s="87">
        <v>1.3800000000000001</v>
      </c>
      <c r="L185" s="93" t="s">
        <v>168</v>
      </c>
      <c r="M185" s="94">
        <v>5.5500000000000001E-2</v>
      </c>
      <c r="N185" s="94">
        <v>1.1899999999999999E-2</v>
      </c>
      <c r="O185" s="87">
        <v>789</v>
      </c>
      <c r="P185" s="89">
        <v>106.56</v>
      </c>
      <c r="Q185" s="80"/>
      <c r="R185" s="87">
        <v>0.84075999999999995</v>
      </c>
      <c r="S185" s="88">
        <v>2.1916666666666666E-5</v>
      </c>
      <c r="T185" s="88">
        <v>3.5403664967471406E-5</v>
      </c>
      <c r="U185" s="88">
        <f>+R185/'סכום נכסי הקרן'!$C$42</f>
        <v>6.9256030890028536E-6</v>
      </c>
    </row>
    <row r="186" spans="2:21" s="147" customFormat="1">
      <c r="B186" s="86" t="s">
        <v>697</v>
      </c>
      <c r="C186" s="80" t="s">
        <v>698</v>
      </c>
      <c r="D186" s="93" t="s">
        <v>125</v>
      </c>
      <c r="E186" s="93" t="s">
        <v>285</v>
      </c>
      <c r="F186" s="80" t="s">
        <v>485</v>
      </c>
      <c r="G186" s="93" t="s">
        <v>287</v>
      </c>
      <c r="H186" s="80" t="s">
        <v>1278</v>
      </c>
      <c r="I186" s="80" t="s">
        <v>165</v>
      </c>
      <c r="J186" s="80"/>
      <c r="K186" s="87">
        <v>2.1300000000000003</v>
      </c>
      <c r="L186" s="93" t="s">
        <v>168</v>
      </c>
      <c r="M186" s="94">
        <v>1.4999999999999999E-2</v>
      </c>
      <c r="N186" s="94">
        <v>7.4000000000000012E-3</v>
      </c>
      <c r="O186" s="87">
        <v>20320</v>
      </c>
      <c r="P186" s="89">
        <v>101.74</v>
      </c>
      <c r="Q186" s="80"/>
      <c r="R186" s="87">
        <v>20.673569999999998</v>
      </c>
      <c r="S186" s="88">
        <v>3.9482376714724281E-5</v>
      </c>
      <c r="T186" s="88">
        <v>8.7054587035725742E-4</v>
      </c>
      <c r="U186" s="88">
        <f>+R186/'סכום נכסי הקרן'!$C$42</f>
        <v>1.7029466227308236E-4</v>
      </c>
    </row>
    <row r="187" spans="2:21" s="147" customFormat="1">
      <c r="B187" s="86" t="s">
        <v>699</v>
      </c>
      <c r="C187" s="80" t="s">
        <v>700</v>
      </c>
      <c r="D187" s="93" t="s">
        <v>125</v>
      </c>
      <c r="E187" s="93" t="s">
        <v>285</v>
      </c>
      <c r="F187" s="80" t="s">
        <v>701</v>
      </c>
      <c r="G187" s="93" t="s">
        <v>324</v>
      </c>
      <c r="H187" s="80" t="s">
        <v>1278</v>
      </c>
      <c r="I187" s="80" t="s">
        <v>165</v>
      </c>
      <c r="J187" s="80"/>
      <c r="K187" s="87">
        <v>3.2800000000000002</v>
      </c>
      <c r="L187" s="93" t="s">
        <v>168</v>
      </c>
      <c r="M187" s="94">
        <v>6.0499999999999998E-2</v>
      </c>
      <c r="N187" s="94">
        <v>3.4899999999999994E-2</v>
      </c>
      <c r="O187" s="87">
        <v>91477</v>
      </c>
      <c r="P187" s="89">
        <v>110.7</v>
      </c>
      <c r="Q187" s="80"/>
      <c r="R187" s="87">
        <v>101.26504</v>
      </c>
      <c r="S187" s="88">
        <v>9.8036315779884752E-5</v>
      </c>
      <c r="T187" s="88">
        <v>4.264181870067071E-3</v>
      </c>
      <c r="U187" s="88">
        <f>+R187/'סכום נכסי הקרן'!$C$42</f>
        <v>8.341518076882791E-4</v>
      </c>
    </row>
    <row r="188" spans="2:21" s="147" customFormat="1">
      <c r="B188" s="86" t="s">
        <v>702</v>
      </c>
      <c r="C188" s="80" t="s">
        <v>703</v>
      </c>
      <c r="D188" s="93" t="s">
        <v>125</v>
      </c>
      <c r="E188" s="93" t="s">
        <v>285</v>
      </c>
      <c r="F188" s="80" t="s">
        <v>704</v>
      </c>
      <c r="G188" s="93" t="s">
        <v>705</v>
      </c>
      <c r="H188" s="80" t="s">
        <v>1278</v>
      </c>
      <c r="I188" s="80" t="s">
        <v>165</v>
      </c>
      <c r="J188" s="80"/>
      <c r="K188" s="87">
        <v>2.94</v>
      </c>
      <c r="L188" s="93" t="s">
        <v>168</v>
      </c>
      <c r="M188" s="94">
        <v>4.4500000000000005E-2</v>
      </c>
      <c r="N188" s="94">
        <v>2.7900000000000001E-2</v>
      </c>
      <c r="O188" s="87">
        <v>132385</v>
      </c>
      <c r="P188" s="89">
        <v>106.1</v>
      </c>
      <c r="Q188" s="80"/>
      <c r="R188" s="87">
        <v>140.46048999999999</v>
      </c>
      <c r="S188" s="88">
        <v>9.4560714285714292E-5</v>
      </c>
      <c r="T188" s="88">
        <v>5.914667835204895E-3</v>
      </c>
      <c r="U188" s="88">
        <f>+R188/'סכום נכסי הקרן'!$C$42</f>
        <v>1.1570169887088521E-3</v>
      </c>
    </row>
    <row r="189" spans="2:21" s="147" customFormat="1">
      <c r="B189" s="86" t="s">
        <v>706</v>
      </c>
      <c r="C189" s="80" t="s">
        <v>707</v>
      </c>
      <c r="D189" s="93" t="s">
        <v>125</v>
      </c>
      <c r="E189" s="93" t="s">
        <v>285</v>
      </c>
      <c r="F189" s="80" t="s">
        <v>708</v>
      </c>
      <c r="G189" s="93" t="s">
        <v>384</v>
      </c>
      <c r="H189" s="80" t="s">
        <v>1278</v>
      </c>
      <c r="I189" s="80" t="s">
        <v>1273</v>
      </c>
      <c r="J189" s="80"/>
      <c r="K189" s="87">
        <v>3.5500000000000003</v>
      </c>
      <c r="L189" s="93" t="s">
        <v>168</v>
      </c>
      <c r="M189" s="94">
        <v>2.9500000000000002E-2</v>
      </c>
      <c r="N189" s="94">
        <v>1.5599999999999996E-2</v>
      </c>
      <c r="O189" s="87">
        <v>71470.600000000006</v>
      </c>
      <c r="P189" s="89">
        <v>105.75</v>
      </c>
      <c r="Q189" s="80"/>
      <c r="R189" s="87">
        <v>75.580160000000006</v>
      </c>
      <c r="S189" s="88">
        <v>2.6648366907862256E-4</v>
      </c>
      <c r="T189" s="88">
        <v>3.1826141381938768E-3</v>
      </c>
      <c r="U189" s="88">
        <f>+R189/'סכום נכסי הקרן'!$C$42</f>
        <v>6.2257741753096003E-4</v>
      </c>
    </row>
    <row r="190" spans="2:21" s="147" customFormat="1">
      <c r="B190" s="86" t="s">
        <v>709</v>
      </c>
      <c r="C190" s="80" t="s">
        <v>710</v>
      </c>
      <c r="D190" s="93" t="s">
        <v>125</v>
      </c>
      <c r="E190" s="93" t="s">
        <v>285</v>
      </c>
      <c r="F190" s="80" t="s">
        <v>509</v>
      </c>
      <c r="G190" s="93" t="s">
        <v>324</v>
      </c>
      <c r="H190" s="80" t="s">
        <v>1278</v>
      </c>
      <c r="I190" s="80" t="s">
        <v>165</v>
      </c>
      <c r="J190" s="80"/>
      <c r="K190" s="87">
        <v>3.8299999999999996</v>
      </c>
      <c r="L190" s="93" t="s">
        <v>168</v>
      </c>
      <c r="M190" s="94">
        <v>7.0499999999999993E-2</v>
      </c>
      <c r="N190" s="94">
        <v>1.9100000000000002E-2</v>
      </c>
      <c r="O190" s="87">
        <v>80</v>
      </c>
      <c r="P190" s="89">
        <v>122.4</v>
      </c>
      <c r="Q190" s="80"/>
      <c r="R190" s="87">
        <v>9.7920000000000007E-2</v>
      </c>
      <c r="S190" s="88">
        <v>1.3456320129704392E-7</v>
      </c>
      <c r="T190" s="88">
        <v>4.1233251743836534E-6</v>
      </c>
      <c r="U190" s="88">
        <f>+R190/'סכום נכסי הקרן'!$C$42</f>
        <v>8.0659766696222407E-7</v>
      </c>
    </row>
    <row r="191" spans="2:21" s="147" customFormat="1">
      <c r="B191" s="86" t="s">
        <v>711</v>
      </c>
      <c r="C191" s="80" t="s">
        <v>712</v>
      </c>
      <c r="D191" s="93" t="s">
        <v>125</v>
      </c>
      <c r="E191" s="93" t="s">
        <v>285</v>
      </c>
      <c r="F191" s="80" t="s">
        <v>512</v>
      </c>
      <c r="G191" s="93" t="s">
        <v>353</v>
      </c>
      <c r="H191" s="80" t="s">
        <v>1278</v>
      </c>
      <c r="I191" s="80" t="s">
        <v>1273</v>
      </c>
      <c r="J191" s="80"/>
      <c r="K191" s="87">
        <v>4.1999999999999993</v>
      </c>
      <c r="L191" s="93" t="s">
        <v>168</v>
      </c>
      <c r="M191" s="94">
        <v>4.1399999999999999E-2</v>
      </c>
      <c r="N191" s="94">
        <v>1.7599999999999998E-2</v>
      </c>
      <c r="O191" s="87">
        <v>25684.04</v>
      </c>
      <c r="P191" s="89">
        <v>111.3</v>
      </c>
      <c r="Q191" s="80"/>
      <c r="R191" s="87">
        <v>28.58634</v>
      </c>
      <c r="S191" s="88">
        <v>3.1944929157229982E-5</v>
      </c>
      <c r="T191" s="88">
        <v>1.2037456634547631E-3</v>
      </c>
      <c r="U191" s="88">
        <f>+R191/'סכום נכסי הקרן'!$C$42</f>
        <v>2.354746236824847E-4</v>
      </c>
    </row>
    <row r="192" spans="2:21" s="147" customFormat="1">
      <c r="B192" s="86" t="s">
        <v>713</v>
      </c>
      <c r="C192" s="80" t="s">
        <v>714</v>
      </c>
      <c r="D192" s="93" t="s">
        <v>125</v>
      </c>
      <c r="E192" s="93" t="s">
        <v>285</v>
      </c>
      <c r="F192" s="80" t="s">
        <v>519</v>
      </c>
      <c r="G192" s="93" t="s">
        <v>353</v>
      </c>
      <c r="H192" s="80" t="s">
        <v>1278</v>
      </c>
      <c r="I192" s="80" t="s">
        <v>1273</v>
      </c>
      <c r="J192" s="80"/>
      <c r="K192" s="87">
        <v>2.21</v>
      </c>
      <c r="L192" s="93" t="s">
        <v>168</v>
      </c>
      <c r="M192" s="94">
        <v>1.3000000000000001E-2</v>
      </c>
      <c r="N192" s="94">
        <v>9.1000000000000004E-3</v>
      </c>
      <c r="O192" s="87">
        <v>16443</v>
      </c>
      <c r="P192" s="89">
        <v>100.85</v>
      </c>
      <c r="Q192" s="80"/>
      <c r="R192" s="87">
        <v>16.58277</v>
      </c>
      <c r="S192" s="88">
        <v>3.010755444554713E-5</v>
      </c>
      <c r="T192" s="88">
        <v>6.9828587624605812E-4</v>
      </c>
      <c r="U192" s="88">
        <f>+R192/'סכום נכסי הקרן'!$C$42</f>
        <v>1.3659746317168259E-4</v>
      </c>
    </row>
    <row r="193" spans="2:21" s="147" customFormat="1">
      <c r="B193" s="86" t="s">
        <v>715</v>
      </c>
      <c r="C193" s="80" t="s">
        <v>716</v>
      </c>
      <c r="D193" s="93" t="s">
        <v>125</v>
      </c>
      <c r="E193" s="93" t="s">
        <v>285</v>
      </c>
      <c r="F193" s="80" t="s">
        <v>519</v>
      </c>
      <c r="G193" s="93" t="s">
        <v>353</v>
      </c>
      <c r="H193" s="80" t="s">
        <v>1278</v>
      </c>
      <c r="I193" s="80" t="s">
        <v>1273</v>
      </c>
      <c r="J193" s="80"/>
      <c r="K193" s="87">
        <v>0.25</v>
      </c>
      <c r="L193" s="93" t="s">
        <v>168</v>
      </c>
      <c r="M193" s="94">
        <v>5.5E-2</v>
      </c>
      <c r="N193" s="94">
        <v>8.199999999999999E-3</v>
      </c>
      <c r="O193" s="87">
        <v>489.8</v>
      </c>
      <c r="P193" s="89">
        <v>102.54</v>
      </c>
      <c r="Q193" s="80"/>
      <c r="R193" s="87">
        <v>0.50224000000000002</v>
      </c>
      <c r="S193" s="88">
        <v>4.0386739392591518E-6</v>
      </c>
      <c r="T193" s="88">
        <v>2.1148885167304392E-5</v>
      </c>
      <c r="U193" s="88">
        <f>+R193/'סכום נכסי הקרן'!$C$42</f>
        <v>4.1371079682915384E-6</v>
      </c>
    </row>
    <row r="194" spans="2:21" s="147" customFormat="1">
      <c r="B194" s="86" t="s">
        <v>717</v>
      </c>
      <c r="C194" s="80" t="s">
        <v>718</v>
      </c>
      <c r="D194" s="93" t="s">
        <v>125</v>
      </c>
      <c r="E194" s="93" t="s">
        <v>285</v>
      </c>
      <c r="F194" s="80" t="s">
        <v>719</v>
      </c>
      <c r="G194" s="93" t="s">
        <v>156</v>
      </c>
      <c r="H194" s="80" t="s">
        <v>1278</v>
      </c>
      <c r="I194" s="80" t="s">
        <v>165</v>
      </c>
      <c r="J194" s="80"/>
      <c r="K194" s="87">
        <v>3.28</v>
      </c>
      <c r="L194" s="93" t="s">
        <v>168</v>
      </c>
      <c r="M194" s="94">
        <v>2.4E-2</v>
      </c>
      <c r="N194" s="94">
        <v>1.4100000000000001E-2</v>
      </c>
      <c r="O194" s="87">
        <v>36904.1</v>
      </c>
      <c r="P194" s="89">
        <v>103.49</v>
      </c>
      <c r="Q194" s="80"/>
      <c r="R194" s="87">
        <v>38.192050000000002</v>
      </c>
      <c r="S194" s="88">
        <v>8.7860629002690281E-5</v>
      </c>
      <c r="T194" s="88">
        <v>1.6082336726544037E-3</v>
      </c>
      <c r="U194" s="88">
        <f>+R194/'סכום נכסי הקרן'!$C$42</f>
        <v>3.1459986138178728E-4</v>
      </c>
    </row>
    <row r="195" spans="2:21" s="147" customFormat="1">
      <c r="B195" s="86" t="s">
        <v>720</v>
      </c>
      <c r="C195" s="80" t="s">
        <v>721</v>
      </c>
      <c r="D195" s="93" t="s">
        <v>125</v>
      </c>
      <c r="E195" s="93" t="s">
        <v>285</v>
      </c>
      <c r="F195" s="80" t="s">
        <v>722</v>
      </c>
      <c r="G195" s="93" t="s">
        <v>324</v>
      </c>
      <c r="H195" s="80" t="s">
        <v>1278</v>
      </c>
      <c r="I195" s="80" t="s">
        <v>1273</v>
      </c>
      <c r="J195" s="80"/>
      <c r="K195" s="87">
        <v>2.61</v>
      </c>
      <c r="L195" s="93" t="s">
        <v>168</v>
      </c>
      <c r="M195" s="94">
        <v>5.0999999999999997E-2</v>
      </c>
      <c r="N195" s="94">
        <v>2.3300000000000001E-2</v>
      </c>
      <c r="O195" s="87">
        <v>198260</v>
      </c>
      <c r="P195" s="89">
        <v>107.36</v>
      </c>
      <c r="Q195" s="80"/>
      <c r="R195" s="87">
        <v>212.85192999999998</v>
      </c>
      <c r="S195" s="88">
        <v>2.3407319952774497E-4</v>
      </c>
      <c r="T195" s="88">
        <v>8.9630077755836098E-3</v>
      </c>
      <c r="U195" s="88">
        <f>+R195/'סכום נכסי הקרן'!$C$42</f>
        <v>1.7533279222467996E-3</v>
      </c>
    </row>
    <row r="196" spans="2:21" s="147" customFormat="1">
      <c r="B196" s="86" t="s">
        <v>723</v>
      </c>
      <c r="C196" s="80" t="s">
        <v>724</v>
      </c>
      <c r="D196" s="93" t="s">
        <v>125</v>
      </c>
      <c r="E196" s="93" t="s">
        <v>285</v>
      </c>
      <c r="F196" s="80" t="s">
        <v>725</v>
      </c>
      <c r="G196" s="93" t="s">
        <v>324</v>
      </c>
      <c r="H196" s="80" t="s">
        <v>1278</v>
      </c>
      <c r="I196" s="80" t="s">
        <v>1273</v>
      </c>
      <c r="J196" s="80"/>
      <c r="K196" s="87">
        <v>4.2200000000000006</v>
      </c>
      <c r="L196" s="93" t="s">
        <v>168</v>
      </c>
      <c r="M196" s="94">
        <v>3.3500000000000002E-2</v>
      </c>
      <c r="N196" s="94">
        <v>1.78E-2</v>
      </c>
      <c r="O196" s="87">
        <v>91200</v>
      </c>
      <c r="P196" s="89">
        <v>106.7</v>
      </c>
      <c r="Q196" s="87">
        <v>13.118549999999999</v>
      </c>
      <c r="R196" s="87">
        <v>111.19275</v>
      </c>
      <c r="S196" s="88">
        <v>1.8663449616689853E-4</v>
      </c>
      <c r="T196" s="88">
        <v>4.6822290163801876E-3</v>
      </c>
      <c r="U196" s="88">
        <f>+R196/'סכום נכסי הקרן'!$C$42</f>
        <v>9.1592946010124422E-4</v>
      </c>
    </row>
    <row r="197" spans="2:21" s="147" customFormat="1">
      <c r="B197" s="86" t="s">
        <v>726</v>
      </c>
      <c r="C197" s="80" t="s">
        <v>727</v>
      </c>
      <c r="D197" s="93" t="s">
        <v>125</v>
      </c>
      <c r="E197" s="93" t="s">
        <v>285</v>
      </c>
      <c r="F197" s="80" t="s">
        <v>728</v>
      </c>
      <c r="G197" s="93" t="s">
        <v>729</v>
      </c>
      <c r="H197" s="80" t="s">
        <v>1279</v>
      </c>
      <c r="I197" s="80" t="s">
        <v>1273</v>
      </c>
      <c r="J197" s="80"/>
      <c r="K197" s="87">
        <v>0.7400000000000001</v>
      </c>
      <c r="L197" s="93" t="s">
        <v>168</v>
      </c>
      <c r="M197" s="94">
        <v>6.3E-2</v>
      </c>
      <c r="N197" s="94">
        <v>8.1000000000000013E-3</v>
      </c>
      <c r="O197" s="87">
        <v>7500</v>
      </c>
      <c r="P197" s="89">
        <v>105.67</v>
      </c>
      <c r="Q197" s="80"/>
      <c r="R197" s="87">
        <v>7.9252500000000001</v>
      </c>
      <c r="S197" s="88">
        <v>4.0000000000000003E-5</v>
      </c>
      <c r="T197" s="88">
        <v>3.3372531493345637E-4</v>
      </c>
      <c r="U197" s="88">
        <f>+R197/'סכום נכסי הקרן'!$C$42</f>
        <v>6.5282763072838711E-5</v>
      </c>
    </row>
    <row r="198" spans="2:21" s="147" customFormat="1">
      <c r="B198" s="86" t="s">
        <v>730</v>
      </c>
      <c r="C198" s="80" t="s">
        <v>731</v>
      </c>
      <c r="D198" s="93" t="s">
        <v>125</v>
      </c>
      <c r="E198" s="93" t="s">
        <v>285</v>
      </c>
      <c r="F198" s="80" t="s">
        <v>485</v>
      </c>
      <c r="G198" s="93" t="s">
        <v>287</v>
      </c>
      <c r="H198" s="80" t="s">
        <v>1279</v>
      </c>
      <c r="I198" s="80" t="s">
        <v>165</v>
      </c>
      <c r="J198" s="80"/>
      <c r="K198" s="87">
        <v>2.84</v>
      </c>
      <c r="L198" s="93" t="s">
        <v>168</v>
      </c>
      <c r="M198" s="94">
        <v>2.6000000000000002E-2</v>
      </c>
      <c r="N198" s="94">
        <v>1.1299999999999999E-2</v>
      </c>
      <c r="O198" s="87">
        <v>2595</v>
      </c>
      <c r="P198" s="89">
        <v>104.39</v>
      </c>
      <c r="Q198" s="80"/>
      <c r="R198" s="87">
        <v>2.70892</v>
      </c>
      <c r="S198" s="88">
        <v>2.6883391347588264E-5</v>
      </c>
      <c r="T198" s="88">
        <v>1.1407024133365365E-4</v>
      </c>
      <c r="U198" s="88">
        <f>+R198/'סכום נכסי הקרן'!$C$42</f>
        <v>2.2314221323399796E-5</v>
      </c>
    </row>
    <row r="199" spans="2:21" s="147" customFormat="1">
      <c r="B199" s="86" t="s">
        <v>732</v>
      </c>
      <c r="C199" s="80" t="s">
        <v>733</v>
      </c>
      <c r="D199" s="93" t="s">
        <v>125</v>
      </c>
      <c r="E199" s="93" t="s">
        <v>285</v>
      </c>
      <c r="F199" s="80" t="s">
        <v>534</v>
      </c>
      <c r="G199" s="93" t="s">
        <v>324</v>
      </c>
      <c r="H199" s="80" t="s">
        <v>1279</v>
      </c>
      <c r="I199" s="80" t="s">
        <v>165</v>
      </c>
      <c r="J199" s="80"/>
      <c r="K199" s="87">
        <v>2.12</v>
      </c>
      <c r="L199" s="93" t="s">
        <v>168</v>
      </c>
      <c r="M199" s="94">
        <v>0.05</v>
      </c>
      <c r="N199" s="94">
        <v>1.6200000000000003E-2</v>
      </c>
      <c r="O199" s="87">
        <v>12291.47</v>
      </c>
      <c r="P199" s="89">
        <v>108.54</v>
      </c>
      <c r="Q199" s="80"/>
      <c r="R199" s="87">
        <v>13.34117</v>
      </c>
      <c r="S199" s="88">
        <v>5.9236E-5</v>
      </c>
      <c r="T199" s="88">
        <v>5.617849480875404E-4</v>
      </c>
      <c r="U199" s="88">
        <f>+R199/'סכום נכסי הקרן'!$C$42</f>
        <v>1.0989539007910963E-4</v>
      </c>
    </row>
    <row r="200" spans="2:21" s="147" customFormat="1">
      <c r="B200" s="86" t="s">
        <v>734</v>
      </c>
      <c r="C200" s="80" t="s">
        <v>735</v>
      </c>
      <c r="D200" s="93" t="s">
        <v>125</v>
      </c>
      <c r="E200" s="93" t="s">
        <v>285</v>
      </c>
      <c r="F200" s="80" t="s">
        <v>534</v>
      </c>
      <c r="G200" s="93" t="s">
        <v>324</v>
      </c>
      <c r="H200" s="80" t="s">
        <v>1279</v>
      </c>
      <c r="I200" s="80" t="s">
        <v>165</v>
      </c>
      <c r="J200" s="80"/>
      <c r="K200" s="87">
        <v>2.9899999999999998</v>
      </c>
      <c r="L200" s="93" t="s">
        <v>168</v>
      </c>
      <c r="M200" s="94">
        <v>4.6500000000000007E-2</v>
      </c>
      <c r="N200" s="94">
        <v>1.95E-2</v>
      </c>
      <c r="O200" s="87">
        <v>12</v>
      </c>
      <c r="P200" s="89">
        <v>109.46</v>
      </c>
      <c r="Q200" s="80"/>
      <c r="R200" s="87">
        <v>1.3130000000000001E-2</v>
      </c>
      <c r="S200" s="88">
        <v>6.1866863540774646E-8</v>
      </c>
      <c r="T200" s="88">
        <v>5.5289276490663161E-7</v>
      </c>
      <c r="U200" s="88">
        <f>+R200/'סכום נכסי הקרן'!$C$42</f>
        <v>1.0815591674033908E-7</v>
      </c>
    </row>
    <row r="201" spans="2:21" s="147" customFormat="1">
      <c r="B201" s="86" t="s">
        <v>736</v>
      </c>
      <c r="C201" s="80" t="s">
        <v>737</v>
      </c>
      <c r="D201" s="93" t="s">
        <v>125</v>
      </c>
      <c r="E201" s="93" t="s">
        <v>285</v>
      </c>
      <c r="F201" s="80" t="s">
        <v>738</v>
      </c>
      <c r="G201" s="93" t="s">
        <v>739</v>
      </c>
      <c r="H201" s="80" t="s">
        <v>1279</v>
      </c>
      <c r="I201" s="80" t="s">
        <v>1273</v>
      </c>
      <c r="J201" s="80"/>
      <c r="K201" s="87">
        <v>2.8300000000000005</v>
      </c>
      <c r="L201" s="93" t="s">
        <v>168</v>
      </c>
      <c r="M201" s="94">
        <v>3.4000000000000002E-2</v>
      </c>
      <c r="N201" s="94">
        <v>2.2700000000000005E-2</v>
      </c>
      <c r="O201" s="87">
        <v>42161.53</v>
      </c>
      <c r="P201" s="89">
        <v>103.75</v>
      </c>
      <c r="Q201" s="80"/>
      <c r="R201" s="87">
        <v>43.74259</v>
      </c>
      <c r="S201" s="88">
        <v>7.0986473339844779E-5</v>
      </c>
      <c r="T201" s="88">
        <v>1.8419620357408358E-3</v>
      </c>
      <c r="U201" s="88">
        <f>+R201/'סכום נכסי הקרן'!$C$42</f>
        <v>3.6032139543387573E-4</v>
      </c>
    </row>
    <row r="202" spans="2:21" s="147" customFormat="1">
      <c r="B202" s="86" t="s">
        <v>740</v>
      </c>
      <c r="C202" s="80" t="s">
        <v>741</v>
      </c>
      <c r="D202" s="93" t="s">
        <v>125</v>
      </c>
      <c r="E202" s="93" t="s">
        <v>285</v>
      </c>
      <c r="F202" s="80" t="s">
        <v>557</v>
      </c>
      <c r="G202" s="93" t="s">
        <v>324</v>
      </c>
      <c r="H202" s="80" t="s">
        <v>1279</v>
      </c>
      <c r="I202" s="80" t="s">
        <v>1273</v>
      </c>
      <c r="J202" s="80"/>
      <c r="K202" s="87">
        <v>3.4400000000000008</v>
      </c>
      <c r="L202" s="93" t="s">
        <v>168</v>
      </c>
      <c r="M202" s="94">
        <v>5.74E-2</v>
      </c>
      <c r="N202" s="94">
        <v>1.7600000000000001E-2</v>
      </c>
      <c r="O202" s="87">
        <v>10629.38</v>
      </c>
      <c r="P202" s="89">
        <v>114.08</v>
      </c>
      <c r="Q202" s="87">
        <v>0.30506</v>
      </c>
      <c r="R202" s="87">
        <v>12.431059999999999</v>
      </c>
      <c r="S202" s="88">
        <v>5.2400063380661416E-5</v>
      </c>
      <c r="T202" s="88">
        <v>5.2346101554609525E-4</v>
      </c>
      <c r="U202" s="88">
        <f>+R202/'סכום נכסי הקרן'!$C$42</f>
        <v>1.0239852934913627E-4</v>
      </c>
    </row>
    <row r="203" spans="2:21" s="147" customFormat="1">
      <c r="B203" s="86" t="s">
        <v>742</v>
      </c>
      <c r="C203" s="80" t="s">
        <v>743</v>
      </c>
      <c r="D203" s="93" t="s">
        <v>125</v>
      </c>
      <c r="E203" s="93" t="s">
        <v>285</v>
      </c>
      <c r="F203" s="80" t="s">
        <v>568</v>
      </c>
      <c r="G203" s="93" t="s">
        <v>324</v>
      </c>
      <c r="H203" s="80" t="s">
        <v>1279</v>
      </c>
      <c r="I203" s="80" t="s">
        <v>1273</v>
      </c>
      <c r="J203" s="80"/>
      <c r="K203" s="87">
        <v>4.2699999999999996</v>
      </c>
      <c r="L203" s="93" t="s">
        <v>168</v>
      </c>
      <c r="M203" s="94">
        <v>3.7000000000000005E-2</v>
      </c>
      <c r="N203" s="94">
        <v>1.6799999999999999E-2</v>
      </c>
      <c r="O203" s="87">
        <v>16258</v>
      </c>
      <c r="P203" s="89">
        <v>109.85</v>
      </c>
      <c r="Q203" s="80"/>
      <c r="R203" s="87">
        <v>17.85941</v>
      </c>
      <c r="S203" s="88">
        <v>6.5375658655840349E-5</v>
      </c>
      <c r="T203" s="88">
        <v>7.5204406508005679E-4</v>
      </c>
      <c r="U203" s="88">
        <f>+R203/'סכום נכסי הקרן'!$C$42</f>
        <v>1.4711354615320479E-4</v>
      </c>
    </row>
    <row r="204" spans="2:21" s="147" customFormat="1">
      <c r="B204" s="86" t="s">
        <v>744</v>
      </c>
      <c r="C204" s="80" t="s">
        <v>745</v>
      </c>
      <c r="D204" s="93" t="s">
        <v>125</v>
      </c>
      <c r="E204" s="93" t="s">
        <v>285</v>
      </c>
      <c r="F204" s="80" t="s">
        <v>746</v>
      </c>
      <c r="G204" s="93" t="s">
        <v>441</v>
      </c>
      <c r="H204" s="80" t="s">
        <v>1279</v>
      </c>
      <c r="I204" s="80" t="s">
        <v>165</v>
      </c>
      <c r="J204" s="80"/>
      <c r="K204" s="87">
        <v>0.05</v>
      </c>
      <c r="L204" s="93" t="s">
        <v>168</v>
      </c>
      <c r="M204" s="94">
        <v>8.5000000000000006E-2</v>
      </c>
      <c r="N204" s="94">
        <v>1.04E-2</v>
      </c>
      <c r="O204" s="87">
        <v>7359</v>
      </c>
      <c r="P204" s="89">
        <v>104.2</v>
      </c>
      <c r="Q204" s="80"/>
      <c r="R204" s="87">
        <v>7.6680799999999998</v>
      </c>
      <c r="S204" s="88">
        <v>2.6965213412662044E-5</v>
      </c>
      <c r="T204" s="88">
        <v>3.2289611216490809E-4</v>
      </c>
      <c r="U204" s="88">
        <f>+R204/'סכום נכסי הקרן'!$C$42</f>
        <v>6.3164373346402073E-5</v>
      </c>
    </row>
    <row r="205" spans="2:21" s="147" customFormat="1">
      <c r="B205" s="86" t="s">
        <v>747</v>
      </c>
      <c r="C205" s="80" t="s">
        <v>748</v>
      </c>
      <c r="D205" s="93" t="s">
        <v>125</v>
      </c>
      <c r="E205" s="93" t="s">
        <v>285</v>
      </c>
      <c r="F205" s="80" t="s">
        <v>749</v>
      </c>
      <c r="G205" s="93" t="s">
        <v>750</v>
      </c>
      <c r="H205" s="80" t="s">
        <v>1280</v>
      </c>
      <c r="I205" s="80" t="s">
        <v>165</v>
      </c>
      <c r="J205" s="80"/>
      <c r="K205" s="87">
        <v>6.3999999999999995</v>
      </c>
      <c r="L205" s="93" t="s">
        <v>168</v>
      </c>
      <c r="M205" s="94">
        <v>4.4500000000000005E-2</v>
      </c>
      <c r="N205" s="94">
        <v>3.04E-2</v>
      </c>
      <c r="O205" s="87">
        <v>60000</v>
      </c>
      <c r="P205" s="89">
        <v>111.06</v>
      </c>
      <c r="Q205" s="80"/>
      <c r="R205" s="87">
        <v>66.635990000000007</v>
      </c>
      <c r="S205" s="88">
        <v>1.875E-4</v>
      </c>
      <c r="T205" s="88">
        <v>2.8059829972117787E-3</v>
      </c>
      <c r="U205" s="88">
        <f>+R205/'סכום נכסי הקרן'!$C$42</f>
        <v>5.4890149172506222E-4</v>
      </c>
    </row>
    <row r="206" spans="2:21" s="147" customFormat="1">
      <c r="B206" s="86" t="s">
        <v>751</v>
      </c>
      <c r="C206" s="80" t="s">
        <v>752</v>
      </c>
      <c r="D206" s="93" t="s">
        <v>125</v>
      </c>
      <c r="E206" s="93" t="s">
        <v>285</v>
      </c>
      <c r="F206" s="80" t="s">
        <v>580</v>
      </c>
      <c r="G206" s="93" t="s">
        <v>384</v>
      </c>
      <c r="H206" s="80" t="s">
        <v>1280</v>
      </c>
      <c r="I206" s="80" t="s">
        <v>165</v>
      </c>
      <c r="J206" s="80"/>
      <c r="K206" s="87">
        <v>2.0500000000000003</v>
      </c>
      <c r="L206" s="93" t="s">
        <v>168</v>
      </c>
      <c r="M206" s="94">
        <v>3.3000000000000002E-2</v>
      </c>
      <c r="N206" s="94">
        <v>2.1000000000000001E-2</v>
      </c>
      <c r="O206" s="87">
        <v>25082</v>
      </c>
      <c r="P206" s="89">
        <v>102.92</v>
      </c>
      <c r="Q206" s="80"/>
      <c r="R206" s="87">
        <v>25.81439</v>
      </c>
      <c r="S206" s="88">
        <v>3.8845938854172206E-5</v>
      </c>
      <c r="T206" s="88">
        <v>1.0870212841948288E-3</v>
      </c>
      <c r="U206" s="88">
        <f>+R206/'סכום נכסי הקרן'!$C$42</f>
        <v>2.1264120453485464E-4</v>
      </c>
    </row>
    <row r="207" spans="2:21" s="147" customFormat="1">
      <c r="B207" s="86" t="s">
        <v>753</v>
      </c>
      <c r="C207" s="80" t="s">
        <v>754</v>
      </c>
      <c r="D207" s="93" t="s">
        <v>125</v>
      </c>
      <c r="E207" s="93" t="s">
        <v>285</v>
      </c>
      <c r="F207" s="80" t="s">
        <v>586</v>
      </c>
      <c r="G207" s="93" t="s">
        <v>410</v>
      </c>
      <c r="H207" s="80" t="s">
        <v>1280</v>
      </c>
      <c r="I207" s="80" t="s">
        <v>1273</v>
      </c>
      <c r="J207" s="80"/>
      <c r="K207" s="87">
        <v>2.34</v>
      </c>
      <c r="L207" s="93" t="s">
        <v>168</v>
      </c>
      <c r="M207" s="94">
        <v>0.06</v>
      </c>
      <c r="N207" s="94">
        <v>1.3800000000000002E-2</v>
      </c>
      <c r="O207" s="87">
        <v>55192.5</v>
      </c>
      <c r="P207" s="89">
        <v>112.64</v>
      </c>
      <c r="Q207" s="80"/>
      <c r="R207" s="87">
        <v>62.16883</v>
      </c>
      <c r="S207" s="88">
        <v>8.9673135025441871E-5</v>
      </c>
      <c r="T207" s="88">
        <v>2.6178748141439715E-3</v>
      </c>
      <c r="U207" s="88">
        <f>+R207/'סכום נכסי הקרן'!$C$42</f>
        <v>5.121040975875319E-4</v>
      </c>
    </row>
    <row r="208" spans="2:21" s="147" customFormat="1">
      <c r="B208" s="86" t="s">
        <v>755</v>
      </c>
      <c r="C208" s="80" t="s">
        <v>756</v>
      </c>
      <c r="D208" s="93" t="s">
        <v>125</v>
      </c>
      <c r="E208" s="93" t="s">
        <v>285</v>
      </c>
      <c r="F208" s="80" t="s">
        <v>586</v>
      </c>
      <c r="G208" s="93" t="s">
        <v>410</v>
      </c>
      <c r="H208" s="80" t="s">
        <v>1280</v>
      </c>
      <c r="I208" s="80" t="s">
        <v>1273</v>
      </c>
      <c r="J208" s="80"/>
      <c r="K208" s="87">
        <v>4.45</v>
      </c>
      <c r="L208" s="93" t="s">
        <v>168</v>
      </c>
      <c r="M208" s="94">
        <v>5.9000000000000004E-2</v>
      </c>
      <c r="N208" s="94">
        <v>2.2599999999999999E-2</v>
      </c>
      <c r="O208" s="87">
        <v>1304</v>
      </c>
      <c r="P208" s="89">
        <v>118.73</v>
      </c>
      <c r="Q208" s="80"/>
      <c r="R208" s="87">
        <v>1.5482400000000001</v>
      </c>
      <c r="S208" s="88">
        <v>1.8280254241327394E-6</v>
      </c>
      <c r="T208" s="88">
        <v>6.5195026225365062E-5</v>
      </c>
      <c r="U208" s="88">
        <f>+R208/'סכום נכסי הקרן'!$C$42</f>
        <v>1.2753337131307125E-5</v>
      </c>
    </row>
    <row r="209" spans="2:21" s="147" customFormat="1">
      <c r="B209" s="86" t="s">
        <v>757</v>
      </c>
      <c r="C209" s="80" t="s">
        <v>758</v>
      </c>
      <c r="D209" s="93" t="s">
        <v>125</v>
      </c>
      <c r="E209" s="93" t="s">
        <v>285</v>
      </c>
      <c r="F209" s="80" t="s">
        <v>589</v>
      </c>
      <c r="G209" s="93" t="s">
        <v>324</v>
      </c>
      <c r="H209" s="80" t="s">
        <v>1280</v>
      </c>
      <c r="I209" s="80" t="s">
        <v>1273</v>
      </c>
      <c r="J209" s="80"/>
      <c r="K209" s="87">
        <v>4.8800000000000008</v>
      </c>
      <c r="L209" s="93" t="s">
        <v>168</v>
      </c>
      <c r="M209" s="94">
        <v>6.9000000000000006E-2</v>
      </c>
      <c r="N209" s="94">
        <v>6.2300000000000015E-2</v>
      </c>
      <c r="O209" s="87">
        <v>114400</v>
      </c>
      <c r="P209" s="89">
        <v>106.36</v>
      </c>
      <c r="Q209" s="80"/>
      <c r="R209" s="87">
        <v>121.67583999999999</v>
      </c>
      <c r="S209" s="88">
        <v>2.4785456310216851E-4</v>
      </c>
      <c r="T209" s="88">
        <v>5.1236627265755456E-3</v>
      </c>
      <c r="U209" s="88">
        <f>+R209/'סכום נכסי הקרן'!$C$42</f>
        <v>1.0022819512833828E-3</v>
      </c>
    </row>
    <row r="210" spans="2:21" s="147" customFormat="1">
      <c r="B210" s="86" t="s">
        <v>759</v>
      </c>
      <c r="C210" s="80" t="s">
        <v>760</v>
      </c>
      <c r="D210" s="93" t="s">
        <v>125</v>
      </c>
      <c r="E210" s="93" t="s">
        <v>285</v>
      </c>
      <c r="F210" s="80" t="s">
        <v>761</v>
      </c>
      <c r="G210" s="93" t="s">
        <v>384</v>
      </c>
      <c r="H210" s="80" t="s">
        <v>1280</v>
      </c>
      <c r="I210" s="80" t="s">
        <v>165</v>
      </c>
      <c r="J210" s="80"/>
      <c r="K210" s="87">
        <v>0.16999999999999998</v>
      </c>
      <c r="L210" s="93" t="s">
        <v>168</v>
      </c>
      <c r="M210" s="94">
        <v>2.35E-2</v>
      </c>
      <c r="N210" s="94">
        <v>1.5499999999999998E-2</v>
      </c>
      <c r="O210" s="87">
        <v>95.6</v>
      </c>
      <c r="P210" s="89">
        <v>100.33</v>
      </c>
      <c r="Q210" s="80"/>
      <c r="R210" s="87">
        <v>9.5920000000000005E-2</v>
      </c>
      <c r="S210" s="88">
        <v>9.3725490196078432E-6</v>
      </c>
      <c r="T210" s="88">
        <v>4.0391069314428109E-6</v>
      </c>
      <c r="U210" s="88">
        <f>+R210/'סכום נכסי הקרן'!$C$42</f>
        <v>7.9012304141152503E-7</v>
      </c>
    </row>
    <row r="211" spans="2:21" s="147" customFormat="1">
      <c r="B211" s="86" t="s">
        <v>762</v>
      </c>
      <c r="C211" s="80" t="s">
        <v>763</v>
      </c>
      <c r="D211" s="93" t="s">
        <v>125</v>
      </c>
      <c r="E211" s="93" t="s">
        <v>285</v>
      </c>
      <c r="F211" s="80" t="s">
        <v>764</v>
      </c>
      <c r="G211" s="93" t="s">
        <v>324</v>
      </c>
      <c r="H211" s="80" t="s">
        <v>1280</v>
      </c>
      <c r="I211" s="80" t="s">
        <v>165</v>
      </c>
      <c r="J211" s="80"/>
      <c r="K211" s="87">
        <v>4.6500000000000004</v>
      </c>
      <c r="L211" s="93" t="s">
        <v>168</v>
      </c>
      <c r="M211" s="94">
        <v>4.5999999999999999E-2</v>
      </c>
      <c r="N211" s="94">
        <v>4.7300000000000002E-2</v>
      </c>
      <c r="O211" s="87">
        <v>21850</v>
      </c>
      <c r="P211" s="89">
        <v>99.65</v>
      </c>
      <c r="Q211" s="80"/>
      <c r="R211" s="87">
        <v>21.773529999999997</v>
      </c>
      <c r="S211" s="88">
        <v>8.8461538461538465E-5</v>
      </c>
      <c r="T211" s="88">
        <v>9.1686421960986207E-4</v>
      </c>
      <c r="U211" s="88">
        <f>+R211/'סכום נכסי הקרן'!$C$42</f>
        <v>1.7935537683345579E-4</v>
      </c>
    </row>
    <row r="212" spans="2:21" s="147" customFormat="1">
      <c r="B212" s="86" t="s">
        <v>765</v>
      </c>
      <c r="C212" s="80" t="s">
        <v>766</v>
      </c>
      <c r="D212" s="93" t="s">
        <v>125</v>
      </c>
      <c r="E212" s="93" t="s">
        <v>285</v>
      </c>
      <c r="F212" s="80" t="s">
        <v>604</v>
      </c>
      <c r="G212" s="93" t="s">
        <v>324</v>
      </c>
      <c r="H212" s="80" t="s">
        <v>1280</v>
      </c>
      <c r="I212" s="80" t="s">
        <v>165</v>
      </c>
      <c r="J212" s="80"/>
      <c r="K212" s="87">
        <v>0.66</v>
      </c>
      <c r="L212" s="93" t="s">
        <v>168</v>
      </c>
      <c r="M212" s="94">
        <v>0.03</v>
      </c>
      <c r="N212" s="94">
        <v>9.6000000000000009E-3</v>
      </c>
      <c r="O212" s="87">
        <v>2156.8000000000002</v>
      </c>
      <c r="P212" s="89">
        <v>101.6</v>
      </c>
      <c r="Q212" s="80"/>
      <c r="R212" s="87">
        <v>2.1913100000000001</v>
      </c>
      <c r="S212" s="88">
        <v>1.293783982224867E-5</v>
      </c>
      <c r="T212" s="88">
        <v>9.2274138969348891E-5</v>
      </c>
      <c r="U212" s="88">
        <f>+R212/'סכום נכסי הקרן'!$C$42</f>
        <v>1.8050505857751136E-5</v>
      </c>
    </row>
    <row r="213" spans="2:21" s="147" customFormat="1">
      <c r="B213" s="86" t="s">
        <v>767</v>
      </c>
      <c r="C213" s="80" t="s">
        <v>768</v>
      </c>
      <c r="D213" s="93" t="s">
        <v>125</v>
      </c>
      <c r="E213" s="93" t="s">
        <v>285</v>
      </c>
      <c r="F213" s="80" t="s">
        <v>769</v>
      </c>
      <c r="G213" s="93" t="s">
        <v>384</v>
      </c>
      <c r="H213" s="80" t="s">
        <v>1282</v>
      </c>
      <c r="I213" s="80" t="s">
        <v>165</v>
      </c>
      <c r="J213" s="80"/>
      <c r="K213" s="87">
        <v>1.84</v>
      </c>
      <c r="L213" s="93" t="s">
        <v>168</v>
      </c>
      <c r="M213" s="94">
        <v>4.2999999999999997E-2</v>
      </c>
      <c r="N213" s="94">
        <v>2.8800000000000003E-2</v>
      </c>
      <c r="O213" s="87">
        <v>56168.959999999999</v>
      </c>
      <c r="P213" s="89">
        <v>103.03</v>
      </c>
      <c r="Q213" s="80"/>
      <c r="R213" s="87">
        <v>57.87088</v>
      </c>
      <c r="S213" s="88">
        <v>1.1115940311713835E-4</v>
      </c>
      <c r="T213" s="88">
        <v>2.4368919155201741E-3</v>
      </c>
      <c r="U213" s="88">
        <f>+R213/'סכום נכסי הקרן'!$C$42</f>
        <v>4.7670053914471844E-4</v>
      </c>
    </row>
    <row r="214" spans="2:21" s="147" customFormat="1">
      <c r="B214" s="86" t="s">
        <v>770</v>
      </c>
      <c r="C214" s="80" t="s">
        <v>771</v>
      </c>
      <c r="D214" s="93" t="s">
        <v>125</v>
      </c>
      <c r="E214" s="93" t="s">
        <v>285</v>
      </c>
      <c r="F214" s="80" t="s">
        <v>769</v>
      </c>
      <c r="G214" s="93" t="s">
        <v>384</v>
      </c>
      <c r="H214" s="80" t="s">
        <v>1282</v>
      </c>
      <c r="I214" s="80" t="s">
        <v>165</v>
      </c>
      <c r="J214" s="80"/>
      <c r="K214" s="87">
        <v>2.5100000000000002</v>
      </c>
      <c r="L214" s="93" t="s">
        <v>168</v>
      </c>
      <c r="M214" s="94">
        <v>4.2500000000000003E-2</v>
      </c>
      <c r="N214" s="94">
        <v>3.15E-2</v>
      </c>
      <c r="O214" s="87">
        <v>60994.080000000002</v>
      </c>
      <c r="P214" s="89">
        <v>104.56</v>
      </c>
      <c r="Q214" s="80"/>
      <c r="R214" s="87">
        <v>63.775410000000001</v>
      </c>
      <c r="S214" s="88">
        <v>1.0050868924277973E-4</v>
      </c>
      <c r="T214" s="88">
        <v>2.685526486515921E-3</v>
      </c>
      <c r="U214" s="88">
        <f>+R214/'סכום נכסי הקרן'!$C$42</f>
        <v>5.2533799954615295E-4</v>
      </c>
    </row>
    <row r="215" spans="2:21" s="147" customFormat="1">
      <c r="B215" s="86" t="s">
        <v>772</v>
      </c>
      <c r="C215" s="80" t="s">
        <v>773</v>
      </c>
      <c r="D215" s="93" t="s">
        <v>125</v>
      </c>
      <c r="E215" s="93" t="s">
        <v>285</v>
      </c>
      <c r="F215" s="80" t="s">
        <v>774</v>
      </c>
      <c r="G215" s="93" t="s">
        <v>384</v>
      </c>
      <c r="H215" s="80" t="s">
        <v>1282</v>
      </c>
      <c r="I215" s="80" t="s">
        <v>1273</v>
      </c>
      <c r="J215" s="80"/>
      <c r="K215" s="87">
        <v>1.8800000000000001</v>
      </c>
      <c r="L215" s="93" t="s">
        <v>168</v>
      </c>
      <c r="M215" s="94">
        <v>4.7E-2</v>
      </c>
      <c r="N215" s="94">
        <v>1.8800000000000001E-2</v>
      </c>
      <c r="O215" s="87">
        <v>4000</v>
      </c>
      <c r="P215" s="89">
        <v>106.98</v>
      </c>
      <c r="Q215" s="80"/>
      <c r="R215" s="87">
        <v>4.2791999999999994</v>
      </c>
      <c r="S215" s="88">
        <v>3.6316095293434049E-5</v>
      </c>
      <c r="T215" s="88">
        <v>1.8019335259622678E-4</v>
      </c>
      <c r="U215" s="88">
        <f>+R215/'סכום נכסי הקרן'!$C$42</f>
        <v>3.5249108828275616E-5</v>
      </c>
    </row>
    <row r="216" spans="2:21" s="147" customFormat="1">
      <c r="B216" s="83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7"/>
      <c r="P216" s="89"/>
      <c r="Q216" s="80"/>
      <c r="R216" s="80"/>
      <c r="S216" s="80"/>
      <c r="T216" s="88"/>
      <c r="U216" s="80"/>
    </row>
    <row r="217" spans="2:21" s="147" customFormat="1">
      <c r="B217" s="99" t="s">
        <v>47</v>
      </c>
      <c r="C217" s="82"/>
      <c r="D217" s="82"/>
      <c r="E217" s="82"/>
      <c r="F217" s="82"/>
      <c r="G217" s="82"/>
      <c r="H217" s="82"/>
      <c r="I217" s="82"/>
      <c r="J217" s="82"/>
      <c r="K217" s="90">
        <v>4.2443195993978664</v>
      </c>
      <c r="L217" s="82"/>
      <c r="M217" s="82"/>
      <c r="N217" s="104">
        <v>3.6239094012472786E-2</v>
      </c>
      <c r="O217" s="90"/>
      <c r="P217" s="92"/>
      <c r="Q217" s="82"/>
      <c r="R217" s="90">
        <v>166.38153999999997</v>
      </c>
      <c r="S217" s="82"/>
      <c r="T217" s="91">
        <v>7.0061804782957579E-3</v>
      </c>
      <c r="U217" s="91">
        <f>+R217/'סכום נכסי הקרן'!$C$42</f>
        <v>1.3705367850243254E-3</v>
      </c>
    </row>
    <row r="218" spans="2:21" s="147" customFormat="1">
      <c r="B218" s="86" t="s">
        <v>775</v>
      </c>
      <c r="C218" s="80" t="s">
        <v>776</v>
      </c>
      <c r="D218" s="93" t="s">
        <v>125</v>
      </c>
      <c r="E218" s="93" t="s">
        <v>285</v>
      </c>
      <c r="F218" s="80" t="s">
        <v>777</v>
      </c>
      <c r="G218" s="93" t="s">
        <v>778</v>
      </c>
      <c r="H218" s="80" t="s">
        <v>1276</v>
      </c>
      <c r="I218" s="80" t="s">
        <v>1273</v>
      </c>
      <c r="J218" s="80"/>
      <c r="K218" s="87">
        <v>4.42</v>
      </c>
      <c r="L218" s="93" t="s">
        <v>168</v>
      </c>
      <c r="M218" s="94">
        <v>3.49E-2</v>
      </c>
      <c r="N218" s="94">
        <v>3.2600000000000004E-2</v>
      </c>
      <c r="O218" s="87">
        <v>96545</v>
      </c>
      <c r="P218" s="89">
        <v>100.25</v>
      </c>
      <c r="Q218" s="80"/>
      <c r="R218" s="87">
        <v>96.786360000000002</v>
      </c>
      <c r="S218" s="88">
        <v>6.1266243058406795E-5</v>
      </c>
      <c r="T218" s="88">
        <v>4.0755885899199252E-3</v>
      </c>
      <c r="U218" s="88">
        <f>+R218/'סכום נכסי הקרן'!$C$42</f>
        <v>7.9725951970757681E-4</v>
      </c>
    </row>
    <row r="219" spans="2:21" s="147" customFormat="1">
      <c r="B219" s="86" t="s">
        <v>779</v>
      </c>
      <c r="C219" s="80" t="s">
        <v>780</v>
      </c>
      <c r="D219" s="93" t="s">
        <v>125</v>
      </c>
      <c r="E219" s="93" t="s">
        <v>285</v>
      </c>
      <c r="F219" s="80" t="s">
        <v>586</v>
      </c>
      <c r="G219" s="93" t="s">
        <v>410</v>
      </c>
      <c r="H219" s="80" t="s">
        <v>1280</v>
      </c>
      <c r="I219" s="80" t="s">
        <v>1273</v>
      </c>
      <c r="J219" s="80"/>
      <c r="K219" s="87">
        <v>4</v>
      </c>
      <c r="L219" s="93" t="s">
        <v>168</v>
      </c>
      <c r="M219" s="94">
        <v>6.7000000000000004E-2</v>
      </c>
      <c r="N219" s="94">
        <v>4.130000000000001E-2</v>
      </c>
      <c r="O219" s="87">
        <v>67911</v>
      </c>
      <c r="P219" s="89">
        <v>102.48</v>
      </c>
      <c r="Q219" s="80"/>
      <c r="R219" s="87">
        <v>69.595179999999999</v>
      </c>
      <c r="S219" s="88">
        <v>5.6390574750248487E-5</v>
      </c>
      <c r="T219" s="88">
        <v>2.9305918883758345E-3</v>
      </c>
      <c r="U219" s="88">
        <f>+R219/'סכום נכסי הקרן'!$C$42</f>
        <v>5.7327726531674868E-4</v>
      </c>
    </row>
    <row r="220" spans="2:21" s="147" customFormat="1">
      <c r="B220" s="152"/>
    </row>
    <row r="221" spans="2:21" s="147" customFormat="1">
      <c r="B221" s="152"/>
    </row>
    <row r="222" spans="2:21" s="147" customFormat="1">
      <c r="B222" s="152"/>
    </row>
    <row r="223" spans="2:21" s="147" customFormat="1">
      <c r="B223" s="153" t="s">
        <v>252</v>
      </c>
    </row>
    <row r="224" spans="2:21" s="147" customFormat="1">
      <c r="B224" s="153" t="s">
        <v>116</v>
      </c>
    </row>
    <row r="225" spans="2:2" s="147" customFormat="1">
      <c r="B225" s="153" t="s">
        <v>237</v>
      </c>
    </row>
    <row r="226" spans="2:2" s="147" customFormat="1">
      <c r="B226" s="153" t="s">
        <v>247</v>
      </c>
    </row>
    <row r="227" spans="2:2" s="147" customFormat="1">
      <c r="B227" s="153" t="s">
        <v>245</v>
      </c>
    </row>
    <row r="228" spans="2:2" s="147" customFormat="1">
      <c r="B228" s="152"/>
    </row>
    <row r="229" spans="2:2" s="147" customFormat="1">
      <c r="B229" s="152"/>
    </row>
    <row r="230" spans="2:2" s="147" customFormat="1">
      <c r="B230" s="152"/>
    </row>
    <row r="231" spans="2:2" s="147" customFormat="1">
      <c r="B231" s="152"/>
    </row>
    <row r="232" spans="2:2" s="147" customFormat="1">
      <c r="B232" s="152"/>
    </row>
    <row r="233" spans="2:2" s="147" customFormat="1">
      <c r="B233" s="152"/>
    </row>
    <row r="234" spans="2:2" s="147" customFormat="1">
      <c r="B234" s="152"/>
    </row>
    <row r="235" spans="2:2" s="147" customFormat="1">
      <c r="B235" s="152"/>
    </row>
    <row r="236" spans="2:2" s="147" customFormat="1">
      <c r="B236" s="152"/>
    </row>
    <row r="237" spans="2:2" s="147" customFormat="1">
      <c r="B237" s="152"/>
    </row>
    <row r="238" spans="2:2" s="147" customFormat="1">
      <c r="B238" s="152"/>
    </row>
    <row r="239" spans="2:2" s="147" customFormat="1">
      <c r="B239" s="152"/>
    </row>
    <row r="240" spans="2:2" s="147" customFormat="1">
      <c r="B240" s="152"/>
    </row>
    <row r="241" spans="2:6" s="147" customFormat="1">
      <c r="B241" s="152"/>
    </row>
    <row r="242" spans="2:6" s="147" customFormat="1">
      <c r="B242" s="152"/>
    </row>
    <row r="243" spans="2:6" s="147" customFormat="1">
      <c r="B243" s="152"/>
    </row>
    <row r="244" spans="2:6" s="147" customFormat="1">
      <c r="B244" s="152"/>
    </row>
    <row r="245" spans="2:6">
      <c r="C245" s="1"/>
      <c r="D245" s="1"/>
      <c r="E245" s="1"/>
      <c r="F245" s="1"/>
    </row>
    <row r="246" spans="2:6">
      <c r="C246" s="1"/>
      <c r="D246" s="1"/>
      <c r="E246" s="1"/>
      <c r="F246" s="1"/>
    </row>
    <row r="247" spans="2:6">
      <c r="C247" s="1"/>
      <c r="D247" s="1"/>
      <c r="E247" s="1"/>
      <c r="F247" s="1"/>
    </row>
    <row r="248" spans="2:6">
      <c r="C248" s="1"/>
      <c r="D248" s="1"/>
      <c r="E248" s="1"/>
      <c r="F248" s="1"/>
    </row>
    <row r="249" spans="2:6">
      <c r="C249" s="1"/>
      <c r="D249" s="1"/>
      <c r="E249" s="1"/>
      <c r="F249" s="1"/>
    </row>
    <row r="250" spans="2:6">
      <c r="C250" s="1"/>
      <c r="D250" s="1"/>
      <c r="E250" s="1"/>
      <c r="F250" s="1"/>
    </row>
    <row r="251" spans="2:6">
      <c r="C251" s="1"/>
      <c r="D251" s="1"/>
      <c r="E251" s="1"/>
      <c r="F251" s="1"/>
    </row>
    <row r="252" spans="2:6">
      <c r="C252" s="1"/>
      <c r="D252" s="1"/>
      <c r="E252" s="1"/>
      <c r="F252" s="1"/>
    </row>
    <row r="253" spans="2:6">
      <c r="C253" s="1"/>
      <c r="D253" s="1"/>
      <c r="E253" s="1"/>
      <c r="F253" s="1"/>
    </row>
    <row r="254" spans="2:6">
      <c r="C254" s="1"/>
      <c r="D254" s="1"/>
      <c r="E254" s="1"/>
      <c r="F254" s="1"/>
    </row>
    <row r="255" spans="2:6">
      <c r="C255" s="1"/>
      <c r="D255" s="1"/>
      <c r="E255" s="1"/>
      <c r="F255" s="1"/>
    </row>
    <row r="256" spans="2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2">
    <mergeCell ref="B6:U6"/>
    <mergeCell ref="B7:U7"/>
  </mergeCells>
  <phoneticPr fontId="4" type="noConversion"/>
  <conditionalFormatting sqref="B12:B219">
    <cfRule type="cellIs" dxfId="10" priority="2" operator="equal">
      <formula>"NR3"</formula>
    </cfRule>
  </conditionalFormatting>
  <conditionalFormatting sqref="B12:B219">
    <cfRule type="containsText" dxfId="9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$BB$7:$BB$24</formula1>
    </dataValidation>
    <dataValidation allowBlank="1" showInputMessage="1" showErrorMessage="1" sqref="H2 B34 Q9 B36 B225 B227"/>
    <dataValidation type="list" allowBlank="1" showInputMessage="1" showErrorMessage="1" sqref="I12:I828">
      <formula1>$BD$7:$BD$10</formula1>
    </dataValidation>
    <dataValidation type="list" allowBlank="1" showInputMessage="1" showErrorMessage="1" sqref="E12:E822">
      <formula1>$AZ$7:$AZ$24</formula1>
    </dataValidation>
    <dataValidation type="list" allowBlank="1" showInputMessage="1" showErrorMessage="1" sqref="L12:L828">
      <formula1>$BE$7:$BE$20</formula1>
    </dataValidation>
    <dataValidation type="list" allowBlank="1" showInputMessage="1" showErrorMessage="1" sqref="G12:G555">
      <formula1>$BB$7:$BB$29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zoomScale="90" zoomScaleNormal="90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4.7109375" style="2" bestFit="1" customWidth="1"/>
    <col min="8" max="8" width="12" style="1" bestFit="1" customWidth="1"/>
    <col min="9" max="9" width="11.28515625" style="1" bestFit="1" customWidth="1"/>
    <col min="10" max="10" width="10.7109375" style="1" bestFit="1" customWidth="1"/>
    <col min="11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183</v>
      </c>
      <c r="C1" s="78" t="s" vm="1">
        <v>253</v>
      </c>
    </row>
    <row r="2" spans="2:61">
      <c r="B2" s="57" t="s">
        <v>182</v>
      </c>
      <c r="C2" s="78" t="s">
        <v>254</v>
      </c>
    </row>
    <row r="3" spans="2:61">
      <c r="B3" s="57" t="s">
        <v>184</v>
      </c>
      <c r="C3" s="78" t="s">
        <v>255</v>
      </c>
    </row>
    <row r="4" spans="2:61">
      <c r="B4" s="57" t="s">
        <v>185</v>
      </c>
      <c r="C4" s="78">
        <v>2208</v>
      </c>
    </row>
    <row r="6" spans="2:61" ht="26.25" customHeight="1">
      <c r="B6" s="202" t="s">
        <v>213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4"/>
      <c r="BI6" s="3"/>
    </row>
    <row r="7" spans="2:61" ht="26.25" customHeight="1">
      <c r="B7" s="202" t="s">
        <v>92</v>
      </c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4"/>
      <c r="BE7" s="3"/>
      <c r="BI7" s="3"/>
    </row>
    <row r="8" spans="2:61" s="3" customFormat="1" ht="63">
      <c r="B8" s="22" t="s">
        <v>119</v>
      </c>
      <c r="C8" s="30" t="s">
        <v>45</v>
      </c>
      <c r="D8" s="30" t="s">
        <v>124</v>
      </c>
      <c r="E8" s="30" t="s">
        <v>229</v>
      </c>
      <c r="F8" s="30" t="s">
        <v>121</v>
      </c>
      <c r="G8" s="30" t="s">
        <v>65</v>
      </c>
      <c r="H8" s="30" t="s">
        <v>104</v>
      </c>
      <c r="I8" s="13" t="s">
        <v>239</v>
      </c>
      <c r="J8" s="13" t="s">
        <v>238</v>
      </c>
      <c r="K8" s="13" t="s">
        <v>62</v>
      </c>
      <c r="L8" s="13" t="s">
        <v>59</v>
      </c>
      <c r="M8" s="30" t="s">
        <v>186</v>
      </c>
      <c r="N8" s="14" t="s">
        <v>188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248</v>
      </c>
      <c r="J9" s="16"/>
      <c r="K9" s="16" t="s">
        <v>242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BE10" s="1"/>
      <c r="BF10" s="3"/>
      <c r="BG10" s="1"/>
      <c r="BI10" s="1"/>
    </row>
    <row r="11" spans="2:61" s="145" customFormat="1" ht="18" customHeight="1">
      <c r="B11" s="105" t="s">
        <v>29</v>
      </c>
      <c r="C11" s="98"/>
      <c r="D11" s="98"/>
      <c r="E11" s="98"/>
      <c r="F11" s="98"/>
      <c r="G11" s="98"/>
      <c r="H11" s="98"/>
      <c r="I11" s="100"/>
      <c r="J11" s="102"/>
      <c r="K11" s="100">
        <v>1444.2216899999987</v>
      </c>
      <c r="L11" s="98"/>
      <c r="M11" s="103">
        <v>1</v>
      </c>
      <c r="N11" s="103">
        <f>+K11/'סכום נכסי הקרן'!$C$42</f>
        <v>1.1896505777473849E-2</v>
      </c>
      <c r="BE11" s="147"/>
      <c r="BF11" s="149"/>
      <c r="BG11" s="147"/>
      <c r="BI11" s="147"/>
    </row>
    <row r="12" spans="2:61" s="147" customFormat="1" ht="20.25">
      <c r="B12" s="106" t="s">
        <v>235</v>
      </c>
      <c r="C12" s="82"/>
      <c r="D12" s="82"/>
      <c r="E12" s="82"/>
      <c r="F12" s="82"/>
      <c r="G12" s="82"/>
      <c r="H12" s="82"/>
      <c r="I12" s="90"/>
      <c r="J12" s="92"/>
      <c r="K12" s="90">
        <v>1269.9144999999992</v>
      </c>
      <c r="L12" s="82"/>
      <c r="M12" s="91">
        <v>0.87930717894148258</v>
      </c>
      <c r="N12" s="91">
        <f>+K12/'סכום נכסי הקרן'!$C$42</f>
        <v>1.0460682934451579E-2</v>
      </c>
      <c r="BF12" s="145"/>
    </row>
    <row r="13" spans="2:61" s="147" customFormat="1">
      <c r="B13" s="107" t="s">
        <v>781</v>
      </c>
      <c r="C13" s="82"/>
      <c r="D13" s="82"/>
      <c r="E13" s="82"/>
      <c r="F13" s="82"/>
      <c r="G13" s="82"/>
      <c r="H13" s="82"/>
      <c r="I13" s="90"/>
      <c r="J13" s="92"/>
      <c r="K13" s="90">
        <v>831.60203000000013</v>
      </c>
      <c r="L13" s="82"/>
      <c r="M13" s="91">
        <v>0.57581328113137598</v>
      </c>
      <c r="N13" s="91">
        <f>+K13/'סכום נכסי הקרן'!$C$42</f>
        <v>6.8501660257255879E-3</v>
      </c>
    </row>
    <row r="14" spans="2:61" s="147" customFormat="1">
      <c r="B14" s="108" t="s">
        <v>782</v>
      </c>
      <c r="C14" s="80" t="s">
        <v>783</v>
      </c>
      <c r="D14" s="93" t="s">
        <v>125</v>
      </c>
      <c r="E14" s="93" t="s">
        <v>285</v>
      </c>
      <c r="F14" s="80" t="s">
        <v>784</v>
      </c>
      <c r="G14" s="93" t="s">
        <v>785</v>
      </c>
      <c r="H14" s="93" t="s">
        <v>168</v>
      </c>
      <c r="I14" s="87">
        <v>62.66</v>
      </c>
      <c r="J14" s="89">
        <v>21560</v>
      </c>
      <c r="K14" s="87">
        <v>13.508629999999998</v>
      </c>
      <c r="L14" s="88">
        <v>1.2554527844764644E-6</v>
      </c>
      <c r="M14" s="88">
        <v>9.3535709188801962E-3</v>
      </c>
      <c r="N14" s="88">
        <f>+K14/'סכום נכסי הקרן'!$C$42</f>
        <v>1.1127481047646963E-4</v>
      </c>
    </row>
    <row r="15" spans="2:61" s="147" customFormat="1">
      <c r="B15" s="108" t="s">
        <v>786</v>
      </c>
      <c r="C15" s="80" t="s">
        <v>787</v>
      </c>
      <c r="D15" s="93" t="s">
        <v>125</v>
      </c>
      <c r="E15" s="93" t="s">
        <v>285</v>
      </c>
      <c r="F15" s="80" t="s">
        <v>337</v>
      </c>
      <c r="G15" s="93" t="s">
        <v>324</v>
      </c>
      <c r="H15" s="93" t="s">
        <v>168</v>
      </c>
      <c r="I15" s="87">
        <v>77.52</v>
      </c>
      <c r="J15" s="89">
        <v>4563</v>
      </c>
      <c r="K15" s="87">
        <v>3.5372399999999997</v>
      </c>
      <c r="L15" s="88">
        <v>6.736523921503332E-7</v>
      </c>
      <c r="M15" s="88">
        <v>2.449236169552337E-3</v>
      </c>
      <c r="N15" s="88">
        <f>+K15/'סכום נכסי הקרן'!$C$42</f>
        <v>2.9137352241477298E-5</v>
      </c>
    </row>
    <row r="16" spans="2:61" s="147" customFormat="1" ht="20.25">
      <c r="B16" s="108" t="s">
        <v>788</v>
      </c>
      <c r="C16" s="80" t="s">
        <v>789</v>
      </c>
      <c r="D16" s="93" t="s">
        <v>125</v>
      </c>
      <c r="E16" s="93" t="s">
        <v>285</v>
      </c>
      <c r="F16" s="80" t="s">
        <v>631</v>
      </c>
      <c r="G16" s="93" t="s">
        <v>632</v>
      </c>
      <c r="H16" s="93" t="s">
        <v>168</v>
      </c>
      <c r="I16" s="87">
        <v>77</v>
      </c>
      <c r="J16" s="89">
        <v>51930</v>
      </c>
      <c r="K16" s="87">
        <v>39.9861</v>
      </c>
      <c r="L16" s="88">
        <v>1.8011261950881652E-6</v>
      </c>
      <c r="M16" s="88">
        <v>2.7686954348400652E-2</v>
      </c>
      <c r="N16" s="88">
        <f>+K16/'סכום נכסי הקרן'!$C$42</f>
        <v>3.2937801236640306E-4</v>
      </c>
      <c r="BE16" s="145"/>
    </row>
    <row r="17" spans="2:14" s="147" customFormat="1">
      <c r="B17" s="108" t="s">
        <v>790</v>
      </c>
      <c r="C17" s="80" t="s">
        <v>791</v>
      </c>
      <c r="D17" s="93" t="s">
        <v>125</v>
      </c>
      <c r="E17" s="93" t="s">
        <v>285</v>
      </c>
      <c r="F17" s="80" t="s">
        <v>792</v>
      </c>
      <c r="G17" s="93" t="s">
        <v>324</v>
      </c>
      <c r="H17" s="93" t="s">
        <v>168</v>
      </c>
      <c r="I17" s="87">
        <v>569</v>
      </c>
      <c r="J17" s="89">
        <v>3750</v>
      </c>
      <c r="K17" s="87">
        <v>21.337499999999999</v>
      </c>
      <c r="L17" s="88">
        <v>3.4450980456739835E-6</v>
      </c>
      <c r="M17" s="88">
        <v>1.4774393812074666E-2</v>
      </c>
      <c r="N17" s="88">
        <f>+K17/'סכום נכסי הקרן'!$C$42</f>
        <v>1.7576366134402016E-4</v>
      </c>
    </row>
    <row r="18" spans="2:14" s="147" customFormat="1">
      <c r="B18" s="108" t="s">
        <v>793</v>
      </c>
      <c r="C18" s="80" t="s">
        <v>794</v>
      </c>
      <c r="D18" s="93" t="s">
        <v>125</v>
      </c>
      <c r="E18" s="93" t="s">
        <v>285</v>
      </c>
      <c r="F18" s="80" t="s">
        <v>352</v>
      </c>
      <c r="G18" s="93" t="s">
        <v>353</v>
      </c>
      <c r="H18" s="93" t="s">
        <v>168</v>
      </c>
      <c r="I18" s="87">
        <v>6152</v>
      </c>
      <c r="J18" s="89">
        <v>505.1</v>
      </c>
      <c r="K18" s="87">
        <v>31.07375</v>
      </c>
      <c r="L18" s="88">
        <v>2.2245639824129661E-6</v>
      </c>
      <c r="M18" s="88">
        <v>2.151591422228261E-2</v>
      </c>
      <c r="N18" s="88">
        <f>+K18/'סכום נכסי הקרן'!$C$42</f>
        <v>2.5596419785301687E-4</v>
      </c>
    </row>
    <row r="19" spans="2:14" s="147" customFormat="1">
      <c r="B19" s="108" t="s">
        <v>795</v>
      </c>
      <c r="C19" s="80" t="s">
        <v>796</v>
      </c>
      <c r="D19" s="93" t="s">
        <v>125</v>
      </c>
      <c r="E19" s="93" t="s">
        <v>285</v>
      </c>
      <c r="F19" s="80" t="s">
        <v>311</v>
      </c>
      <c r="G19" s="93" t="s">
        <v>287</v>
      </c>
      <c r="H19" s="93" t="s">
        <v>168</v>
      </c>
      <c r="I19" s="87">
        <v>218</v>
      </c>
      <c r="J19" s="89">
        <v>6599</v>
      </c>
      <c r="K19" s="87">
        <v>14.385819999999999</v>
      </c>
      <c r="L19" s="88">
        <v>2.1728287958422025E-6</v>
      </c>
      <c r="M19" s="88">
        <v>9.9609499702223783E-3</v>
      </c>
      <c r="N19" s="88">
        <f>+K19/'סכום נכסי הקרן'!$C$42</f>
        <v>1.1850049886987848E-4</v>
      </c>
    </row>
    <row r="20" spans="2:14" s="147" customFormat="1">
      <c r="B20" s="108" t="s">
        <v>797</v>
      </c>
      <c r="C20" s="80" t="s">
        <v>798</v>
      </c>
      <c r="D20" s="93" t="s">
        <v>125</v>
      </c>
      <c r="E20" s="93" t="s">
        <v>285</v>
      </c>
      <c r="F20" s="80" t="s">
        <v>586</v>
      </c>
      <c r="G20" s="93" t="s">
        <v>410</v>
      </c>
      <c r="H20" s="93" t="s">
        <v>168</v>
      </c>
      <c r="I20" s="87">
        <v>7988.14</v>
      </c>
      <c r="J20" s="89">
        <v>176.9</v>
      </c>
      <c r="K20" s="87">
        <v>14.131020000000001</v>
      </c>
      <c r="L20" s="88">
        <v>2.4974657162252023E-6</v>
      </c>
      <c r="M20" s="88">
        <v>9.7845227625684063E-3</v>
      </c>
      <c r="N20" s="88">
        <f>+K20/'סכום נכסי הקרן'!$C$42</f>
        <v>1.1640163157471944E-4</v>
      </c>
    </row>
    <row r="21" spans="2:14" s="147" customFormat="1">
      <c r="B21" s="108" t="s">
        <v>799</v>
      </c>
      <c r="C21" s="80" t="s">
        <v>800</v>
      </c>
      <c r="D21" s="93" t="s">
        <v>125</v>
      </c>
      <c r="E21" s="93" t="s">
        <v>285</v>
      </c>
      <c r="F21" s="80" t="s">
        <v>364</v>
      </c>
      <c r="G21" s="93" t="s">
        <v>287</v>
      </c>
      <c r="H21" s="93" t="s">
        <v>168</v>
      </c>
      <c r="I21" s="87">
        <v>2779</v>
      </c>
      <c r="J21" s="89">
        <v>891</v>
      </c>
      <c r="K21" s="87">
        <v>24.76089</v>
      </c>
      <c r="L21" s="88">
        <v>2.3874221911810181E-6</v>
      </c>
      <c r="M21" s="88">
        <v>1.7144798593905636E-2</v>
      </c>
      <c r="N21" s="88">
        <f>+K21/'סכום נכסי הקרן'!$C$42</f>
        <v>2.0396319552602393E-4</v>
      </c>
    </row>
    <row r="22" spans="2:14" s="147" customFormat="1">
      <c r="B22" s="108" t="s">
        <v>801</v>
      </c>
      <c r="C22" s="80" t="s">
        <v>802</v>
      </c>
      <c r="D22" s="93" t="s">
        <v>125</v>
      </c>
      <c r="E22" s="93" t="s">
        <v>285</v>
      </c>
      <c r="F22" s="80" t="s">
        <v>803</v>
      </c>
      <c r="G22" s="93" t="s">
        <v>778</v>
      </c>
      <c r="H22" s="93" t="s">
        <v>168</v>
      </c>
      <c r="I22" s="87">
        <v>2676.83</v>
      </c>
      <c r="J22" s="89">
        <v>1094</v>
      </c>
      <c r="K22" s="87">
        <v>29.284470000000002</v>
      </c>
      <c r="L22" s="88">
        <v>2.2804534917192991E-6</v>
      </c>
      <c r="M22" s="88">
        <v>2.027699085449965E-2</v>
      </c>
      <c r="N22" s="88">
        <f>+K22/'סכום נכסי הקרן'!$C$42</f>
        <v>2.4122533885033949E-4</v>
      </c>
    </row>
    <row r="23" spans="2:14" s="147" customFormat="1">
      <c r="B23" s="108" t="s">
        <v>804</v>
      </c>
      <c r="C23" s="80" t="s">
        <v>805</v>
      </c>
      <c r="D23" s="93" t="s">
        <v>125</v>
      </c>
      <c r="E23" s="93" t="s">
        <v>285</v>
      </c>
      <c r="F23" s="80" t="s">
        <v>376</v>
      </c>
      <c r="G23" s="93" t="s">
        <v>377</v>
      </c>
      <c r="H23" s="93" t="s">
        <v>168</v>
      </c>
      <c r="I23" s="87">
        <v>502</v>
      </c>
      <c r="J23" s="89">
        <v>2210</v>
      </c>
      <c r="K23" s="87">
        <v>11.094200000000001</v>
      </c>
      <c r="L23" s="88">
        <v>2.3419060624157155E-6</v>
      </c>
      <c r="M23" s="88">
        <v>7.6817846434642668E-3</v>
      </c>
      <c r="N23" s="88">
        <f>+K23/'סכום נכסי הקרן'!$C$42</f>
        <v>9.1386395392282536E-5</v>
      </c>
    </row>
    <row r="24" spans="2:14" s="147" customFormat="1">
      <c r="B24" s="108" t="s">
        <v>806</v>
      </c>
      <c r="C24" s="80" t="s">
        <v>807</v>
      </c>
      <c r="D24" s="93" t="s">
        <v>125</v>
      </c>
      <c r="E24" s="93" t="s">
        <v>285</v>
      </c>
      <c r="F24" s="80" t="s">
        <v>808</v>
      </c>
      <c r="G24" s="93" t="s">
        <v>809</v>
      </c>
      <c r="H24" s="93" t="s">
        <v>168</v>
      </c>
      <c r="I24" s="87">
        <v>201</v>
      </c>
      <c r="J24" s="89">
        <v>10860</v>
      </c>
      <c r="K24" s="87">
        <v>21.828599999999998</v>
      </c>
      <c r="L24" s="88">
        <v>2.0512595682839513E-6</v>
      </c>
      <c r="M24" s="88">
        <v>1.5114438559636933E-2</v>
      </c>
      <c r="N24" s="88">
        <f>+K24/'סכום נכסי הקרן'!$C$42</f>
        <v>1.7980900564799429E-4</v>
      </c>
    </row>
    <row r="25" spans="2:14" s="147" customFormat="1">
      <c r="B25" s="108" t="s">
        <v>810</v>
      </c>
      <c r="C25" s="80" t="s">
        <v>811</v>
      </c>
      <c r="D25" s="93" t="s">
        <v>125</v>
      </c>
      <c r="E25" s="93" t="s">
        <v>285</v>
      </c>
      <c r="F25" s="80" t="s">
        <v>777</v>
      </c>
      <c r="G25" s="93" t="s">
        <v>778</v>
      </c>
      <c r="H25" s="93" t="s">
        <v>168</v>
      </c>
      <c r="I25" s="87">
        <v>106563.13</v>
      </c>
      <c r="J25" s="89">
        <v>49.1</v>
      </c>
      <c r="K25" s="87">
        <v>52.322499999999998</v>
      </c>
      <c r="L25" s="88">
        <v>8.2273614174324903E-6</v>
      </c>
      <c r="M25" s="88">
        <v>3.6228856249901666E-2</v>
      </c>
      <c r="N25" s="88">
        <f>+K25/'סכום נכסי הקרן'!$C$42</f>
        <v>4.3099679768822472E-4</v>
      </c>
    </row>
    <row r="26" spans="2:14" s="147" customFormat="1">
      <c r="B26" s="108" t="s">
        <v>812</v>
      </c>
      <c r="C26" s="80" t="s">
        <v>813</v>
      </c>
      <c r="D26" s="93" t="s">
        <v>125</v>
      </c>
      <c r="E26" s="93" t="s">
        <v>285</v>
      </c>
      <c r="F26" s="80" t="s">
        <v>814</v>
      </c>
      <c r="G26" s="93" t="s">
        <v>410</v>
      </c>
      <c r="H26" s="93" t="s">
        <v>168</v>
      </c>
      <c r="I26" s="87">
        <v>2390</v>
      </c>
      <c r="J26" s="89">
        <v>1568</v>
      </c>
      <c r="K26" s="87">
        <v>37.475199999999994</v>
      </c>
      <c r="L26" s="88">
        <v>1.8695530425435537E-6</v>
      </c>
      <c r="M26" s="88">
        <v>2.5948370848799553E-2</v>
      </c>
      <c r="N26" s="88">
        <f>+K26/'סכום נכסי הקרן'!$C$42</f>
        <v>3.0869494371877791E-4</v>
      </c>
    </row>
    <row r="27" spans="2:14" s="147" customFormat="1">
      <c r="B27" s="108" t="s">
        <v>815</v>
      </c>
      <c r="C27" s="80" t="s">
        <v>816</v>
      </c>
      <c r="D27" s="93" t="s">
        <v>125</v>
      </c>
      <c r="E27" s="93" t="s">
        <v>285</v>
      </c>
      <c r="F27" s="80" t="s">
        <v>316</v>
      </c>
      <c r="G27" s="93" t="s">
        <v>287</v>
      </c>
      <c r="H27" s="93" t="s">
        <v>168</v>
      </c>
      <c r="I27" s="87">
        <v>3881</v>
      </c>
      <c r="J27" s="89">
        <v>1875</v>
      </c>
      <c r="K27" s="87">
        <v>72.768749999999997</v>
      </c>
      <c r="L27" s="88">
        <v>2.5473977298724339E-6</v>
      </c>
      <c r="M27" s="88">
        <v>5.0386135663147438E-2</v>
      </c>
      <c r="N27" s="88">
        <f>+K27/'סכום נכסי הקרן'!$C$42</f>
        <v>5.9941895402121467E-4</v>
      </c>
    </row>
    <row r="28" spans="2:14" s="147" customFormat="1">
      <c r="B28" s="108" t="s">
        <v>817</v>
      </c>
      <c r="C28" s="80" t="s">
        <v>818</v>
      </c>
      <c r="D28" s="93" t="s">
        <v>125</v>
      </c>
      <c r="E28" s="93" t="s">
        <v>285</v>
      </c>
      <c r="F28" s="80" t="s">
        <v>286</v>
      </c>
      <c r="G28" s="93" t="s">
        <v>287</v>
      </c>
      <c r="H28" s="93" t="s">
        <v>168</v>
      </c>
      <c r="I28" s="87">
        <v>591</v>
      </c>
      <c r="J28" s="89">
        <v>6333</v>
      </c>
      <c r="K28" s="87">
        <v>37.42803</v>
      </c>
      <c r="L28" s="88">
        <v>2.5421687510887557E-6</v>
      </c>
      <c r="M28" s="88">
        <v>2.5915709658120446E-2</v>
      </c>
      <c r="N28" s="88">
        <f>+K28/'סכום נכסי הקרן'!$C$42</f>
        <v>3.0830638967516475E-4</v>
      </c>
    </row>
    <row r="29" spans="2:14" s="147" customFormat="1">
      <c r="B29" s="108" t="s">
        <v>819</v>
      </c>
      <c r="C29" s="80" t="s">
        <v>820</v>
      </c>
      <c r="D29" s="93" t="s">
        <v>125</v>
      </c>
      <c r="E29" s="93" t="s">
        <v>285</v>
      </c>
      <c r="F29" s="80" t="s">
        <v>821</v>
      </c>
      <c r="G29" s="93" t="s">
        <v>822</v>
      </c>
      <c r="H29" s="93" t="s">
        <v>168</v>
      </c>
      <c r="I29" s="87">
        <v>401</v>
      </c>
      <c r="J29" s="89">
        <v>11060</v>
      </c>
      <c r="K29" s="87">
        <v>44.3506</v>
      </c>
      <c r="L29" s="88">
        <v>8.1547337671295139E-7</v>
      </c>
      <c r="M29" s="88">
        <v>3.0708997314671294E-2</v>
      </c>
      <c r="N29" s="88">
        <f>+K29/'סכום נכסי הקרן'!$C$42</f>
        <v>3.6532976397441597E-4</v>
      </c>
    </row>
    <row r="30" spans="2:14" s="147" customFormat="1">
      <c r="B30" s="108" t="s">
        <v>823</v>
      </c>
      <c r="C30" s="80" t="s">
        <v>824</v>
      </c>
      <c r="D30" s="93" t="s">
        <v>125</v>
      </c>
      <c r="E30" s="93" t="s">
        <v>285</v>
      </c>
      <c r="F30" s="80" t="s">
        <v>449</v>
      </c>
      <c r="G30" s="93" t="s">
        <v>324</v>
      </c>
      <c r="H30" s="93" t="s">
        <v>168</v>
      </c>
      <c r="I30" s="87">
        <v>156.37</v>
      </c>
      <c r="J30" s="89">
        <v>17090</v>
      </c>
      <c r="K30" s="87">
        <v>26.72363</v>
      </c>
      <c r="L30" s="88">
        <v>3.5169535288019085E-6</v>
      </c>
      <c r="M30" s="88">
        <v>1.8503828176129958E-2</v>
      </c>
      <c r="N30" s="88">
        <f>+K30/'סכום נכסי הקרן'!$C$42</f>
        <v>2.2013089880271343E-4</v>
      </c>
    </row>
    <row r="31" spans="2:14" s="147" customFormat="1">
      <c r="B31" s="108" t="s">
        <v>825</v>
      </c>
      <c r="C31" s="80" t="s">
        <v>826</v>
      </c>
      <c r="D31" s="93" t="s">
        <v>125</v>
      </c>
      <c r="E31" s="93" t="s">
        <v>285</v>
      </c>
      <c r="F31" s="80" t="s">
        <v>827</v>
      </c>
      <c r="G31" s="93" t="s">
        <v>196</v>
      </c>
      <c r="H31" s="93" t="s">
        <v>168</v>
      </c>
      <c r="I31" s="87">
        <v>173</v>
      </c>
      <c r="J31" s="89">
        <v>28180</v>
      </c>
      <c r="K31" s="87">
        <v>48.751400000000004</v>
      </c>
      <c r="L31" s="88">
        <v>2.8667703763658546E-6</v>
      </c>
      <c r="M31" s="88">
        <v>3.3756174926302382E-2</v>
      </c>
      <c r="N31" s="88">
        <f>+K31/'סכום נכסי הקרן'!$C$42</f>
        <v>4.0158053003617415E-4</v>
      </c>
    </row>
    <row r="32" spans="2:14" s="147" customFormat="1">
      <c r="B32" s="108" t="s">
        <v>828</v>
      </c>
      <c r="C32" s="80" t="s">
        <v>829</v>
      </c>
      <c r="D32" s="93" t="s">
        <v>125</v>
      </c>
      <c r="E32" s="93" t="s">
        <v>285</v>
      </c>
      <c r="F32" s="80" t="s">
        <v>512</v>
      </c>
      <c r="G32" s="93" t="s">
        <v>353</v>
      </c>
      <c r="H32" s="93" t="s">
        <v>168</v>
      </c>
      <c r="I32" s="87">
        <v>157</v>
      </c>
      <c r="J32" s="89">
        <v>3289</v>
      </c>
      <c r="K32" s="87">
        <v>5.1637299999999993</v>
      </c>
      <c r="L32" s="88">
        <v>1.560539959946605E-6</v>
      </c>
      <c r="M32" s="88">
        <v>3.5754413853180699E-3</v>
      </c>
      <c r="N32" s="88">
        <f>+K32/'סכום נכסי הקרן'!$C$42</f>
        <v>4.2535259097455518E-5</v>
      </c>
    </row>
    <row r="33" spans="2:14" s="147" customFormat="1">
      <c r="B33" s="108" t="s">
        <v>830</v>
      </c>
      <c r="C33" s="80" t="s">
        <v>831</v>
      </c>
      <c r="D33" s="93" t="s">
        <v>125</v>
      </c>
      <c r="E33" s="93" t="s">
        <v>285</v>
      </c>
      <c r="F33" s="80" t="s">
        <v>302</v>
      </c>
      <c r="G33" s="93" t="s">
        <v>287</v>
      </c>
      <c r="H33" s="93" t="s">
        <v>168</v>
      </c>
      <c r="I33" s="87">
        <v>3619</v>
      </c>
      <c r="J33" s="89">
        <v>2473</v>
      </c>
      <c r="K33" s="87">
        <v>89.497869999999992</v>
      </c>
      <c r="L33" s="88">
        <v>2.7147960289614021E-6</v>
      </c>
      <c r="M33" s="88">
        <v>6.1969620467339795E-2</v>
      </c>
      <c r="N33" s="88">
        <f>+K33/'סכום נכסי הקרן'!$C$42</f>
        <v>7.3722194791756956E-4</v>
      </c>
    </row>
    <row r="34" spans="2:14" s="147" customFormat="1">
      <c r="B34" s="108" t="s">
        <v>832</v>
      </c>
      <c r="C34" s="80" t="s">
        <v>833</v>
      </c>
      <c r="D34" s="93" t="s">
        <v>125</v>
      </c>
      <c r="E34" s="93" t="s">
        <v>285</v>
      </c>
      <c r="F34" s="80" t="s">
        <v>478</v>
      </c>
      <c r="G34" s="93" t="s">
        <v>441</v>
      </c>
      <c r="H34" s="93" t="s">
        <v>168</v>
      </c>
      <c r="I34" s="87">
        <v>46</v>
      </c>
      <c r="J34" s="89">
        <v>58210</v>
      </c>
      <c r="K34" s="87">
        <v>26.776599999999998</v>
      </c>
      <c r="L34" s="88">
        <v>4.5284032279245759E-6</v>
      </c>
      <c r="M34" s="88">
        <v>1.8540505370750957E-2</v>
      </c>
      <c r="N34" s="88">
        <f>+K34/'סכום נכסי הקרן'!$C$42</f>
        <v>2.2056722926042368E-4</v>
      </c>
    </row>
    <row r="35" spans="2:14" s="147" customFormat="1">
      <c r="B35" s="108" t="s">
        <v>834</v>
      </c>
      <c r="C35" s="80" t="s">
        <v>835</v>
      </c>
      <c r="D35" s="93" t="s">
        <v>125</v>
      </c>
      <c r="E35" s="93" t="s">
        <v>285</v>
      </c>
      <c r="F35" s="80" t="s">
        <v>836</v>
      </c>
      <c r="G35" s="93" t="s">
        <v>659</v>
      </c>
      <c r="H35" s="93" t="s">
        <v>168</v>
      </c>
      <c r="I35" s="87">
        <v>140</v>
      </c>
      <c r="J35" s="89">
        <v>27190</v>
      </c>
      <c r="K35" s="87">
        <v>38.066000000000003</v>
      </c>
      <c r="L35" s="88">
        <v>2.3535907279553572E-6</v>
      </c>
      <c r="M35" s="88">
        <v>2.6357449319293937E-2</v>
      </c>
      <c r="N35" s="88">
        <f>+K35/'סכום נכסי הקרן'!$C$42</f>
        <v>3.1356154810645444E-4</v>
      </c>
    </row>
    <row r="36" spans="2:14" s="147" customFormat="1">
      <c r="B36" s="108" t="s">
        <v>837</v>
      </c>
      <c r="C36" s="80" t="s">
        <v>838</v>
      </c>
      <c r="D36" s="93" t="s">
        <v>125</v>
      </c>
      <c r="E36" s="93" t="s">
        <v>285</v>
      </c>
      <c r="F36" s="80" t="s">
        <v>519</v>
      </c>
      <c r="G36" s="93" t="s">
        <v>353</v>
      </c>
      <c r="H36" s="93" t="s">
        <v>168</v>
      </c>
      <c r="I36" s="87">
        <v>357</v>
      </c>
      <c r="J36" s="89">
        <v>1899</v>
      </c>
      <c r="K36" s="87">
        <v>6.7794300000000005</v>
      </c>
      <c r="L36" s="88">
        <v>2.1067493805979782E-6</v>
      </c>
      <c r="M36" s="88">
        <v>4.6941754489229466E-3</v>
      </c>
      <c r="N36" s="88">
        <f>+K36/'סכום נכסי הקרן'!$C$42</f>
        <v>5.5844285348587731E-5</v>
      </c>
    </row>
    <row r="37" spans="2:14" s="147" customFormat="1">
      <c r="B37" s="108" t="s">
        <v>839</v>
      </c>
      <c r="C37" s="80" t="s">
        <v>840</v>
      </c>
      <c r="D37" s="93" t="s">
        <v>125</v>
      </c>
      <c r="E37" s="93" t="s">
        <v>285</v>
      </c>
      <c r="F37" s="80" t="s">
        <v>841</v>
      </c>
      <c r="G37" s="93" t="s">
        <v>410</v>
      </c>
      <c r="H37" s="93" t="s">
        <v>168</v>
      </c>
      <c r="I37" s="87">
        <v>37</v>
      </c>
      <c r="J37" s="89">
        <v>29660</v>
      </c>
      <c r="K37" s="87">
        <v>10.974200000000002</v>
      </c>
      <c r="L37" s="88">
        <v>2.632232811971486E-7</v>
      </c>
      <c r="M37" s="88">
        <v>7.5986949067355517E-3</v>
      </c>
      <c r="N37" s="88">
        <f>+K37/'סכום נכסי הקרן'!$C$42</f>
        <v>9.0397917859240607E-5</v>
      </c>
    </row>
    <row r="38" spans="2:14" s="147" customFormat="1">
      <c r="B38" s="108" t="s">
        <v>1302</v>
      </c>
      <c r="C38" s="80" t="s">
        <v>842</v>
      </c>
      <c r="D38" s="93" t="s">
        <v>125</v>
      </c>
      <c r="E38" s="93" t="s">
        <v>285</v>
      </c>
      <c r="F38" s="80" t="s">
        <v>323</v>
      </c>
      <c r="G38" s="93" t="s">
        <v>324</v>
      </c>
      <c r="H38" s="93" t="s">
        <v>168</v>
      </c>
      <c r="I38" s="87">
        <v>316</v>
      </c>
      <c r="J38" s="89">
        <v>19620</v>
      </c>
      <c r="K38" s="87">
        <v>61.999199999999995</v>
      </c>
      <c r="L38" s="88">
        <v>2.6056964482378402E-6</v>
      </c>
      <c r="M38" s="88">
        <v>4.2929143378257983E-2</v>
      </c>
      <c r="N38" s="88">
        <f>+K38/'סכום נכסי הקרן'!$C$42</f>
        <v>5.107068022214493E-4</v>
      </c>
    </row>
    <row r="39" spans="2:14" s="147" customFormat="1">
      <c r="B39" s="108" t="s">
        <v>843</v>
      </c>
      <c r="C39" s="80" t="s">
        <v>844</v>
      </c>
      <c r="D39" s="93" t="s">
        <v>125</v>
      </c>
      <c r="E39" s="93" t="s">
        <v>285</v>
      </c>
      <c r="F39" s="80" t="s">
        <v>845</v>
      </c>
      <c r="G39" s="93" t="s">
        <v>156</v>
      </c>
      <c r="H39" s="93" t="s">
        <v>168</v>
      </c>
      <c r="I39" s="87">
        <v>602</v>
      </c>
      <c r="J39" s="89">
        <v>2076</v>
      </c>
      <c r="K39" s="87">
        <v>12.49752</v>
      </c>
      <c r="L39" s="88">
        <v>2.591404965758673E-6</v>
      </c>
      <c r="M39" s="88">
        <v>8.6534637213487708E-3</v>
      </c>
      <c r="N39" s="88">
        <f>+K39/'סכום נכסי הקרן'!$C$42</f>
        <v>1.0294598115618601E-4</v>
      </c>
    </row>
    <row r="40" spans="2:14" s="147" customFormat="1">
      <c r="B40" s="108" t="s">
        <v>846</v>
      </c>
      <c r="C40" s="80" t="s">
        <v>847</v>
      </c>
      <c r="D40" s="93" t="s">
        <v>125</v>
      </c>
      <c r="E40" s="93" t="s">
        <v>285</v>
      </c>
      <c r="F40" s="80" t="s">
        <v>658</v>
      </c>
      <c r="G40" s="93" t="s">
        <v>659</v>
      </c>
      <c r="H40" s="93" t="s">
        <v>168</v>
      </c>
      <c r="I40" s="87">
        <v>529</v>
      </c>
      <c r="J40" s="89">
        <v>6635</v>
      </c>
      <c r="K40" s="87">
        <v>35.099150000000002</v>
      </c>
      <c r="L40" s="88">
        <v>4.6132971671765318E-6</v>
      </c>
      <c r="M40" s="88">
        <v>2.4303159440847363E-2</v>
      </c>
      <c r="N40" s="88">
        <f>+K40/'סכום נכסי הקרן'!$C$42</f>
        <v>2.8912267669890877E-4</v>
      </c>
    </row>
    <row r="41" spans="2:14" s="147" customFormat="1">
      <c r="B41" s="109"/>
      <c r="C41" s="80"/>
      <c r="D41" s="80"/>
      <c r="E41" s="80"/>
      <c r="F41" s="80"/>
      <c r="G41" s="80"/>
      <c r="H41" s="80"/>
      <c r="I41" s="87"/>
      <c r="J41" s="89"/>
      <c r="K41" s="80"/>
      <c r="L41" s="80"/>
      <c r="M41" s="88"/>
      <c r="N41" s="80"/>
    </row>
    <row r="42" spans="2:14" s="147" customFormat="1">
      <c r="B42" s="107" t="s">
        <v>848</v>
      </c>
      <c r="C42" s="82"/>
      <c r="D42" s="82"/>
      <c r="E42" s="82"/>
      <c r="F42" s="82"/>
      <c r="G42" s="82"/>
      <c r="H42" s="82"/>
      <c r="I42" s="90"/>
      <c r="J42" s="92"/>
      <c r="K42" s="90">
        <v>294.77400000000011</v>
      </c>
      <c r="L42" s="82"/>
      <c r="M42" s="91">
        <v>0.20410578378725247</v>
      </c>
      <c r="N42" s="91">
        <f>+K42/'סכום נכסי הקרן'!$C$42</f>
        <v>2.4281456360408776E-3</v>
      </c>
    </row>
    <row r="43" spans="2:14" s="147" customFormat="1">
      <c r="B43" s="108" t="s">
        <v>849</v>
      </c>
      <c r="C43" s="80" t="s">
        <v>850</v>
      </c>
      <c r="D43" s="93" t="s">
        <v>125</v>
      </c>
      <c r="E43" s="93" t="s">
        <v>285</v>
      </c>
      <c r="F43" s="80" t="s">
        <v>728</v>
      </c>
      <c r="G43" s="93" t="s">
        <v>729</v>
      </c>
      <c r="H43" s="93" t="s">
        <v>168</v>
      </c>
      <c r="I43" s="87">
        <v>1322</v>
      </c>
      <c r="J43" s="89">
        <v>434.6</v>
      </c>
      <c r="K43" s="87">
        <v>5.7454099999999997</v>
      </c>
      <c r="L43" s="88">
        <v>4.4988331211145496E-6</v>
      </c>
      <c r="M43" s="88">
        <v>3.9782050358210617E-3</v>
      </c>
      <c r="N43" s="88">
        <f>+K43/'סכום נכסי הקרן'!$C$42</f>
        <v>4.7326739192620824E-5</v>
      </c>
    </row>
    <row r="44" spans="2:14" s="147" customFormat="1">
      <c r="B44" s="108" t="s">
        <v>851</v>
      </c>
      <c r="C44" s="80" t="s">
        <v>852</v>
      </c>
      <c r="D44" s="93" t="s">
        <v>125</v>
      </c>
      <c r="E44" s="93" t="s">
        <v>285</v>
      </c>
      <c r="F44" s="80" t="s">
        <v>853</v>
      </c>
      <c r="G44" s="93" t="s">
        <v>377</v>
      </c>
      <c r="H44" s="93" t="s">
        <v>168</v>
      </c>
      <c r="I44" s="87">
        <v>38</v>
      </c>
      <c r="J44" s="89">
        <v>22480</v>
      </c>
      <c r="K44" s="87">
        <v>8.5423999999999989</v>
      </c>
      <c r="L44" s="88">
        <v>2.5894531708637725E-6</v>
      </c>
      <c r="M44" s="88">
        <v>5.914881391928137E-3</v>
      </c>
      <c r="N44" s="88">
        <f>+K44/'סכום נכסי הקרן'!$C$42</f>
        <v>7.0366420652145641E-5</v>
      </c>
    </row>
    <row r="45" spans="2:14" s="147" customFormat="1">
      <c r="B45" s="108" t="s">
        <v>854</v>
      </c>
      <c r="C45" s="80" t="s">
        <v>855</v>
      </c>
      <c r="D45" s="93" t="s">
        <v>125</v>
      </c>
      <c r="E45" s="93" t="s">
        <v>285</v>
      </c>
      <c r="F45" s="80" t="s">
        <v>856</v>
      </c>
      <c r="G45" s="93" t="s">
        <v>857</v>
      </c>
      <c r="H45" s="93" t="s">
        <v>168</v>
      </c>
      <c r="I45" s="87">
        <v>353</v>
      </c>
      <c r="J45" s="89">
        <v>1532</v>
      </c>
      <c r="K45" s="87">
        <v>5.4079600000000001</v>
      </c>
      <c r="L45" s="88">
        <v>3.2440422199688534E-6</v>
      </c>
      <c r="M45" s="88">
        <v>3.7445497719951881E-3</v>
      </c>
      <c r="N45" s="88">
        <f>+K45/'סכום נכסי הקרן'!$C$42</f>
        <v>4.4547057996579136E-5</v>
      </c>
    </row>
    <row r="46" spans="2:14" s="147" customFormat="1">
      <c r="B46" s="108" t="s">
        <v>858</v>
      </c>
      <c r="C46" s="80" t="s">
        <v>859</v>
      </c>
      <c r="D46" s="93" t="s">
        <v>125</v>
      </c>
      <c r="E46" s="93" t="s">
        <v>285</v>
      </c>
      <c r="F46" s="80" t="s">
        <v>860</v>
      </c>
      <c r="G46" s="93" t="s">
        <v>632</v>
      </c>
      <c r="H46" s="93" t="s">
        <v>168</v>
      </c>
      <c r="I46" s="87">
        <v>114</v>
      </c>
      <c r="J46" s="89">
        <v>1597</v>
      </c>
      <c r="K46" s="87">
        <v>1.8205799999999999</v>
      </c>
      <c r="L46" s="88">
        <v>2.0991440463947663E-6</v>
      </c>
      <c r="M46" s="88">
        <v>1.2605959407797022E-3</v>
      </c>
      <c r="N46" s="88">
        <f>+K46/'סכום נכסי הקרן'!$C$42</f>
        <v>1.499668689254581E-5</v>
      </c>
    </row>
    <row r="47" spans="2:14" s="147" customFormat="1">
      <c r="B47" s="108" t="s">
        <v>861</v>
      </c>
      <c r="C47" s="80" t="s">
        <v>862</v>
      </c>
      <c r="D47" s="93" t="s">
        <v>125</v>
      </c>
      <c r="E47" s="93" t="s">
        <v>285</v>
      </c>
      <c r="F47" s="80" t="s">
        <v>761</v>
      </c>
      <c r="G47" s="93" t="s">
        <v>384</v>
      </c>
      <c r="H47" s="93" t="s">
        <v>168</v>
      </c>
      <c r="I47" s="87">
        <v>25</v>
      </c>
      <c r="J47" s="89">
        <v>5463</v>
      </c>
      <c r="K47" s="87">
        <v>1.36575</v>
      </c>
      <c r="L47" s="88">
        <v>1.5745232564012874E-6</v>
      </c>
      <c r="M47" s="88">
        <v>9.4566506614368964E-4</v>
      </c>
      <c r="N47" s="88">
        <f>+K47/'סכום נכסי הקרן'!$C$42</f>
        <v>1.1250109922933593E-5</v>
      </c>
    </row>
    <row r="48" spans="2:14" s="147" customFormat="1">
      <c r="B48" s="108" t="s">
        <v>863</v>
      </c>
      <c r="C48" s="80" t="s">
        <v>864</v>
      </c>
      <c r="D48" s="93" t="s">
        <v>125</v>
      </c>
      <c r="E48" s="93" t="s">
        <v>285</v>
      </c>
      <c r="F48" s="80" t="s">
        <v>865</v>
      </c>
      <c r="G48" s="93" t="s">
        <v>441</v>
      </c>
      <c r="H48" s="93" t="s">
        <v>168</v>
      </c>
      <c r="I48" s="87">
        <v>18</v>
      </c>
      <c r="J48" s="89">
        <v>78990</v>
      </c>
      <c r="K48" s="87">
        <v>14.218200000000001</v>
      </c>
      <c r="L48" s="88">
        <v>4.982929314656207E-6</v>
      </c>
      <c r="M48" s="88">
        <v>9.8448874563018193E-3</v>
      </c>
      <c r="N48" s="88">
        <f>+K48/'סכום נכסי הקרן'!$C$42</f>
        <v>1.1711976050247442E-4</v>
      </c>
    </row>
    <row r="49" spans="2:14" s="147" customFormat="1">
      <c r="B49" s="108" t="s">
        <v>866</v>
      </c>
      <c r="C49" s="80" t="s">
        <v>867</v>
      </c>
      <c r="D49" s="93" t="s">
        <v>125</v>
      </c>
      <c r="E49" s="93" t="s">
        <v>285</v>
      </c>
      <c r="F49" s="80" t="s">
        <v>868</v>
      </c>
      <c r="G49" s="93" t="s">
        <v>869</v>
      </c>
      <c r="H49" s="93" t="s">
        <v>168</v>
      </c>
      <c r="I49" s="87">
        <v>14</v>
      </c>
      <c r="J49" s="89">
        <v>15610</v>
      </c>
      <c r="K49" s="87">
        <v>2.1854</v>
      </c>
      <c r="L49" s="88">
        <v>3.0567438647329704E-6</v>
      </c>
      <c r="M49" s="88">
        <v>1.5132025887244513E-3</v>
      </c>
      <c r="N49" s="88">
        <f>+K49/'סכום נכסי הקרן'!$C$42</f>
        <v>1.8001823339248819E-5</v>
      </c>
    </row>
    <row r="50" spans="2:14" s="147" customFormat="1">
      <c r="B50" s="108" t="s">
        <v>870</v>
      </c>
      <c r="C50" s="80" t="s">
        <v>871</v>
      </c>
      <c r="D50" s="93" t="s">
        <v>125</v>
      </c>
      <c r="E50" s="93" t="s">
        <v>285</v>
      </c>
      <c r="F50" s="80" t="s">
        <v>872</v>
      </c>
      <c r="G50" s="93" t="s">
        <v>873</v>
      </c>
      <c r="H50" s="93" t="s">
        <v>168</v>
      </c>
      <c r="I50" s="87">
        <v>112</v>
      </c>
      <c r="J50" s="89">
        <v>3623</v>
      </c>
      <c r="K50" s="87">
        <v>4.05776</v>
      </c>
      <c r="L50" s="88">
        <v>4.5287789344494829E-6</v>
      </c>
      <c r="M50" s="88">
        <v>2.8096517509025943E-3</v>
      </c>
      <c r="N50" s="88">
        <f>+K50/'סכום נכסי הקרן'!$C$42</f>
        <v>3.3425038287302229E-5</v>
      </c>
    </row>
    <row r="51" spans="2:14" s="147" customFormat="1">
      <c r="B51" s="108" t="s">
        <v>874</v>
      </c>
      <c r="C51" s="80" t="s">
        <v>875</v>
      </c>
      <c r="D51" s="93" t="s">
        <v>125</v>
      </c>
      <c r="E51" s="93" t="s">
        <v>285</v>
      </c>
      <c r="F51" s="80" t="s">
        <v>876</v>
      </c>
      <c r="G51" s="93" t="s">
        <v>353</v>
      </c>
      <c r="H51" s="93" t="s">
        <v>168</v>
      </c>
      <c r="I51" s="87">
        <v>16</v>
      </c>
      <c r="J51" s="89">
        <v>5043</v>
      </c>
      <c r="K51" s="87">
        <v>0.80688000000000004</v>
      </c>
      <c r="L51" s="88">
        <v>5.3531318916345435E-7</v>
      </c>
      <c r="M51" s="88">
        <v>5.586953897638809E-4</v>
      </c>
      <c r="N51" s="88">
        <f>+K51/'סכום נכסי הקרן'!$C$42</f>
        <v>6.6465229321740132E-6</v>
      </c>
    </row>
    <row r="52" spans="2:14" s="147" customFormat="1">
      <c r="B52" s="108" t="s">
        <v>877</v>
      </c>
      <c r="C52" s="80" t="s">
        <v>878</v>
      </c>
      <c r="D52" s="93" t="s">
        <v>125</v>
      </c>
      <c r="E52" s="93" t="s">
        <v>285</v>
      </c>
      <c r="F52" s="80" t="s">
        <v>419</v>
      </c>
      <c r="G52" s="93" t="s">
        <v>324</v>
      </c>
      <c r="H52" s="93" t="s">
        <v>168</v>
      </c>
      <c r="I52" s="87">
        <v>11</v>
      </c>
      <c r="J52" s="89">
        <v>162400</v>
      </c>
      <c r="K52" s="87">
        <v>17.864000000000001</v>
      </c>
      <c r="L52" s="88">
        <v>5.1479931016892434E-6</v>
      </c>
      <c r="M52" s="88">
        <v>1.2369292141014733E-2</v>
      </c>
      <c r="N52" s="88">
        <f>+K52/'סכום נכסי הקרן'!$C$42</f>
        <v>1.4715135541884365E-4</v>
      </c>
    </row>
    <row r="53" spans="2:14" s="147" customFormat="1">
      <c r="B53" s="108" t="s">
        <v>879</v>
      </c>
      <c r="C53" s="80" t="s">
        <v>880</v>
      </c>
      <c r="D53" s="93" t="s">
        <v>125</v>
      </c>
      <c r="E53" s="93" t="s">
        <v>285</v>
      </c>
      <c r="F53" s="80" t="s">
        <v>881</v>
      </c>
      <c r="G53" s="93" t="s">
        <v>191</v>
      </c>
      <c r="H53" s="93" t="s">
        <v>168</v>
      </c>
      <c r="I53" s="87">
        <v>42</v>
      </c>
      <c r="J53" s="89">
        <v>11150</v>
      </c>
      <c r="K53" s="87">
        <v>4.6829999999999998</v>
      </c>
      <c r="L53" s="88">
        <v>1.653586013875004E-6</v>
      </c>
      <c r="M53" s="88">
        <v>3.2425769758381096E-3</v>
      </c>
      <c r="N53" s="88">
        <f>+K53/'סכום נכסי הקרן'!$C$42</f>
        <v>3.8575335726961757E-5</v>
      </c>
    </row>
    <row r="54" spans="2:14" s="147" customFormat="1">
      <c r="B54" s="108" t="s">
        <v>882</v>
      </c>
      <c r="C54" s="80" t="s">
        <v>883</v>
      </c>
      <c r="D54" s="93" t="s">
        <v>125</v>
      </c>
      <c r="E54" s="93" t="s">
        <v>285</v>
      </c>
      <c r="F54" s="80" t="s">
        <v>884</v>
      </c>
      <c r="G54" s="93" t="s">
        <v>324</v>
      </c>
      <c r="H54" s="93" t="s">
        <v>168</v>
      </c>
      <c r="I54" s="87">
        <v>42</v>
      </c>
      <c r="J54" s="89">
        <v>5664</v>
      </c>
      <c r="K54" s="87">
        <v>2.3788800000000001</v>
      </c>
      <c r="L54" s="88">
        <v>2.3417630297507052E-6</v>
      </c>
      <c r="M54" s="88">
        <v>1.6471709409100498E-3</v>
      </c>
      <c r="N54" s="88">
        <f>+K54/'סכום נכסי הקרן'!$C$42</f>
        <v>1.9595578615023443E-5</v>
      </c>
    </row>
    <row r="55" spans="2:14" s="147" customFormat="1">
      <c r="B55" s="108" t="s">
        <v>885</v>
      </c>
      <c r="C55" s="80" t="s">
        <v>886</v>
      </c>
      <c r="D55" s="93" t="s">
        <v>125</v>
      </c>
      <c r="E55" s="93" t="s">
        <v>285</v>
      </c>
      <c r="F55" s="80" t="s">
        <v>887</v>
      </c>
      <c r="G55" s="93" t="s">
        <v>384</v>
      </c>
      <c r="H55" s="93" t="s">
        <v>168</v>
      </c>
      <c r="I55" s="87">
        <v>25</v>
      </c>
      <c r="J55" s="89">
        <v>17070</v>
      </c>
      <c r="K55" s="87">
        <v>4.2675000000000001</v>
      </c>
      <c r="L55" s="88">
        <v>5.1534533497034498E-6</v>
      </c>
      <c r="M55" s="88">
        <v>2.9548787624149335E-3</v>
      </c>
      <c r="N55" s="88">
        <f>+K55/'סכום נכסי הקרן'!$C$42</f>
        <v>3.5152732268804036E-5</v>
      </c>
    </row>
    <row r="56" spans="2:14" s="147" customFormat="1">
      <c r="B56" s="108" t="s">
        <v>888</v>
      </c>
      <c r="C56" s="80" t="s">
        <v>889</v>
      </c>
      <c r="D56" s="93" t="s">
        <v>125</v>
      </c>
      <c r="E56" s="93" t="s">
        <v>285</v>
      </c>
      <c r="F56" s="80" t="s">
        <v>890</v>
      </c>
      <c r="G56" s="93" t="s">
        <v>857</v>
      </c>
      <c r="H56" s="93" t="s">
        <v>168</v>
      </c>
      <c r="I56" s="87">
        <v>32</v>
      </c>
      <c r="J56" s="89">
        <v>5924</v>
      </c>
      <c r="K56" s="87">
        <v>1.89568</v>
      </c>
      <c r="L56" s="88">
        <v>2.2894839209901959E-6</v>
      </c>
      <c r="M56" s="88">
        <v>1.3125962676824232E-3</v>
      </c>
      <c r="N56" s="88">
        <f>+K56/'סכום נכסי הקרן'!$C$42</f>
        <v>1.5615309081974558E-5</v>
      </c>
    </row>
    <row r="57" spans="2:14" s="147" customFormat="1">
      <c r="B57" s="108" t="s">
        <v>891</v>
      </c>
      <c r="C57" s="80" t="s">
        <v>892</v>
      </c>
      <c r="D57" s="93" t="s">
        <v>125</v>
      </c>
      <c r="E57" s="93" t="s">
        <v>285</v>
      </c>
      <c r="F57" s="80" t="s">
        <v>397</v>
      </c>
      <c r="G57" s="93" t="s">
        <v>377</v>
      </c>
      <c r="H57" s="93" t="s">
        <v>168</v>
      </c>
      <c r="I57" s="87">
        <v>452</v>
      </c>
      <c r="J57" s="89">
        <v>1622</v>
      </c>
      <c r="K57" s="87">
        <v>7.3314399999999997</v>
      </c>
      <c r="L57" s="88">
        <v>1.8081741705688059E-6</v>
      </c>
      <c r="M57" s="88">
        <v>5.0763951620197631E-3</v>
      </c>
      <c r="N57" s="88">
        <f>+K57/'סכום נכסי הקרן'!$C$42</f>
        <v>6.0391364373708409E-5</v>
      </c>
    </row>
    <row r="58" spans="2:14" s="147" customFormat="1">
      <c r="B58" s="108" t="s">
        <v>893</v>
      </c>
      <c r="C58" s="80" t="s">
        <v>894</v>
      </c>
      <c r="D58" s="93" t="s">
        <v>125</v>
      </c>
      <c r="E58" s="93" t="s">
        <v>285</v>
      </c>
      <c r="F58" s="80" t="s">
        <v>895</v>
      </c>
      <c r="G58" s="93" t="s">
        <v>896</v>
      </c>
      <c r="H58" s="93" t="s">
        <v>168</v>
      </c>
      <c r="I58" s="87">
        <v>16</v>
      </c>
      <c r="J58" s="89">
        <v>13870</v>
      </c>
      <c r="K58" s="87">
        <v>2.2191999999999998</v>
      </c>
      <c r="L58" s="88">
        <v>2.3556030078694805E-6</v>
      </c>
      <c r="M58" s="88">
        <v>1.5366061979030393E-3</v>
      </c>
      <c r="N58" s="88">
        <f>+K58/'סכום נכסי הקרן'!$C$42</f>
        <v>1.828024451105563E-5</v>
      </c>
    </row>
    <row r="59" spans="2:14" s="147" customFormat="1">
      <c r="B59" s="108" t="s">
        <v>897</v>
      </c>
      <c r="C59" s="80" t="s">
        <v>898</v>
      </c>
      <c r="D59" s="93" t="s">
        <v>125</v>
      </c>
      <c r="E59" s="93" t="s">
        <v>285</v>
      </c>
      <c r="F59" s="80" t="s">
        <v>899</v>
      </c>
      <c r="G59" s="93" t="s">
        <v>896</v>
      </c>
      <c r="H59" s="93" t="s">
        <v>168</v>
      </c>
      <c r="I59" s="87">
        <v>118</v>
      </c>
      <c r="J59" s="89">
        <v>6871</v>
      </c>
      <c r="K59" s="87">
        <v>8.10778</v>
      </c>
      <c r="L59" s="88">
        <v>5.248485311602351E-6</v>
      </c>
      <c r="M59" s="88">
        <v>5.6139442137861859E-3</v>
      </c>
      <c r="N59" s="88">
        <f>+K59/'סכום נכסי הקרן'!$C$42</f>
        <v>6.6786319773723255E-5</v>
      </c>
    </row>
    <row r="60" spans="2:14" s="147" customFormat="1">
      <c r="B60" s="108" t="s">
        <v>1303</v>
      </c>
      <c r="C60" s="80" t="s">
        <v>900</v>
      </c>
      <c r="D60" s="93" t="s">
        <v>125</v>
      </c>
      <c r="E60" s="93" t="s">
        <v>285</v>
      </c>
      <c r="F60" s="80" t="s">
        <v>440</v>
      </c>
      <c r="G60" s="93" t="s">
        <v>441</v>
      </c>
      <c r="H60" s="93" t="s">
        <v>168</v>
      </c>
      <c r="I60" s="87">
        <v>29</v>
      </c>
      <c r="J60" s="89">
        <v>18900</v>
      </c>
      <c r="K60" s="87">
        <v>5.4809999999999999</v>
      </c>
      <c r="L60" s="88">
        <v>1.6789830689031492E-6</v>
      </c>
      <c r="M60" s="88">
        <v>3.7951237250840658E-3</v>
      </c>
      <c r="N60" s="88">
        <f>+K60/'סכום נכסי הקרן'!$C$42</f>
        <v>4.5148711321690666E-5</v>
      </c>
    </row>
    <row r="61" spans="2:14" s="147" customFormat="1">
      <c r="B61" s="108" t="s">
        <v>901</v>
      </c>
      <c r="C61" s="80" t="s">
        <v>902</v>
      </c>
      <c r="D61" s="93" t="s">
        <v>125</v>
      </c>
      <c r="E61" s="93" t="s">
        <v>285</v>
      </c>
      <c r="F61" s="80" t="s">
        <v>504</v>
      </c>
      <c r="G61" s="93" t="s">
        <v>324</v>
      </c>
      <c r="H61" s="93" t="s">
        <v>168</v>
      </c>
      <c r="I61" s="87">
        <v>5</v>
      </c>
      <c r="J61" s="89">
        <v>42020</v>
      </c>
      <c r="K61" s="87">
        <v>2.101</v>
      </c>
      <c r="L61" s="88">
        <v>9.5701545924492251E-7</v>
      </c>
      <c r="M61" s="88">
        <v>1.4547628072252548E-3</v>
      </c>
      <c r="N61" s="88">
        <f>+K61/'סכום נכסי הקרן'!$C$42</f>
        <v>1.730659414100932E-5</v>
      </c>
    </row>
    <row r="62" spans="2:14" s="147" customFormat="1">
      <c r="B62" s="108" t="s">
        <v>903</v>
      </c>
      <c r="C62" s="80" t="s">
        <v>904</v>
      </c>
      <c r="D62" s="93" t="s">
        <v>125</v>
      </c>
      <c r="E62" s="93" t="s">
        <v>285</v>
      </c>
      <c r="F62" s="80" t="s">
        <v>905</v>
      </c>
      <c r="G62" s="93" t="s">
        <v>377</v>
      </c>
      <c r="H62" s="93" t="s">
        <v>168</v>
      </c>
      <c r="I62" s="87">
        <v>106</v>
      </c>
      <c r="J62" s="89">
        <v>5962</v>
      </c>
      <c r="K62" s="87">
        <v>6.3197200000000002</v>
      </c>
      <c r="L62" s="88">
        <v>1.9123594528559196E-6</v>
      </c>
      <c r="M62" s="88">
        <v>4.3758655916599663E-3</v>
      </c>
      <c r="N62" s="88">
        <f>+K62/'סכום נכסי הקרן'!$C$42</f>
        <v>5.2057510292631806E-5</v>
      </c>
    </row>
    <row r="63" spans="2:14" s="147" customFormat="1">
      <c r="B63" s="108" t="s">
        <v>906</v>
      </c>
      <c r="C63" s="80" t="s">
        <v>907</v>
      </c>
      <c r="D63" s="93" t="s">
        <v>125</v>
      </c>
      <c r="E63" s="93" t="s">
        <v>285</v>
      </c>
      <c r="F63" s="80" t="s">
        <v>908</v>
      </c>
      <c r="G63" s="93" t="s">
        <v>196</v>
      </c>
      <c r="H63" s="93" t="s">
        <v>168</v>
      </c>
      <c r="I63" s="87">
        <v>54</v>
      </c>
      <c r="J63" s="89">
        <v>4712</v>
      </c>
      <c r="K63" s="87">
        <v>2.5444800000000001</v>
      </c>
      <c r="L63" s="88">
        <v>9.7407894747522793E-7</v>
      </c>
      <c r="M63" s="88">
        <v>1.7618347775956768E-3</v>
      </c>
      <c r="N63" s="88">
        <f>+K63/'סכום נכסי הקרן'!$C$42</f>
        <v>2.0959677610621321E-5</v>
      </c>
    </row>
    <row r="64" spans="2:14" s="147" customFormat="1">
      <c r="B64" s="108" t="s">
        <v>1304</v>
      </c>
      <c r="C64" s="80" t="s">
        <v>909</v>
      </c>
      <c r="D64" s="93" t="s">
        <v>125</v>
      </c>
      <c r="E64" s="93" t="s">
        <v>285</v>
      </c>
      <c r="F64" s="80" t="s">
        <v>910</v>
      </c>
      <c r="G64" s="93" t="s">
        <v>911</v>
      </c>
      <c r="H64" s="93" t="s">
        <v>168</v>
      </c>
      <c r="I64" s="87">
        <v>130</v>
      </c>
      <c r="J64" s="89">
        <v>8430</v>
      </c>
      <c r="K64" s="87">
        <v>10.959</v>
      </c>
      <c r="L64" s="88">
        <v>2.5401206189953502E-6</v>
      </c>
      <c r="M64" s="88">
        <v>7.5881702067499132E-3</v>
      </c>
      <c r="N64" s="88">
        <f>+K64/'סכום נכסי הקרן'!$C$42</f>
        <v>9.0272710705055278E-5</v>
      </c>
    </row>
    <row r="65" spans="2:14" s="147" customFormat="1">
      <c r="B65" s="108" t="s">
        <v>912</v>
      </c>
      <c r="C65" s="80" t="s">
        <v>913</v>
      </c>
      <c r="D65" s="93" t="s">
        <v>125</v>
      </c>
      <c r="E65" s="93" t="s">
        <v>285</v>
      </c>
      <c r="F65" s="80" t="s">
        <v>914</v>
      </c>
      <c r="G65" s="93" t="s">
        <v>896</v>
      </c>
      <c r="H65" s="93" t="s">
        <v>168</v>
      </c>
      <c r="I65" s="87">
        <v>322</v>
      </c>
      <c r="J65" s="89">
        <v>3716</v>
      </c>
      <c r="K65" s="87">
        <v>11.96552</v>
      </c>
      <c r="L65" s="88">
        <v>5.2545288898730702E-6</v>
      </c>
      <c r="M65" s="88">
        <v>8.2850992218514666E-3</v>
      </c>
      <c r="N65" s="88">
        <f>+K65/'סכום נכסי הקרן'!$C$42</f>
        <v>9.8563730759700064E-5</v>
      </c>
    </row>
    <row r="66" spans="2:14" s="147" customFormat="1">
      <c r="B66" s="108" t="s">
        <v>915</v>
      </c>
      <c r="C66" s="80" t="s">
        <v>916</v>
      </c>
      <c r="D66" s="93" t="s">
        <v>125</v>
      </c>
      <c r="E66" s="93" t="s">
        <v>285</v>
      </c>
      <c r="F66" s="80" t="s">
        <v>917</v>
      </c>
      <c r="G66" s="93" t="s">
        <v>873</v>
      </c>
      <c r="H66" s="93" t="s">
        <v>168</v>
      </c>
      <c r="I66" s="87">
        <v>624.29999999999995</v>
      </c>
      <c r="J66" s="89">
        <v>1654</v>
      </c>
      <c r="K66" s="87">
        <v>10.32592</v>
      </c>
      <c r="L66" s="88">
        <v>5.7986045174779435E-6</v>
      </c>
      <c r="M66" s="88">
        <v>7.1498164523481223E-3</v>
      </c>
      <c r="N66" s="88">
        <f>+K66/'סכום נכסי הקרן'!$C$42</f>
        <v>8.5057832733237017E-5</v>
      </c>
    </row>
    <row r="67" spans="2:14" s="147" customFormat="1">
      <c r="B67" s="108" t="s">
        <v>918</v>
      </c>
      <c r="C67" s="80" t="s">
        <v>919</v>
      </c>
      <c r="D67" s="93" t="s">
        <v>125</v>
      </c>
      <c r="E67" s="93" t="s">
        <v>285</v>
      </c>
      <c r="F67" s="80" t="s">
        <v>470</v>
      </c>
      <c r="G67" s="93" t="s">
        <v>377</v>
      </c>
      <c r="H67" s="93" t="s">
        <v>168</v>
      </c>
      <c r="I67" s="87">
        <v>135</v>
      </c>
      <c r="J67" s="89">
        <v>4190</v>
      </c>
      <c r="K67" s="87">
        <v>5.6565000000000003</v>
      </c>
      <c r="L67" s="88">
        <v>2.1336475411189837E-6</v>
      </c>
      <c r="M67" s="88">
        <v>3.9166424650498117E-3</v>
      </c>
      <c r="N67" s="88">
        <f>+K67/'סכום נכסי הקרן'!$C$42</f>
        <v>4.6594359713764507E-5</v>
      </c>
    </row>
    <row r="68" spans="2:14" s="147" customFormat="1">
      <c r="B68" s="108" t="s">
        <v>920</v>
      </c>
      <c r="C68" s="80" t="s">
        <v>921</v>
      </c>
      <c r="D68" s="93" t="s">
        <v>125</v>
      </c>
      <c r="E68" s="93" t="s">
        <v>285</v>
      </c>
      <c r="F68" s="80" t="s">
        <v>922</v>
      </c>
      <c r="G68" s="93" t="s">
        <v>809</v>
      </c>
      <c r="H68" s="93" t="s">
        <v>168</v>
      </c>
      <c r="I68" s="87">
        <v>71</v>
      </c>
      <c r="J68" s="89">
        <v>9444</v>
      </c>
      <c r="K68" s="87">
        <v>6.7052399999999999</v>
      </c>
      <c r="L68" s="88">
        <v>2.5605812793594537E-6</v>
      </c>
      <c r="M68" s="88">
        <v>4.6428052191904183E-3</v>
      </c>
      <c r="N68" s="88">
        <f>+K68/'סכום נכסי הקרן'!$C$42</f>
        <v>5.5233159113784551E-5</v>
      </c>
    </row>
    <row r="69" spans="2:14" s="147" customFormat="1">
      <c r="B69" s="108" t="s">
        <v>923</v>
      </c>
      <c r="C69" s="80" t="s">
        <v>924</v>
      </c>
      <c r="D69" s="93" t="s">
        <v>125</v>
      </c>
      <c r="E69" s="93" t="s">
        <v>285</v>
      </c>
      <c r="F69" s="80" t="s">
        <v>925</v>
      </c>
      <c r="G69" s="93" t="s">
        <v>778</v>
      </c>
      <c r="H69" s="93" t="s">
        <v>168</v>
      </c>
      <c r="I69" s="87">
        <v>376.25</v>
      </c>
      <c r="J69" s="89">
        <v>2086</v>
      </c>
      <c r="K69" s="87">
        <v>7.8485800000000001</v>
      </c>
      <c r="L69" s="88">
        <v>3.8432254124993845E-6</v>
      </c>
      <c r="M69" s="88">
        <v>5.4344703824521614E-3</v>
      </c>
      <c r="N69" s="88">
        <f>+K69/'סכום נכסי הקרן'!$C$42</f>
        <v>6.4651208302352663E-5</v>
      </c>
    </row>
    <row r="70" spans="2:14" s="147" customFormat="1">
      <c r="B70" s="108" t="s">
        <v>926</v>
      </c>
      <c r="C70" s="80" t="s">
        <v>927</v>
      </c>
      <c r="D70" s="93" t="s">
        <v>125</v>
      </c>
      <c r="E70" s="93" t="s">
        <v>285</v>
      </c>
      <c r="F70" s="80" t="s">
        <v>928</v>
      </c>
      <c r="G70" s="93" t="s">
        <v>729</v>
      </c>
      <c r="H70" s="93" t="s">
        <v>168</v>
      </c>
      <c r="I70" s="87">
        <v>117</v>
      </c>
      <c r="J70" s="89">
        <v>968.7</v>
      </c>
      <c r="K70" s="87">
        <v>1.1333800000000001</v>
      </c>
      <c r="L70" s="88">
        <v>1.7657130578645902E-6</v>
      </c>
      <c r="M70" s="88">
        <v>7.8476871511326009E-4</v>
      </c>
      <c r="N70" s="88">
        <f>+K70/'סכום נכסי הקרן'!$C$42</f>
        <v>9.3360055533256285E-6</v>
      </c>
    </row>
    <row r="71" spans="2:14" s="147" customFormat="1">
      <c r="B71" s="108" t="s">
        <v>929</v>
      </c>
      <c r="C71" s="80" t="s">
        <v>930</v>
      </c>
      <c r="D71" s="93" t="s">
        <v>125</v>
      </c>
      <c r="E71" s="93" t="s">
        <v>285</v>
      </c>
      <c r="F71" s="80" t="s">
        <v>931</v>
      </c>
      <c r="G71" s="93" t="s">
        <v>156</v>
      </c>
      <c r="H71" s="93" t="s">
        <v>168</v>
      </c>
      <c r="I71" s="87">
        <v>28</v>
      </c>
      <c r="J71" s="89">
        <v>9297</v>
      </c>
      <c r="K71" s="87">
        <v>2.6031599999999999</v>
      </c>
      <c r="L71" s="88">
        <v>2.5702523400311663E-6</v>
      </c>
      <c r="M71" s="88">
        <v>1.8024656588560184E-3</v>
      </c>
      <c r="N71" s="88">
        <f>+K71/'סכום נכסי הקרן'!$C$42</f>
        <v>2.1443043124278831E-5</v>
      </c>
    </row>
    <row r="72" spans="2:14" s="147" customFormat="1">
      <c r="B72" s="108" t="s">
        <v>932</v>
      </c>
      <c r="C72" s="80" t="s">
        <v>933</v>
      </c>
      <c r="D72" s="93" t="s">
        <v>125</v>
      </c>
      <c r="E72" s="93" t="s">
        <v>285</v>
      </c>
      <c r="F72" s="80" t="s">
        <v>934</v>
      </c>
      <c r="G72" s="93" t="s">
        <v>191</v>
      </c>
      <c r="H72" s="93" t="s">
        <v>168</v>
      </c>
      <c r="I72" s="87">
        <v>43</v>
      </c>
      <c r="J72" s="89">
        <v>7101</v>
      </c>
      <c r="K72" s="87">
        <v>3.0534299999999996</v>
      </c>
      <c r="L72" s="88">
        <v>3.190807861349158E-6</v>
      </c>
      <c r="M72" s="88">
        <v>2.1142391234963399E-3</v>
      </c>
      <c r="N72" s="88">
        <f>+K72/'סכום נכסי הקרן'!$C$42</f>
        <v>2.5152057947635452E-5</v>
      </c>
    </row>
    <row r="73" spans="2:14" s="147" customFormat="1">
      <c r="B73" s="108" t="s">
        <v>935</v>
      </c>
      <c r="C73" s="80" t="s">
        <v>936</v>
      </c>
      <c r="D73" s="93" t="s">
        <v>125</v>
      </c>
      <c r="E73" s="93" t="s">
        <v>285</v>
      </c>
      <c r="F73" s="80" t="s">
        <v>937</v>
      </c>
      <c r="G73" s="93" t="s">
        <v>896</v>
      </c>
      <c r="H73" s="93" t="s">
        <v>168</v>
      </c>
      <c r="I73" s="87">
        <v>41</v>
      </c>
      <c r="J73" s="89">
        <v>14200</v>
      </c>
      <c r="K73" s="87">
        <v>5.8220000000000001</v>
      </c>
      <c r="L73" s="88">
        <v>2.7836653431356374E-6</v>
      </c>
      <c r="M73" s="88">
        <v>4.0312370602881651E-3</v>
      </c>
      <c r="N73" s="88">
        <f>+K73/'סכום נכסי הקרן'!$C$42</f>
        <v>4.7957634978084851E-5</v>
      </c>
    </row>
    <row r="74" spans="2:14" s="147" customFormat="1">
      <c r="B74" s="108" t="s">
        <v>938</v>
      </c>
      <c r="C74" s="80" t="s">
        <v>939</v>
      </c>
      <c r="D74" s="93" t="s">
        <v>125</v>
      </c>
      <c r="E74" s="93" t="s">
        <v>285</v>
      </c>
      <c r="F74" s="80" t="s">
        <v>940</v>
      </c>
      <c r="G74" s="93" t="s">
        <v>410</v>
      </c>
      <c r="H74" s="93" t="s">
        <v>168</v>
      </c>
      <c r="I74" s="87">
        <v>27</v>
      </c>
      <c r="J74" s="89">
        <v>15910</v>
      </c>
      <c r="K74" s="87">
        <v>4.2957000000000001</v>
      </c>
      <c r="L74" s="88">
        <v>2.8278306715940744E-6</v>
      </c>
      <c r="M74" s="88">
        <v>2.9744048505461816E-3</v>
      </c>
      <c r="N74" s="88">
        <f>+K74/'סכום נכסי הקרן'!$C$42</f>
        <v>3.5385024489068889E-5</v>
      </c>
    </row>
    <row r="75" spans="2:14" s="147" customFormat="1">
      <c r="B75" s="108" t="s">
        <v>941</v>
      </c>
      <c r="C75" s="80" t="s">
        <v>942</v>
      </c>
      <c r="D75" s="93" t="s">
        <v>125</v>
      </c>
      <c r="E75" s="93" t="s">
        <v>285</v>
      </c>
      <c r="F75" s="80" t="s">
        <v>943</v>
      </c>
      <c r="G75" s="93" t="s">
        <v>410</v>
      </c>
      <c r="H75" s="93" t="s">
        <v>168</v>
      </c>
      <c r="I75" s="87">
        <v>74</v>
      </c>
      <c r="J75" s="89">
        <v>2509</v>
      </c>
      <c r="K75" s="87">
        <v>1.85666</v>
      </c>
      <c r="L75" s="88">
        <v>2.8765247476170228E-6</v>
      </c>
      <c r="M75" s="88">
        <v>1.285578254956136E-3</v>
      </c>
      <c r="N75" s="88">
        <f>+K75/'סכום נכסי הקרן'!$C$42</f>
        <v>1.5293889137480423E-5</v>
      </c>
    </row>
    <row r="76" spans="2:14" s="147" customFormat="1">
      <c r="B76" s="108" t="s">
        <v>944</v>
      </c>
      <c r="C76" s="80" t="s">
        <v>945</v>
      </c>
      <c r="D76" s="93" t="s">
        <v>125</v>
      </c>
      <c r="E76" s="93" t="s">
        <v>285</v>
      </c>
      <c r="F76" s="80" t="s">
        <v>946</v>
      </c>
      <c r="G76" s="93" t="s">
        <v>857</v>
      </c>
      <c r="H76" s="93" t="s">
        <v>168</v>
      </c>
      <c r="I76" s="87">
        <v>8</v>
      </c>
      <c r="J76" s="89">
        <v>31400</v>
      </c>
      <c r="K76" s="87">
        <v>2.512</v>
      </c>
      <c r="L76" s="88">
        <v>3.3493558142095582E-6</v>
      </c>
      <c r="M76" s="88">
        <v>1.7393451555211045E-3</v>
      </c>
      <c r="N76" s="88">
        <f>+K76/'סכום נכסי הקרן'!$C$42</f>
        <v>2.0692129691677971E-5</v>
      </c>
    </row>
    <row r="77" spans="2:14" s="147" customFormat="1">
      <c r="B77" s="108" t="s">
        <v>947</v>
      </c>
      <c r="C77" s="80" t="s">
        <v>948</v>
      </c>
      <c r="D77" s="93" t="s">
        <v>125</v>
      </c>
      <c r="E77" s="93" t="s">
        <v>285</v>
      </c>
      <c r="F77" s="80" t="s">
        <v>949</v>
      </c>
      <c r="G77" s="93" t="s">
        <v>659</v>
      </c>
      <c r="H77" s="93" t="s">
        <v>168</v>
      </c>
      <c r="I77" s="87">
        <v>27</v>
      </c>
      <c r="J77" s="89">
        <v>10710</v>
      </c>
      <c r="K77" s="87">
        <v>2.8916999999999997</v>
      </c>
      <c r="L77" s="88">
        <v>2.1466847157797386E-6</v>
      </c>
      <c r="M77" s="88">
        <v>2.0022549308202136E-3</v>
      </c>
      <c r="N77" s="88">
        <f>+K77/'סכום נכסי הקרן'!$C$42</f>
        <v>2.3819837352478175E-5</v>
      </c>
    </row>
    <row r="78" spans="2:14" s="147" customFormat="1">
      <c r="B78" s="108" t="s">
        <v>950</v>
      </c>
      <c r="C78" s="80" t="s">
        <v>951</v>
      </c>
      <c r="D78" s="93" t="s">
        <v>125</v>
      </c>
      <c r="E78" s="93" t="s">
        <v>285</v>
      </c>
      <c r="F78" s="80" t="s">
        <v>400</v>
      </c>
      <c r="G78" s="93" t="s">
        <v>324</v>
      </c>
      <c r="H78" s="93" t="s">
        <v>168</v>
      </c>
      <c r="I78" s="87">
        <v>457</v>
      </c>
      <c r="J78" s="89">
        <v>1373</v>
      </c>
      <c r="K78" s="87">
        <v>6.27461</v>
      </c>
      <c r="L78" s="88">
        <v>2.6717648851578111E-6</v>
      </c>
      <c r="M78" s="88">
        <v>4.3446307747946966E-3</v>
      </c>
      <c r="N78" s="88">
        <f>+K78/'סכום נכסי הקרן'!$C$42</f>
        <v>5.1685925113335788E-5</v>
      </c>
    </row>
    <row r="79" spans="2:14" s="147" customFormat="1">
      <c r="B79" s="108" t="s">
        <v>952</v>
      </c>
      <c r="C79" s="80" t="s">
        <v>953</v>
      </c>
      <c r="D79" s="93" t="s">
        <v>125</v>
      </c>
      <c r="E79" s="93" t="s">
        <v>285</v>
      </c>
      <c r="F79" s="80" t="s">
        <v>954</v>
      </c>
      <c r="G79" s="93" t="s">
        <v>156</v>
      </c>
      <c r="H79" s="93" t="s">
        <v>168</v>
      </c>
      <c r="I79" s="87">
        <v>18</v>
      </c>
      <c r="J79" s="89">
        <v>18050</v>
      </c>
      <c r="K79" s="87">
        <v>3.2490000000000001</v>
      </c>
      <c r="L79" s="88">
        <v>1.3354335251238448E-6</v>
      </c>
      <c r="M79" s="88">
        <v>2.2496546219299635E-3</v>
      </c>
      <c r="N79" s="88">
        <f>+K79/'סכום נכסי הקרן'!$C$42</f>
        <v>2.6763029207110561E-5</v>
      </c>
    </row>
    <row r="80" spans="2:14" s="147" customFormat="1">
      <c r="B80" s="108" t="s">
        <v>955</v>
      </c>
      <c r="C80" s="80" t="s">
        <v>956</v>
      </c>
      <c r="D80" s="93" t="s">
        <v>125</v>
      </c>
      <c r="E80" s="93" t="s">
        <v>285</v>
      </c>
      <c r="F80" s="80" t="s">
        <v>957</v>
      </c>
      <c r="G80" s="93" t="s">
        <v>778</v>
      </c>
      <c r="H80" s="93" t="s">
        <v>168</v>
      </c>
      <c r="I80" s="87">
        <v>1414.25</v>
      </c>
      <c r="J80" s="89">
        <v>224.8</v>
      </c>
      <c r="K80" s="87">
        <v>3.17923</v>
      </c>
      <c r="L80" s="88">
        <v>1.3540160334799734E-6</v>
      </c>
      <c r="M80" s="88">
        <v>2.2013448641669429E-3</v>
      </c>
      <c r="N80" s="88">
        <f>+K80/'סכום נכסי הקרן'!$C$42</f>
        <v>2.6188311894774423E-5</v>
      </c>
    </row>
    <row r="81" spans="2:14" s="147" customFormat="1">
      <c r="B81" s="108" t="s">
        <v>958</v>
      </c>
      <c r="C81" s="80" t="s">
        <v>959</v>
      </c>
      <c r="D81" s="93" t="s">
        <v>125</v>
      </c>
      <c r="E81" s="93" t="s">
        <v>285</v>
      </c>
      <c r="F81" s="80" t="s">
        <v>571</v>
      </c>
      <c r="G81" s="93" t="s">
        <v>324</v>
      </c>
      <c r="H81" s="93" t="s">
        <v>168</v>
      </c>
      <c r="I81" s="87">
        <v>10173</v>
      </c>
      <c r="J81" s="89">
        <v>865</v>
      </c>
      <c r="K81" s="87">
        <v>87.996449999999996</v>
      </c>
      <c r="L81" s="88">
        <v>2.5105086367493897E-5</v>
      </c>
      <c r="M81" s="88">
        <v>6.0930015529679568E-2</v>
      </c>
      <c r="N81" s="88">
        <f>+K81/'סכום נכסי הקרן'!$C$42</f>
        <v>7.2485428177040435E-4</v>
      </c>
    </row>
    <row r="82" spans="2:14" s="147" customFormat="1">
      <c r="B82" s="108" t="s">
        <v>960</v>
      </c>
      <c r="C82" s="80" t="s">
        <v>961</v>
      </c>
      <c r="D82" s="93" t="s">
        <v>125</v>
      </c>
      <c r="E82" s="93" t="s">
        <v>285</v>
      </c>
      <c r="F82" s="80" t="s">
        <v>725</v>
      </c>
      <c r="G82" s="93" t="s">
        <v>324</v>
      </c>
      <c r="H82" s="93" t="s">
        <v>168</v>
      </c>
      <c r="I82" s="87">
        <v>585</v>
      </c>
      <c r="J82" s="89">
        <v>1214</v>
      </c>
      <c r="K82" s="87">
        <v>7.1018999999999997</v>
      </c>
      <c r="L82" s="88">
        <v>1.6709511568123394E-6</v>
      </c>
      <c r="M82" s="88">
        <v>4.9174583439471854E-3</v>
      </c>
      <c r="N82" s="88">
        <f>+K82/'סכום נכסי הקרן'!$C$42</f>
        <v>5.8500571599254683E-5</v>
      </c>
    </row>
    <row r="83" spans="2:14" s="147" customFormat="1">
      <c r="B83" s="109"/>
      <c r="C83" s="80"/>
      <c r="D83" s="80"/>
      <c r="E83" s="80"/>
      <c r="F83" s="80"/>
      <c r="G83" s="80"/>
      <c r="H83" s="80"/>
      <c r="I83" s="87"/>
      <c r="J83" s="89"/>
      <c r="K83" s="80"/>
      <c r="L83" s="80"/>
      <c r="M83" s="88"/>
      <c r="N83" s="80"/>
    </row>
    <row r="84" spans="2:14" s="147" customFormat="1">
      <c r="B84" s="107" t="s">
        <v>28</v>
      </c>
      <c r="C84" s="82"/>
      <c r="D84" s="82"/>
      <c r="E84" s="82"/>
      <c r="F84" s="82"/>
      <c r="G84" s="82"/>
      <c r="H84" s="82"/>
      <c r="I84" s="90"/>
      <c r="J84" s="92"/>
      <c r="K84" s="90">
        <v>143.53846999999996</v>
      </c>
      <c r="L84" s="82"/>
      <c r="M84" s="91">
        <v>9.9388114022854815E-2</v>
      </c>
      <c r="N84" s="91">
        <f>+K84/'סכום נכסי הקרן'!$C$42</f>
        <v>1.1823712726851221E-3</v>
      </c>
    </row>
    <row r="85" spans="2:14" s="147" customFormat="1">
      <c r="B85" s="108" t="s">
        <v>962</v>
      </c>
      <c r="C85" s="80" t="s">
        <v>963</v>
      </c>
      <c r="D85" s="93" t="s">
        <v>125</v>
      </c>
      <c r="E85" s="93" t="s">
        <v>285</v>
      </c>
      <c r="F85" s="80" t="s">
        <v>964</v>
      </c>
      <c r="G85" s="93" t="s">
        <v>965</v>
      </c>
      <c r="H85" s="93" t="s">
        <v>168</v>
      </c>
      <c r="I85" s="87">
        <v>838</v>
      </c>
      <c r="J85" s="89">
        <v>1556</v>
      </c>
      <c r="K85" s="87">
        <v>13.039280000000002</v>
      </c>
      <c r="L85" s="88">
        <v>3.2543728499245957E-5</v>
      </c>
      <c r="M85" s="88">
        <v>9.028586186100012E-3</v>
      </c>
      <c r="N85" s="88">
        <f>+K85/'סכום נכסי הקרן'!$C$42</f>
        <v>1.0740862772535938E-4</v>
      </c>
    </row>
    <row r="86" spans="2:14" s="147" customFormat="1">
      <c r="B86" s="108" t="s">
        <v>966</v>
      </c>
      <c r="C86" s="80" t="s">
        <v>967</v>
      </c>
      <c r="D86" s="93" t="s">
        <v>125</v>
      </c>
      <c r="E86" s="93" t="s">
        <v>285</v>
      </c>
      <c r="F86" s="80" t="s">
        <v>749</v>
      </c>
      <c r="G86" s="93" t="s">
        <v>750</v>
      </c>
      <c r="H86" s="93" t="s">
        <v>168</v>
      </c>
      <c r="I86" s="87">
        <v>1050</v>
      </c>
      <c r="J86" s="89">
        <v>1403</v>
      </c>
      <c r="K86" s="87">
        <v>14.7315</v>
      </c>
      <c r="L86" s="88">
        <v>7.9613777038250887E-6</v>
      </c>
      <c r="M86" s="88">
        <v>1.0200303805158897E-2</v>
      </c>
      <c r="N86" s="88">
        <f>+K86/'סכום נכסי הקרן'!$C$42</f>
        <v>1.2134797315006131E-4</v>
      </c>
    </row>
    <row r="87" spans="2:14" s="147" customFormat="1">
      <c r="B87" s="108" t="s">
        <v>968</v>
      </c>
      <c r="C87" s="80" t="s">
        <v>969</v>
      </c>
      <c r="D87" s="93" t="s">
        <v>125</v>
      </c>
      <c r="E87" s="93" t="s">
        <v>285</v>
      </c>
      <c r="F87" s="80" t="s">
        <v>970</v>
      </c>
      <c r="G87" s="93" t="s">
        <v>156</v>
      </c>
      <c r="H87" s="93" t="s">
        <v>168</v>
      </c>
      <c r="I87" s="87">
        <v>388</v>
      </c>
      <c r="J87" s="89">
        <v>680.2</v>
      </c>
      <c r="K87" s="87">
        <v>2.6391799999999996</v>
      </c>
      <c r="L87" s="88">
        <v>7.0567458762141288E-6</v>
      </c>
      <c r="M87" s="88">
        <v>1.8274064281640875E-3</v>
      </c>
      <c r="N87" s="88">
        <f>+K87/'סכום נכסי הקרן'!$C$42</f>
        <v>2.1739751130446917E-5</v>
      </c>
    </row>
    <row r="88" spans="2:14" s="147" customFormat="1">
      <c r="B88" s="108" t="s">
        <v>971</v>
      </c>
      <c r="C88" s="80" t="s">
        <v>972</v>
      </c>
      <c r="D88" s="93" t="s">
        <v>125</v>
      </c>
      <c r="E88" s="93" t="s">
        <v>285</v>
      </c>
      <c r="F88" s="80" t="s">
        <v>973</v>
      </c>
      <c r="G88" s="93" t="s">
        <v>384</v>
      </c>
      <c r="H88" s="93" t="s">
        <v>168</v>
      </c>
      <c r="I88" s="87">
        <v>289</v>
      </c>
      <c r="J88" s="89">
        <v>2695</v>
      </c>
      <c r="K88" s="87">
        <v>7.7885499999999999</v>
      </c>
      <c r="L88" s="88">
        <v>2.1770658094601871E-5</v>
      </c>
      <c r="M88" s="88">
        <v>5.3929047416536218E-3</v>
      </c>
      <c r="N88" s="88">
        <f>+K88/'סכום נכסי הקרן'!$C$42</f>
        <v>6.4156722416448426E-5</v>
      </c>
    </row>
    <row r="89" spans="2:14" s="147" customFormat="1">
      <c r="B89" s="108" t="s">
        <v>1305</v>
      </c>
      <c r="C89" s="80" t="s">
        <v>974</v>
      </c>
      <c r="D89" s="93" t="s">
        <v>125</v>
      </c>
      <c r="E89" s="93" t="s">
        <v>285</v>
      </c>
      <c r="F89" s="80" t="s">
        <v>975</v>
      </c>
      <c r="G89" s="93" t="s">
        <v>911</v>
      </c>
      <c r="H89" s="93" t="s">
        <v>168</v>
      </c>
      <c r="I89" s="87">
        <v>651.70000000000005</v>
      </c>
      <c r="J89" s="89">
        <v>40.1</v>
      </c>
      <c r="K89" s="87">
        <v>0.26133000000000001</v>
      </c>
      <c r="L89" s="88">
        <v>1.502297694822504E-5</v>
      </c>
      <c r="M89" s="88">
        <v>1.8094867416095948E-4</v>
      </c>
      <c r="N89" s="88">
        <f>+K89/'סכום נכסי הקרן'!$C$42</f>
        <v>2.1526569475820873E-6</v>
      </c>
    </row>
    <row r="90" spans="2:14" s="147" customFormat="1">
      <c r="B90" s="108" t="s">
        <v>976</v>
      </c>
      <c r="C90" s="80" t="s">
        <v>977</v>
      </c>
      <c r="D90" s="93" t="s">
        <v>125</v>
      </c>
      <c r="E90" s="93" t="s">
        <v>285</v>
      </c>
      <c r="F90" s="80" t="s">
        <v>978</v>
      </c>
      <c r="G90" s="93" t="s">
        <v>156</v>
      </c>
      <c r="H90" s="93" t="s">
        <v>168</v>
      </c>
      <c r="I90" s="87">
        <v>3</v>
      </c>
      <c r="J90" s="89">
        <v>4735</v>
      </c>
      <c r="K90" s="87">
        <v>0.14205000000000001</v>
      </c>
      <c r="L90" s="88">
        <v>2.9895366218236176E-7</v>
      </c>
      <c r="M90" s="88">
        <v>9.8357475852616595E-5</v>
      </c>
      <c r="N90" s="88">
        <f>+K90/'סכום נכסי הקרן'!$C$42</f>
        <v>1.1701102797383979E-6</v>
      </c>
    </row>
    <row r="91" spans="2:14" s="147" customFormat="1">
      <c r="B91" s="108" t="s">
        <v>979</v>
      </c>
      <c r="C91" s="80" t="s">
        <v>980</v>
      </c>
      <c r="D91" s="93" t="s">
        <v>125</v>
      </c>
      <c r="E91" s="93" t="s">
        <v>285</v>
      </c>
      <c r="F91" s="80" t="s">
        <v>981</v>
      </c>
      <c r="G91" s="93" t="s">
        <v>911</v>
      </c>
      <c r="H91" s="93" t="s">
        <v>168</v>
      </c>
      <c r="I91" s="87">
        <v>8587</v>
      </c>
      <c r="J91" s="89">
        <v>115.6</v>
      </c>
      <c r="K91" s="87">
        <v>9.9265699999999999</v>
      </c>
      <c r="L91" s="88">
        <v>3.2465596043031E-5</v>
      </c>
      <c r="M91" s="88">
        <v>6.8733007326596852E-3</v>
      </c>
      <c r="N91" s="88">
        <f>+K91/'סכום נכסי הקרן'!$C$42</f>
        <v>8.1768261876401187E-5</v>
      </c>
    </row>
    <row r="92" spans="2:14" s="147" customFormat="1">
      <c r="B92" s="108" t="s">
        <v>982</v>
      </c>
      <c r="C92" s="80" t="s">
        <v>983</v>
      </c>
      <c r="D92" s="93" t="s">
        <v>125</v>
      </c>
      <c r="E92" s="93" t="s">
        <v>285</v>
      </c>
      <c r="F92" s="80" t="s">
        <v>984</v>
      </c>
      <c r="G92" s="93" t="s">
        <v>196</v>
      </c>
      <c r="H92" s="93" t="s">
        <v>168</v>
      </c>
      <c r="I92" s="87">
        <v>413</v>
      </c>
      <c r="J92" s="89">
        <v>1893</v>
      </c>
      <c r="K92" s="87">
        <v>7.8180899999999998</v>
      </c>
      <c r="L92" s="88">
        <v>1.2419608595283328E-5</v>
      </c>
      <c r="M92" s="88">
        <v>5.4133586651783404E-3</v>
      </c>
      <c r="N92" s="88">
        <f>+K92/'סכום נכסי הקרן'!$C$42</f>
        <v>6.440005263583225E-5</v>
      </c>
    </row>
    <row r="93" spans="2:14" s="147" customFormat="1">
      <c r="B93" s="108" t="s">
        <v>985</v>
      </c>
      <c r="C93" s="80" t="s">
        <v>986</v>
      </c>
      <c r="D93" s="93" t="s">
        <v>125</v>
      </c>
      <c r="E93" s="93" t="s">
        <v>285</v>
      </c>
      <c r="F93" s="80" t="s">
        <v>987</v>
      </c>
      <c r="G93" s="93" t="s">
        <v>193</v>
      </c>
      <c r="H93" s="93" t="s">
        <v>168</v>
      </c>
      <c r="I93" s="87">
        <v>561</v>
      </c>
      <c r="J93" s="89">
        <v>1721</v>
      </c>
      <c r="K93" s="87">
        <v>9.6548099999999994</v>
      </c>
      <c r="L93" s="88">
        <v>1.8861094494184278E-5</v>
      </c>
      <c r="M93" s="88">
        <v>6.6851301755480545E-3</v>
      </c>
      <c r="N93" s="88">
        <f>+K93/'סכום נכסי הקרן'!$C$42</f>
        <v>7.9529689756572202E-5</v>
      </c>
    </row>
    <row r="94" spans="2:14" s="147" customFormat="1">
      <c r="B94" s="108" t="s">
        <v>988</v>
      </c>
      <c r="C94" s="80" t="s">
        <v>989</v>
      </c>
      <c r="D94" s="93" t="s">
        <v>125</v>
      </c>
      <c r="E94" s="93" t="s">
        <v>285</v>
      </c>
      <c r="F94" s="80" t="s">
        <v>990</v>
      </c>
      <c r="G94" s="93" t="s">
        <v>441</v>
      </c>
      <c r="H94" s="93" t="s">
        <v>168</v>
      </c>
      <c r="I94" s="87">
        <v>130</v>
      </c>
      <c r="J94" s="89">
        <v>2983</v>
      </c>
      <c r="K94" s="87">
        <v>3.8778999999999999</v>
      </c>
      <c r="L94" s="88">
        <v>4.6438897449125651E-6</v>
      </c>
      <c r="M94" s="88">
        <v>2.685114083835705E-3</v>
      </c>
      <c r="N94" s="88">
        <f>+K94/'סכום נכסי הקרן'!$C$42</f>
        <v>3.1943475211527866E-5</v>
      </c>
    </row>
    <row r="95" spans="2:14" s="147" customFormat="1">
      <c r="B95" s="108" t="s">
        <v>991</v>
      </c>
      <c r="C95" s="80" t="s">
        <v>992</v>
      </c>
      <c r="D95" s="93" t="s">
        <v>125</v>
      </c>
      <c r="E95" s="93" t="s">
        <v>285</v>
      </c>
      <c r="F95" s="80" t="s">
        <v>993</v>
      </c>
      <c r="G95" s="93" t="s">
        <v>384</v>
      </c>
      <c r="H95" s="93" t="s">
        <v>168</v>
      </c>
      <c r="I95" s="87">
        <v>60</v>
      </c>
      <c r="J95" s="89">
        <v>2170</v>
      </c>
      <c r="K95" s="87">
        <v>1.302</v>
      </c>
      <c r="L95" s="88">
        <v>9.0192877468466319E-6</v>
      </c>
      <c r="M95" s="88">
        <v>9.0152364350655967E-4</v>
      </c>
      <c r="N95" s="88">
        <f>+K95/'סכום נכסי הקרן'!$C$42</f>
        <v>1.0724981233505062E-5</v>
      </c>
    </row>
    <row r="96" spans="2:14" s="147" customFormat="1">
      <c r="B96" s="108" t="s">
        <v>994</v>
      </c>
      <c r="C96" s="80" t="s">
        <v>995</v>
      </c>
      <c r="D96" s="93" t="s">
        <v>125</v>
      </c>
      <c r="E96" s="93" t="s">
        <v>285</v>
      </c>
      <c r="F96" s="80" t="s">
        <v>996</v>
      </c>
      <c r="G96" s="93" t="s">
        <v>857</v>
      </c>
      <c r="H96" s="93" t="s">
        <v>168</v>
      </c>
      <c r="I96" s="87">
        <v>40</v>
      </c>
      <c r="J96" s="89">
        <v>2395</v>
      </c>
      <c r="K96" s="87">
        <v>0.95799999999999996</v>
      </c>
      <c r="L96" s="88">
        <v>2.5301546999837438E-5</v>
      </c>
      <c r="M96" s="88">
        <v>6.6333306488424284E-4</v>
      </c>
      <c r="N96" s="88">
        <f>+K96/'סכום נכסי הקרן'!$C$42</f>
        <v>7.8913456387848301E-6</v>
      </c>
    </row>
    <row r="97" spans="2:14" s="147" customFormat="1">
      <c r="B97" s="108" t="s">
        <v>997</v>
      </c>
      <c r="C97" s="80" t="s">
        <v>998</v>
      </c>
      <c r="D97" s="93" t="s">
        <v>125</v>
      </c>
      <c r="E97" s="93" t="s">
        <v>285</v>
      </c>
      <c r="F97" s="80" t="s">
        <v>999</v>
      </c>
      <c r="G97" s="93" t="s">
        <v>911</v>
      </c>
      <c r="H97" s="93" t="s">
        <v>168</v>
      </c>
      <c r="I97" s="87">
        <v>423.13</v>
      </c>
      <c r="J97" s="89">
        <v>1624</v>
      </c>
      <c r="K97" s="87">
        <v>6.8716299999999997</v>
      </c>
      <c r="L97" s="88">
        <v>1.658536845403576E-5</v>
      </c>
      <c r="M97" s="88">
        <v>4.758016063309509E-3</v>
      </c>
      <c r="N97" s="88">
        <f>+K97/'סכום נכסי הקרן'!$C$42</f>
        <v>5.6603765586474953E-5</v>
      </c>
    </row>
    <row r="98" spans="2:14" s="147" customFormat="1">
      <c r="B98" s="108" t="s">
        <v>1000</v>
      </c>
      <c r="C98" s="80" t="s">
        <v>1001</v>
      </c>
      <c r="D98" s="93" t="s">
        <v>125</v>
      </c>
      <c r="E98" s="93" t="s">
        <v>285</v>
      </c>
      <c r="F98" s="80" t="s">
        <v>1002</v>
      </c>
      <c r="G98" s="93" t="s">
        <v>191</v>
      </c>
      <c r="H98" s="93" t="s">
        <v>168</v>
      </c>
      <c r="I98" s="87">
        <v>232</v>
      </c>
      <c r="J98" s="89">
        <v>1107</v>
      </c>
      <c r="K98" s="87">
        <v>2.5682399999999999</v>
      </c>
      <c r="L98" s="88">
        <v>3.8458070094474241E-5</v>
      </c>
      <c r="M98" s="88">
        <v>1.778286545467962E-3</v>
      </c>
      <c r="N98" s="88">
        <f>+K98/'סכום נכסי הקרן'!$C$42</f>
        <v>2.1155396162163624E-5</v>
      </c>
    </row>
    <row r="99" spans="2:14" s="147" customFormat="1">
      <c r="B99" s="108" t="s">
        <v>1003</v>
      </c>
      <c r="C99" s="80" t="s">
        <v>1004</v>
      </c>
      <c r="D99" s="93" t="s">
        <v>125</v>
      </c>
      <c r="E99" s="93" t="s">
        <v>285</v>
      </c>
      <c r="F99" s="80" t="s">
        <v>1005</v>
      </c>
      <c r="G99" s="93" t="s">
        <v>750</v>
      </c>
      <c r="H99" s="93" t="s">
        <v>168</v>
      </c>
      <c r="I99" s="87">
        <v>170</v>
      </c>
      <c r="J99" s="89">
        <v>1742</v>
      </c>
      <c r="K99" s="87">
        <v>2.9614000000000003</v>
      </c>
      <c r="L99" s="88">
        <v>1.4588767112731093E-5</v>
      </c>
      <c r="M99" s="88">
        <v>2.0505162195701429E-3</v>
      </c>
      <c r="N99" s="88">
        <f>+K99/'סכום נכסי הקרן'!$C$42</f>
        <v>2.4393978052920041E-5</v>
      </c>
    </row>
    <row r="100" spans="2:14" s="147" customFormat="1">
      <c r="B100" s="108" t="s">
        <v>1006</v>
      </c>
      <c r="C100" s="80" t="s">
        <v>1007</v>
      </c>
      <c r="D100" s="93" t="s">
        <v>125</v>
      </c>
      <c r="E100" s="93" t="s">
        <v>285</v>
      </c>
      <c r="F100" s="80" t="s">
        <v>1008</v>
      </c>
      <c r="G100" s="93" t="s">
        <v>410</v>
      </c>
      <c r="H100" s="93" t="s">
        <v>168</v>
      </c>
      <c r="I100" s="87">
        <v>63</v>
      </c>
      <c r="J100" s="89">
        <v>972.6</v>
      </c>
      <c r="K100" s="87">
        <v>0.61274000000000006</v>
      </c>
      <c r="L100" s="88">
        <v>2.392528021060323E-6</v>
      </c>
      <c r="M100" s="88">
        <v>4.2427004402627452E-4</v>
      </c>
      <c r="N100" s="88">
        <f>+K100/'סכום נכסי הקרן'!$C$42</f>
        <v>5.0473310299676595E-6</v>
      </c>
    </row>
    <row r="101" spans="2:14" s="147" customFormat="1">
      <c r="B101" s="108" t="s">
        <v>1009</v>
      </c>
      <c r="C101" s="80" t="s">
        <v>1010</v>
      </c>
      <c r="D101" s="93" t="s">
        <v>125</v>
      </c>
      <c r="E101" s="93" t="s">
        <v>285</v>
      </c>
      <c r="F101" s="80" t="s">
        <v>1011</v>
      </c>
      <c r="G101" s="93" t="s">
        <v>410</v>
      </c>
      <c r="H101" s="93" t="s">
        <v>168</v>
      </c>
      <c r="I101" s="87">
        <v>334</v>
      </c>
      <c r="J101" s="89">
        <v>2692</v>
      </c>
      <c r="K101" s="87">
        <v>8.9912800000000015</v>
      </c>
      <c r="L101" s="88">
        <v>2.2002972772902246E-5</v>
      </c>
      <c r="M101" s="88">
        <v>6.2256924004513532E-3</v>
      </c>
      <c r="N101" s="88">
        <f>+K101/'סכום נכסי הקרן'!$C$42</f>
        <v>7.4063985610744562E-5</v>
      </c>
    </row>
    <row r="102" spans="2:14" s="147" customFormat="1">
      <c r="B102" s="108" t="s">
        <v>1012</v>
      </c>
      <c r="C102" s="80" t="s">
        <v>1013</v>
      </c>
      <c r="D102" s="93" t="s">
        <v>125</v>
      </c>
      <c r="E102" s="93" t="s">
        <v>285</v>
      </c>
      <c r="F102" s="80" t="s">
        <v>1014</v>
      </c>
      <c r="G102" s="93" t="s">
        <v>857</v>
      </c>
      <c r="H102" s="93" t="s">
        <v>168</v>
      </c>
      <c r="I102" s="87">
        <v>20</v>
      </c>
      <c r="J102" s="89">
        <v>1552</v>
      </c>
      <c r="K102" s="87">
        <v>0.31039999999999995</v>
      </c>
      <c r="L102" s="88">
        <v>1.6272730971075221E-6</v>
      </c>
      <c r="M102" s="88">
        <v>2.1492545233827657E-4</v>
      </c>
      <c r="N102" s="88">
        <f>+K102/'סכום נכסי הקרן'!$C$42</f>
        <v>2.5568618854684877E-6</v>
      </c>
    </row>
    <row r="103" spans="2:14" s="147" customFormat="1">
      <c r="B103" s="108" t="s">
        <v>1306</v>
      </c>
      <c r="C103" s="80" t="s">
        <v>1015</v>
      </c>
      <c r="D103" s="93" t="s">
        <v>125</v>
      </c>
      <c r="E103" s="93" t="s">
        <v>285</v>
      </c>
      <c r="F103" s="80" t="s">
        <v>1016</v>
      </c>
      <c r="G103" s="93" t="s">
        <v>965</v>
      </c>
      <c r="H103" s="93" t="s">
        <v>168</v>
      </c>
      <c r="I103" s="87">
        <v>1928.6</v>
      </c>
      <c r="J103" s="89">
        <v>15</v>
      </c>
      <c r="K103" s="87">
        <v>0.28929000000000005</v>
      </c>
      <c r="L103" s="88">
        <v>1.2748058337060936E-5</v>
      </c>
      <c r="M103" s="88">
        <v>2.0030858281875014E-4</v>
      </c>
      <c r="N103" s="88">
        <f>+K103/'סכום נכסי הקרן'!$C$42</f>
        <v>2.3829722127808601E-6</v>
      </c>
    </row>
    <row r="104" spans="2:14" s="147" customFormat="1">
      <c r="B104" s="108" t="s">
        <v>1017</v>
      </c>
      <c r="C104" s="80" t="s">
        <v>1018</v>
      </c>
      <c r="D104" s="93" t="s">
        <v>125</v>
      </c>
      <c r="E104" s="93" t="s">
        <v>285</v>
      </c>
      <c r="F104" s="80" t="s">
        <v>1019</v>
      </c>
      <c r="G104" s="93" t="s">
        <v>911</v>
      </c>
      <c r="H104" s="93" t="s">
        <v>168</v>
      </c>
      <c r="I104" s="87">
        <v>6.19</v>
      </c>
      <c r="J104" s="89">
        <v>389.6</v>
      </c>
      <c r="K104" s="87">
        <v>2.4129999999999999E-2</v>
      </c>
      <c r="L104" s="88">
        <v>3.4156510760680394E-6</v>
      </c>
      <c r="M104" s="88">
        <v>1.6707961227199143E-5</v>
      </c>
      <c r="N104" s="88">
        <f>+K104/'סכום נכסי הקרן'!$C$42</f>
        <v>1.9876635726918368E-7</v>
      </c>
    </row>
    <row r="105" spans="2:14" s="147" customFormat="1">
      <c r="B105" s="108" t="s">
        <v>1020</v>
      </c>
      <c r="C105" s="80" t="s">
        <v>1021</v>
      </c>
      <c r="D105" s="93" t="s">
        <v>125</v>
      </c>
      <c r="E105" s="93" t="s">
        <v>285</v>
      </c>
      <c r="F105" s="80" t="s">
        <v>1022</v>
      </c>
      <c r="G105" s="93" t="s">
        <v>156</v>
      </c>
      <c r="H105" s="93" t="s">
        <v>168</v>
      </c>
      <c r="I105" s="87">
        <v>1224</v>
      </c>
      <c r="J105" s="89">
        <v>1020</v>
      </c>
      <c r="K105" s="87">
        <v>12.4848</v>
      </c>
      <c r="L105" s="88">
        <v>3.0893404704838378E-5</v>
      </c>
      <c r="M105" s="88">
        <v>8.6446562092555267E-3</v>
      </c>
      <c r="N105" s="88">
        <f>+K105/'סכום נכסי הקרן'!$C$42</f>
        <v>1.0284120253768356E-4</v>
      </c>
    </row>
    <row r="106" spans="2:14" s="147" customFormat="1">
      <c r="B106" s="108" t="s">
        <v>1023</v>
      </c>
      <c r="C106" s="80" t="s">
        <v>1024</v>
      </c>
      <c r="D106" s="93" t="s">
        <v>125</v>
      </c>
      <c r="E106" s="93" t="s">
        <v>285</v>
      </c>
      <c r="F106" s="80" t="s">
        <v>1025</v>
      </c>
      <c r="G106" s="93" t="s">
        <v>729</v>
      </c>
      <c r="H106" s="93" t="s">
        <v>168</v>
      </c>
      <c r="I106" s="87">
        <v>107.44</v>
      </c>
      <c r="J106" s="89">
        <v>5407</v>
      </c>
      <c r="K106" s="87">
        <v>5.8092799999999993</v>
      </c>
      <c r="L106" s="88">
        <v>1.0202508008930803E-5</v>
      </c>
      <c r="M106" s="88">
        <v>4.0224295481949201E-3</v>
      </c>
      <c r="N106" s="88">
        <f>+K106/'סכום נכסי הקרן'!$C$42</f>
        <v>4.7852856359582396E-5</v>
      </c>
    </row>
    <row r="107" spans="2:14" s="147" customFormat="1">
      <c r="B107" s="108" t="s">
        <v>1028</v>
      </c>
      <c r="C107" s="80" t="s">
        <v>1029</v>
      </c>
      <c r="D107" s="93" t="s">
        <v>125</v>
      </c>
      <c r="E107" s="93" t="s">
        <v>285</v>
      </c>
      <c r="F107" s="80" t="s">
        <v>1030</v>
      </c>
      <c r="G107" s="93" t="s">
        <v>410</v>
      </c>
      <c r="H107" s="93" t="s">
        <v>168</v>
      </c>
      <c r="I107" s="87">
        <v>0.79</v>
      </c>
      <c r="J107" s="89">
        <v>696.2</v>
      </c>
      <c r="K107" s="87">
        <v>5.4999999999999997E-3</v>
      </c>
      <c r="L107" s="88">
        <v>1.3987363567875452E-7</v>
      </c>
      <c r="M107" s="88">
        <v>3.8082796000661123E-6</v>
      </c>
      <c r="N107" s="88">
        <f>+K107/'סכום נכסי הקרן'!$C$42</f>
        <v>4.5305220264422304E-8</v>
      </c>
    </row>
    <row r="108" spans="2:14" s="147" customFormat="1">
      <c r="B108" s="108" t="s">
        <v>1031</v>
      </c>
      <c r="C108" s="80" t="s">
        <v>1032</v>
      </c>
      <c r="D108" s="93" t="s">
        <v>125</v>
      </c>
      <c r="E108" s="93" t="s">
        <v>285</v>
      </c>
      <c r="F108" s="80" t="s">
        <v>1033</v>
      </c>
      <c r="G108" s="93" t="s">
        <v>324</v>
      </c>
      <c r="H108" s="93" t="s">
        <v>168</v>
      </c>
      <c r="I108" s="87">
        <v>2.81</v>
      </c>
      <c r="J108" s="89">
        <v>477.4</v>
      </c>
      <c r="K108" s="87">
        <v>1.3390000000000001E-2</v>
      </c>
      <c r="L108" s="88">
        <v>4.0988371117755799E-7</v>
      </c>
      <c r="M108" s="88">
        <v>9.2714297899791356E-6</v>
      </c>
      <c r="N108" s="88">
        <f>+K108/'סכום נכסי הקרן'!$C$42</f>
        <v>1.1029761806192994E-7</v>
      </c>
    </row>
    <row r="109" spans="2:14" s="147" customFormat="1">
      <c r="B109" s="108" t="s">
        <v>1034</v>
      </c>
      <c r="C109" s="80" t="s">
        <v>1035</v>
      </c>
      <c r="D109" s="93" t="s">
        <v>125</v>
      </c>
      <c r="E109" s="93" t="s">
        <v>285</v>
      </c>
      <c r="F109" s="80" t="s">
        <v>1036</v>
      </c>
      <c r="G109" s="93" t="s">
        <v>410</v>
      </c>
      <c r="H109" s="93" t="s">
        <v>168</v>
      </c>
      <c r="I109" s="87">
        <v>166</v>
      </c>
      <c r="J109" s="89">
        <v>510.7</v>
      </c>
      <c r="K109" s="87">
        <v>0.84775999999999996</v>
      </c>
      <c r="L109" s="88">
        <v>1.2647259624545527E-5</v>
      </c>
      <c r="M109" s="88">
        <v>5.8700129340946315E-4</v>
      </c>
      <c r="N109" s="88">
        <f>+K109/'סכום נכסי הקרן'!$C$42</f>
        <v>6.9832642784303003E-6</v>
      </c>
    </row>
    <row r="110" spans="2:14" s="147" customFormat="1">
      <c r="B110" s="108" t="s">
        <v>1037</v>
      </c>
      <c r="C110" s="80" t="s">
        <v>1038</v>
      </c>
      <c r="D110" s="93" t="s">
        <v>125</v>
      </c>
      <c r="E110" s="93" t="s">
        <v>285</v>
      </c>
      <c r="F110" s="80" t="s">
        <v>1039</v>
      </c>
      <c r="G110" s="93" t="s">
        <v>196</v>
      </c>
      <c r="H110" s="93" t="s">
        <v>168</v>
      </c>
      <c r="I110" s="87">
        <v>186</v>
      </c>
      <c r="J110" s="89">
        <v>402.3</v>
      </c>
      <c r="K110" s="87">
        <v>0.74827999999999995</v>
      </c>
      <c r="L110" s="88">
        <v>2.398450477200736E-6</v>
      </c>
      <c r="M110" s="88">
        <v>5.1811990166135825E-4</v>
      </c>
      <c r="N110" s="88">
        <f>+K110/'סכום נכסי הקרן'!$C$42</f>
        <v>6.1638164035385313E-6</v>
      </c>
    </row>
    <row r="111" spans="2:14" s="147" customFormat="1">
      <c r="B111" s="108" t="s">
        <v>1040</v>
      </c>
      <c r="C111" s="80" t="s">
        <v>1041</v>
      </c>
      <c r="D111" s="93" t="s">
        <v>125</v>
      </c>
      <c r="E111" s="93" t="s">
        <v>285</v>
      </c>
      <c r="F111" s="80" t="s">
        <v>1042</v>
      </c>
      <c r="G111" s="93" t="s">
        <v>191</v>
      </c>
      <c r="H111" s="93" t="s">
        <v>168</v>
      </c>
      <c r="I111" s="87">
        <v>44</v>
      </c>
      <c r="J111" s="89">
        <v>12280</v>
      </c>
      <c r="K111" s="87">
        <v>5.4032</v>
      </c>
      <c r="L111" s="88">
        <v>8.2543154593010653E-6</v>
      </c>
      <c r="M111" s="88">
        <v>3.7412538791049489E-3</v>
      </c>
      <c r="N111" s="88">
        <f>+K111/'סכום נכסי הקרן'!$C$42</f>
        <v>4.450784838776847E-5</v>
      </c>
    </row>
    <row r="112" spans="2:14" s="147" customFormat="1">
      <c r="B112" s="108" t="s">
        <v>1043</v>
      </c>
      <c r="C112" s="80" t="s">
        <v>1044</v>
      </c>
      <c r="D112" s="93" t="s">
        <v>125</v>
      </c>
      <c r="E112" s="93" t="s">
        <v>285</v>
      </c>
      <c r="F112" s="80" t="s">
        <v>1045</v>
      </c>
      <c r="G112" s="93" t="s">
        <v>410</v>
      </c>
      <c r="H112" s="93" t="s">
        <v>168</v>
      </c>
      <c r="I112" s="87">
        <v>2036</v>
      </c>
      <c r="J112" s="89">
        <v>810.7</v>
      </c>
      <c r="K112" s="87">
        <v>16.505849999999999</v>
      </c>
      <c r="L112" s="88">
        <v>2.6126892594051264E-5</v>
      </c>
      <c r="M112" s="88">
        <v>1.142888942486386E-2</v>
      </c>
      <c r="N112" s="88">
        <f>+K112/'סכום נכסי הקרן'!$C$42</f>
        <v>1.359638490730027E-4</v>
      </c>
    </row>
    <row r="113" spans="2:14" s="147" customFormat="1">
      <c r="B113" s="108" t="s">
        <v>1307</v>
      </c>
      <c r="C113" s="80" t="s">
        <v>1046</v>
      </c>
      <c r="D113" s="93" t="s">
        <v>125</v>
      </c>
      <c r="E113" s="93" t="s">
        <v>285</v>
      </c>
      <c r="F113" s="80" t="s">
        <v>1047</v>
      </c>
      <c r="G113" s="93" t="s">
        <v>965</v>
      </c>
      <c r="H113" s="93" t="s">
        <v>168</v>
      </c>
      <c r="I113" s="87">
        <v>934</v>
      </c>
      <c r="J113" s="89">
        <v>332.6</v>
      </c>
      <c r="K113" s="87">
        <v>3.1064799999999999</v>
      </c>
      <c r="L113" s="88">
        <v>5.4359104297917127E-6</v>
      </c>
      <c r="M113" s="88">
        <v>2.1509717112751592E-3</v>
      </c>
      <c r="N113" s="88">
        <f>+K113/'סכום נכסי הקרן'!$C$42</f>
        <v>2.5589047390367745E-5</v>
      </c>
    </row>
    <row r="114" spans="2:14" s="147" customFormat="1">
      <c r="B114" s="108" t="s">
        <v>1361</v>
      </c>
      <c r="C114" s="80" t="s">
        <v>1026</v>
      </c>
      <c r="D114" s="93" t="s">
        <v>125</v>
      </c>
      <c r="E114" s="93" t="s">
        <v>285</v>
      </c>
      <c r="F114" s="80" t="s">
        <v>1027</v>
      </c>
      <c r="G114" s="93" t="s">
        <v>410</v>
      </c>
      <c r="H114" s="93" t="s">
        <v>168</v>
      </c>
      <c r="I114" s="87">
        <v>254</v>
      </c>
      <c r="J114" s="89">
        <v>1514</v>
      </c>
      <c r="K114" s="87">
        <v>3.8455599999999999</v>
      </c>
      <c r="L114" s="88">
        <v>1.5121896476330214E-5</v>
      </c>
      <c r="M114" s="88">
        <v>2.6627213997873159E-3</v>
      </c>
      <c r="N114" s="88">
        <f>+K114/'סכום נכסי הקרן'!$C$42</f>
        <v>3.1677080516373064E-5</v>
      </c>
    </row>
    <row r="115" spans="2:14" s="147" customFormat="1">
      <c r="B115" s="109"/>
      <c r="C115" s="80"/>
      <c r="D115" s="80"/>
      <c r="E115" s="80"/>
      <c r="F115" s="80"/>
      <c r="G115" s="80"/>
      <c r="H115" s="80"/>
      <c r="I115" s="87"/>
      <c r="J115" s="89"/>
      <c r="K115" s="80"/>
      <c r="L115" s="80"/>
      <c r="M115" s="88"/>
      <c r="N115" s="80"/>
    </row>
    <row r="116" spans="2:14" s="147" customFormat="1">
      <c r="B116" s="106" t="s">
        <v>234</v>
      </c>
      <c r="C116" s="82"/>
      <c r="D116" s="82"/>
      <c r="E116" s="82"/>
      <c r="F116" s="82"/>
      <c r="G116" s="82"/>
      <c r="H116" s="82"/>
      <c r="I116" s="90"/>
      <c r="J116" s="92"/>
      <c r="K116" s="90">
        <v>174.30718999999999</v>
      </c>
      <c r="L116" s="82"/>
      <c r="M116" s="91">
        <v>0.12069282105851778</v>
      </c>
      <c r="N116" s="91">
        <f>+K116/'סכום נכסי הקרן'!$C$42</f>
        <v>1.4358228430222744E-3</v>
      </c>
    </row>
    <row r="117" spans="2:14" s="147" customFormat="1">
      <c r="B117" s="107" t="s">
        <v>64</v>
      </c>
      <c r="C117" s="82"/>
      <c r="D117" s="82"/>
      <c r="E117" s="82"/>
      <c r="F117" s="82"/>
      <c r="G117" s="82"/>
      <c r="H117" s="82"/>
      <c r="I117" s="90"/>
      <c r="J117" s="92"/>
      <c r="K117" s="90">
        <v>174.30718999999999</v>
      </c>
      <c r="L117" s="82"/>
      <c r="M117" s="91">
        <v>0.12069282105851778</v>
      </c>
      <c r="N117" s="91">
        <f>+K117/'סכום נכסי הקרן'!$C$42</f>
        <v>1.4358228430222744E-3</v>
      </c>
    </row>
    <row r="118" spans="2:14" s="147" customFormat="1">
      <c r="B118" s="108" t="s">
        <v>1308</v>
      </c>
      <c r="C118" s="80" t="s">
        <v>1048</v>
      </c>
      <c r="D118" s="93" t="s">
        <v>1049</v>
      </c>
      <c r="E118" s="93" t="s">
        <v>1050</v>
      </c>
      <c r="F118" s="80" t="s">
        <v>1051</v>
      </c>
      <c r="G118" s="93" t="s">
        <v>965</v>
      </c>
      <c r="H118" s="93" t="s">
        <v>167</v>
      </c>
      <c r="I118" s="87">
        <v>115</v>
      </c>
      <c r="J118" s="89">
        <v>480</v>
      </c>
      <c r="K118" s="87">
        <v>1.94801</v>
      </c>
      <c r="L118" s="88">
        <v>2.8568064282616158E-6</v>
      </c>
      <c r="M118" s="88">
        <v>1.3488303170408704E-3</v>
      </c>
      <c r="N118" s="88">
        <f>+K118/'סכום נכסי הקרן'!$C$42</f>
        <v>1.60463676595086E-5</v>
      </c>
    </row>
    <row r="119" spans="2:14" s="147" customFormat="1">
      <c r="B119" s="108" t="s">
        <v>1052</v>
      </c>
      <c r="C119" s="80" t="s">
        <v>1053</v>
      </c>
      <c r="D119" s="93" t="s">
        <v>1054</v>
      </c>
      <c r="E119" s="93" t="s">
        <v>1050</v>
      </c>
      <c r="F119" s="80" t="s">
        <v>1055</v>
      </c>
      <c r="G119" s="93" t="s">
        <v>1056</v>
      </c>
      <c r="H119" s="93" t="s">
        <v>167</v>
      </c>
      <c r="I119" s="87">
        <v>37</v>
      </c>
      <c r="J119" s="89">
        <v>6432</v>
      </c>
      <c r="K119" s="87">
        <v>8.4271900000000013</v>
      </c>
      <c r="L119" s="88">
        <v>2.5206632390915028E-7</v>
      </c>
      <c r="M119" s="88">
        <v>5.8351083205238448E-3</v>
      </c>
      <c r="N119" s="88">
        <f>+K119/'סכום נכסי הקרן'!$C$42</f>
        <v>6.941739984729765E-5</v>
      </c>
    </row>
    <row r="120" spans="2:14" s="147" customFormat="1">
      <c r="B120" s="108" t="s">
        <v>1057</v>
      </c>
      <c r="C120" s="80" t="s">
        <v>1058</v>
      </c>
      <c r="D120" s="93" t="s">
        <v>1049</v>
      </c>
      <c r="E120" s="93" t="s">
        <v>1050</v>
      </c>
      <c r="F120" s="80" t="s">
        <v>1059</v>
      </c>
      <c r="G120" s="93" t="s">
        <v>1060</v>
      </c>
      <c r="H120" s="93" t="s">
        <v>167</v>
      </c>
      <c r="I120" s="87">
        <v>39</v>
      </c>
      <c r="J120" s="89">
        <v>2980</v>
      </c>
      <c r="K120" s="87">
        <v>4.1014099999999996</v>
      </c>
      <c r="L120" s="88">
        <v>1.1363115554173464E-6</v>
      </c>
      <c r="M120" s="88">
        <v>2.839875642637664E-3</v>
      </c>
      <c r="N120" s="88">
        <f>+K120/'סכום נכסי הקרן'!$C$42</f>
        <v>3.3784596989946227E-5</v>
      </c>
    </row>
    <row r="121" spans="2:14" s="147" customFormat="1">
      <c r="B121" s="108" t="s">
        <v>1061</v>
      </c>
      <c r="C121" s="80" t="s">
        <v>1062</v>
      </c>
      <c r="D121" s="93" t="s">
        <v>1049</v>
      </c>
      <c r="E121" s="93" t="s">
        <v>1050</v>
      </c>
      <c r="F121" s="80" t="s">
        <v>1063</v>
      </c>
      <c r="G121" s="93" t="s">
        <v>1056</v>
      </c>
      <c r="H121" s="93" t="s">
        <v>167</v>
      </c>
      <c r="I121" s="87">
        <v>19</v>
      </c>
      <c r="J121" s="89">
        <v>11402</v>
      </c>
      <c r="K121" s="87">
        <v>7.6451499999999992</v>
      </c>
      <c r="L121" s="88">
        <v>1.1624851291384234E-7</v>
      </c>
      <c r="M121" s="88">
        <v>5.2936125062628065E-3</v>
      </c>
      <c r="N121" s="88">
        <f>+K121/'סכום נכסי הקרן'!$C$42</f>
        <v>6.2975491764463297E-5</v>
      </c>
    </row>
    <row r="122" spans="2:14" s="147" customFormat="1">
      <c r="B122" s="108" t="s">
        <v>1064</v>
      </c>
      <c r="C122" s="80" t="s">
        <v>1065</v>
      </c>
      <c r="D122" s="93" t="s">
        <v>1049</v>
      </c>
      <c r="E122" s="93" t="s">
        <v>1050</v>
      </c>
      <c r="F122" s="80" t="s">
        <v>1066</v>
      </c>
      <c r="G122" s="93" t="s">
        <v>965</v>
      </c>
      <c r="H122" s="93" t="s">
        <v>167</v>
      </c>
      <c r="I122" s="87">
        <v>221</v>
      </c>
      <c r="J122" s="89">
        <v>895</v>
      </c>
      <c r="K122" s="87">
        <v>6.9801800000000007</v>
      </c>
      <c r="L122" s="88">
        <v>8.5106733664022422E-6</v>
      </c>
      <c r="M122" s="88">
        <v>4.8331776543253597E-3</v>
      </c>
      <c r="N122" s="88">
        <f>+K122/'סכום נכסי הקרן'!$C$42</f>
        <v>5.7497925888239147E-5</v>
      </c>
    </row>
    <row r="123" spans="2:14" s="147" customFormat="1">
      <c r="B123" s="108" t="s">
        <v>1067</v>
      </c>
      <c r="C123" s="80" t="s">
        <v>1068</v>
      </c>
      <c r="D123" s="93" t="s">
        <v>1049</v>
      </c>
      <c r="E123" s="93" t="s">
        <v>1050</v>
      </c>
      <c r="F123" s="80" t="s">
        <v>1069</v>
      </c>
      <c r="G123" s="93" t="s">
        <v>384</v>
      </c>
      <c r="H123" s="93" t="s">
        <v>167</v>
      </c>
      <c r="I123" s="87">
        <v>26</v>
      </c>
      <c r="J123" s="89">
        <v>3605</v>
      </c>
      <c r="K123" s="87">
        <v>3.3297500000000002</v>
      </c>
      <c r="L123" s="88">
        <v>1.1075409009530007E-6</v>
      </c>
      <c r="M123" s="88">
        <v>2.3055670906036614E-3</v>
      </c>
      <c r="N123" s="88">
        <f>+K123/'סכום נכסי הקרן'!$C$42</f>
        <v>2.7428192213720034E-5</v>
      </c>
    </row>
    <row r="124" spans="2:14" s="147" customFormat="1">
      <c r="B124" s="108" t="s">
        <v>1070</v>
      </c>
      <c r="C124" s="80" t="s">
        <v>1071</v>
      </c>
      <c r="D124" s="93" t="s">
        <v>1049</v>
      </c>
      <c r="E124" s="93" t="s">
        <v>1050</v>
      </c>
      <c r="F124" s="80" t="s">
        <v>1072</v>
      </c>
      <c r="G124" s="93" t="s">
        <v>27</v>
      </c>
      <c r="H124" s="93" t="s">
        <v>167</v>
      </c>
      <c r="I124" s="87">
        <v>37</v>
      </c>
      <c r="J124" s="89">
        <v>1530</v>
      </c>
      <c r="K124" s="87">
        <v>1.99777</v>
      </c>
      <c r="L124" s="88">
        <v>1.0968347690455797E-6</v>
      </c>
      <c r="M124" s="88">
        <v>1.3832848612043778E-3</v>
      </c>
      <c r="N124" s="88">
        <f>+K124/'סכום נכסי הקרן'!$C$42</f>
        <v>1.6456256343209991E-5</v>
      </c>
    </row>
    <row r="125" spans="2:14" s="147" customFormat="1">
      <c r="B125" s="108" t="s">
        <v>1073</v>
      </c>
      <c r="C125" s="80" t="s">
        <v>1074</v>
      </c>
      <c r="D125" s="93" t="s">
        <v>1049</v>
      </c>
      <c r="E125" s="93" t="s">
        <v>1050</v>
      </c>
      <c r="F125" s="80" t="s">
        <v>1075</v>
      </c>
      <c r="G125" s="93" t="s">
        <v>1076</v>
      </c>
      <c r="H125" s="93" t="s">
        <v>167</v>
      </c>
      <c r="I125" s="87">
        <v>122</v>
      </c>
      <c r="J125" s="89">
        <v>535</v>
      </c>
      <c r="K125" s="87">
        <v>2.3033800000000002</v>
      </c>
      <c r="L125" s="88">
        <v>4.6292645866799057E-6</v>
      </c>
      <c r="M125" s="88">
        <v>1.5948936482182332E-3</v>
      </c>
      <c r="N125" s="88">
        <f>+K125/'סכום נכסי הקרן'!$C$42</f>
        <v>1.8973661500484556E-5</v>
      </c>
    </row>
    <row r="126" spans="2:14" s="147" customFormat="1">
      <c r="B126" s="108" t="s">
        <v>1077</v>
      </c>
      <c r="C126" s="80" t="s">
        <v>1078</v>
      </c>
      <c r="D126" s="93" t="s">
        <v>1049</v>
      </c>
      <c r="E126" s="93" t="s">
        <v>1050</v>
      </c>
      <c r="F126" s="80" t="s">
        <v>1079</v>
      </c>
      <c r="G126" s="93" t="s">
        <v>809</v>
      </c>
      <c r="H126" s="93" t="s">
        <v>167</v>
      </c>
      <c r="I126" s="87">
        <v>20</v>
      </c>
      <c r="J126" s="89">
        <v>4715</v>
      </c>
      <c r="K126" s="87">
        <v>3.3278400000000001</v>
      </c>
      <c r="L126" s="88">
        <v>3.9771399563306053E-7</v>
      </c>
      <c r="M126" s="88">
        <v>2.3042445789607296E-3</v>
      </c>
      <c r="N126" s="88">
        <f>+K126/'סכום נכסי הקרן'!$C$42</f>
        <v>2.7412458946319114E-5</v>
      </c>
    </row>
    <row r="127" spans="2:14" s="147" customFormat="1">
      <c r="B127" s="108" t="s">
        <v>1080</v>
      </c>
      <c r="C127" s="80" t="s">
        <v>1081</v>
      </c>
      <c r="D127" s="93" t="s">
        <v>1049</v>
      </c>
      <c r="E127" s="93" t="s">
        <v>1050</v>
      </c>
      <c r="F127" s="80" t="s">
        <v>1082</v>
      </c>
      <c r="G127" s="93" t="s">
        <v>1083</v>
      </c>
      <c r="H127" s="93" t="s">
        <v>167</v>
      </c>
      <c r="I127" s="87">
        <v>24</v>
      </c>
      <c r="J127" s="89">
        <v>4221</v>
      </c>
      <c r="K127" s="87">
        <v>3.5750199999999999</v>
      </c>
      <c r="L127" s="88">
        <v>5.0171937138074805E-7</v>
      </c>
      <c r="M127" s="88">
        <v>2.4753955883324275E-3</v>
      </c>
      <c r="N127" s="88">
        <f>+K127/'סכום נכסי הקרן'!$C$42</f>
        <v>2.9448557918130003E-5</v>
      </c>
    </row>
    <row r="128" spans="2:14" s="147" customFormat="1">
      <c r="B128" s="108" t="s">
        <v>1084</v>
      </c>
      <c r="C128" s="80" t="s">
        <v>1085</v>
      </c>
      <c r="D128" s="93" t="s">
        <v>1054</v>
      </c>
      <c r="E128" s="93" t="s">
        <v>1050</v>
      </c>
      <c r="F128" s="80" t="s">
        <v>784</v>
      </c>
      <c r="G128" s="93" t="s">
        <v>785</v>
      </c>
      <c r="H128" s="93" t="s">
        <v>167</v>
      </c>
      <c r="I128" s="87">
        <v>156</v>
      </c>
      <c r="J128" s="89">
        <v>6105</v>
      </c>
      <c r="K128" s="87">
        <v>33.609490000000001</v>
      </c>
      <c r="L128" s="88">
        <v>3.1256085920575881E-6</v>
      </c>
      <c r="M128" s="88">
        <v>2.3271697297386547E-2</v>
      </c>
      <c r="N128" s="88">
        <f>+K128/'סכום נכסי הקרן'!$C$42</f>
        <v>2.768518813499816E-4</v>
      </c>
    </row>
    <row r="129" spans="2:14" s="147" customFormat="1">
      <c r="B129" s="108" t="s">
        <v>1086</v>
      </c>
      <c r="C129" s="80" t="s">
        <v>1087</v>
      </c>
      <c r="D129" s="93" t="s">
        <v>1049</v>
      </c>
      <c r="E129" s="93" t="s">
        <v>1050</v>
      </c>
      <c r="F129" s="80" t="s">
        <v>841</v>
      </c>
      <c r="G129" s="93" t="s">
        <v>410</v>
      </c>
      <c r="H129" s="93" t="s">
        <v>167</v>
      </c>
      <c r="I129" s="87">
        <v>120</v>
      </c>
      <c r="J129" s="89">
        <v>8465</v>
      </c>
      <c r="K129" s="87">
        <v>35.847580000000001</v>
      </c>
      <c r="L129" s="88">
        <v>8.4144929880907994E-7</v>
      </c>
      <c r="M129" s="88">
        <v>2.482138320467963E-2</v>
      </c>
      <c r="N129" s="88">
        <f>+K129/'סכום נכסי הקרן'!$C$42</f>
        <v>2.9528772869936358E-4</v>
      </c>
    </row>
    <row r="130" spans="2:14" s="147" customFormat="1">
      <c r="B130" s="108" t="s">
        <v>1088</v>
      </c>
      <c r="C130" s="80" t="s">
        <v>1089</v>
      </c>
      <c r="D130" s="93" t="s">
        <v>1049</v>
      </c>
      <c r="E130" s="93" t="s">
        <v>1050</v>
      </c>
      <c r="F130" s="80" t="s">
        <v>1047</v>
      </c>
      <c r="G130" s="93" t="s">
        <v>965</v>
      </c>
      <c r="H130" s="93" t="s">
        <v>167</v>
      </c>
      <c r="I130" s="87">
        <v>86</v>
      </c>
      <c r="J130" s="89">
        <v>1081</v>
      </c>
      <c r="K130" s="87">
        <v>3.28077</v>
      </c>
      <c r="L130" s="88">
        <v>5.0052281353883943E-6</v>
      </c>
      <c r="M130" s="88">
        <v>2.2716526297288909E-3</v>
      </c>
      <c r="N130" s="88">
        <f>+K130/'סכום נכסי הקרן'!$C$42</f>
        <v>2.7024728633983411E-5</v>
      </c>
    </row>
    <row r="131" spans="2:14" s="147" customFormat="1">
      <c r="B131" s="108" t="s">
        <v>1090</v>
      </c>
      <c r="C131" s="80" t="s">
        <v>1091</v>
      </c>
      <c r="D131" s="93" t="s">
        <v>1049</v>
      </c>
      <c r="E131" s="93" t="s">
        <v>1050</v>
      </c>
      <c r="F131" s="80" t="s">
        <v>1092</v>
      </c>
      <c r="G131" s="93" t="s">
        <v>196</v>
      </c>
      <c r="H131" s="93" t="s">
        <v>167</v>
      </c>
      <c r="I131" s="87">
        <v>127</v>
      </c>
      <c r="J131" s="89">
        <v>1320</v>
      </c>
      <c r="K131" s="87">
        <v>5.91601</v>
      </c>
      <c r="L131" s="88">
        <v>2.5825531938343842E-6</v>
      </c>
      <c r="M131" s="88">
        <v>4.0963309448703855E-3</v>
      </c>
      <c r="N131" s="88">
        <f>+K131/'סכום נכסי הקרן'!$C$42</f>
        <v>4.8732024752095454E-5</v>
      </c>
    </row>
    <row r="132" spans="2:14" s="147" customFormat="1">
      <c r="B132" s="108" t="s">
        <v>1093</v>
      </c>
      <c r="C132" s="80" t="s">
        <v>1094</v>
      </c>
      <c r="D132" s="93" t="s">
        <v>1049</v>
      </c>
      <c r="E132" s="93" t="s">
        <v>1050</v>
      </c>
      <c r="F132" s="80" t="s">
        <v>1095</v>
      </c>
      <c r="G132" s="93" t="s">
        <v>1096</v>
      </c>
      <c r="H132" s="93" t="s">
        <v>167</v>
      </c>
      <c r="I132" s="87">
        <v>22</v>
      </c>
      <c r="J132" s="89">
        <v>2855</v>
      </c>
      <c r="K132" s="87">
        <v>2.2165700000000004</v>
      </c>
      <c r="L132" s="88">
        <v>5.2276029411254523E-7</v>
      </c>
      <c r="M132" s="88">
        <v>1.5347851478397353E-3</v>
      </c>
      <c r="N132" s="88">
        <f>+K132/'סכום נכסי הקרן'!$C$42</f>
        <v>1.8258580378456466E-5</v>
      </c>
    </row>
    <row r="133" spans="2:14" s="147" customFormat="1">
      <c r="B133" s="108" t="s">
        <v>1097</v>
      </c>
      <c r="C133" s="80" t="s">
        <v>1098</v>
      </c>
      <c r="D133" s="93" t="s">
        <v>1049</v>
      </c>
      <c r="E133" s="93" t="s">
        <v>1050</v>
      </c>
      <c r="F133" s="80" t="s">
        <v>1099</v>
      </c>
      <c r="G133" s="93" t="s">
        <v>410</v>
      </c>
      <c r="H133" s="93" t="s">
        <v>167</v>
      </c>
      <c r="I133" s="87">
        <v>674</v>
      </c>
      <c r="J133" s="89">
        <v>1760</v>
      </c>
      <c r="K133" s="87">
        <v>41.862410000000004</v>
      </c>
      <c r="L133" s="88">
        <v>6.6403940886699511E-7</v>
      </c>
      <c r="M133" s="88">
        <v>2.8986138547746117E-2</v>
      </c>
      <c r="N133" s="88">
        <f>+K133/'סכום נכסי הקרן'!$C$42</f>
        <v>3.4483376469991912E-4</v>
      </c>
    </row>
    <row r="134" spans="2:14" s="147" customFormat="1">
      <c r="B134" s="108" t="s">
        <v>1100</v>
      </c>
      <c r="C134" s="80" t="s">
        <v>1101</v>
      </c>
      <c r="D134" s="93" t="s">
        <v>1049</v>
      </c>
      <c r="E134" s="93" t="s">
        <v>1050</v>
      </c>
      <c r="F134" s="80" t="s">
        <v>1102</v>
      </c>
      <c r="G134" s="93" t="s">
        <v>1056</v>
      </c>
      <c r="H134" s="93" t="s">
        <v>167</v>
      </c>
      <c r="I134" s="87">
        <v>28</v>
      </c>
      <c r="J134" s="89">
        <v>4185</v>
      </c>
      <c r="K134" s="87">
        <v>4.1352799999999998</v>
      </c>
      <c r="L134" s="88">
        <v>4.3932084073268612E-7</v>
      </c>
      <c r="M134" s="88">
        <v>2.8633277208293443E-3</v>
      </c>
      <c r="N134" s="88">
        <f>+K134/'סכום נכסי הקרן'!$C$42</f>
        <v>3.4063594773647321E-5</v>
      </c>
    </row>
    <row r="135" spans="2:14" s="147" customFormat="1">
      <c r="B135" s="108" t="s">
        <v>1103</v>
      </c>
      <c r="C135" s="80" t="s">
        <v>1104</v>
      </c>
      <c r="D135" s="93" t="s">
        <v>1049</v>
      </c>
      <c r="E135" s="93" t="s">
        <v>1050</v>
      </c>
      <c r="F135" s="80" t="s">
        <v>1105</v>
      </c>
      <c r="G135" s="93" t="s">
        <v>1056</v>
      </c>
      <c r="H135" s="93" t="s">
        <v>167</v>
      </c>
      <c r="I135" s="87">
        <v>15</v>
      </c>
      <c r="J135" s="89">
        <v>7185</v>
      </c>
      <c r="K135" s="87">
        <v>3.8033800000000002</v>
      </c>
      <c r="L135" s="88">
        <v>3.3452765653876011E-7</v>
      </c>
      <c r="M135" s="88">
        <v>2.633515357327173E-3</v>
      </c>
      <c r="N135" s="88">
        <f>+K135/'סכום נכסי הקרן'!$C$42</f>
        <v>3.132963066350882E-5</v>
      </c>
    </row>
    <row r="136" spans="2:14" s="147" customFormat="1">
      <c r="B136" s="152"/>
      <c r="C136" s="152"/>
      <c r="D136" s="152"/>
    </row>
    <row r="137" spans="2:14" s="147" customFormat="1">
      <c r="B137" s="152"/>
      <c r="C137" s="152"/>
      <c r="D137" s="152"/>
    </row>
    <row r="138" spans="2:14" s="147" customFormat="1">
      <c r="B138" s="152"/>
      <c r="C138" s="152"/>
      <c r="D138" s="152"/>
    </row>
    <row r="139" spans="2:14" s="147" customFormat="1">
      <c r="B139" s="153" t="s">
        <v>252</v>
      </c>
      <c r="C139" s="152"/>
      <c r="D139" s="152"/>
    </row>
    <row r="140" spans="2:14" s="147" customFormat="1">
      <c r="B140" s="153" t="s">
        <v>116</v>
      </c>
      <c r="C140" s="152"/>
      <c r="D140" s="152"/>
    </row>
    <row r="141" spans="2:14" s="147" customFormat="1">
      <c r="B141" s="153" t="s">
        <v>237</v>
      </c>
      <c r="C141" s="152"/>
      <c r="D141" s="152"/>
    </row>
    <row r="142" spans="2:14" s="147" customFormat="1">
      <c r="B142" s="153" t="s">
        <v>247</v>
      </c>
      <c r="C142" s="152"/>
      <c r="D142" s="152"/>
    </row>
    <row r="143" spans="2:14" s="147" customFormat="1">
      <c r="B143" s="152"/>
      <c r="C143" s="152"/>
      <c r="D143" s="152"/>
    </row>
    <row r="144" spans="2:14" s="147" customFormat="1">
      <c r="B144" s="152"/>
      <c r="C144" s="152"/>
      <c r="D144" s="152"/>
    </row>
    <row r="145" spans="2:7" s="147" customFormat="1">
      <c r="B145" s="152"/>
      <c r="C145" s="152"/>
      <c r="D145" s="152"/>
    </row>
    <row r="146" spans="2:7">
      <c r="E146" s="1"/>
      <c r="F146" s="1"/>
      <c r="G146" s="1"/>
    </row>
    <row r="147" spans="2:7">
      <c r="E147" s="1"/>
      <c r="F147" s="1"/>
      <c r="G147" s="1"/>
    </row>
    <row r="148" spans="2:7">
      <c r="E148" s="1"/>
      <c r="F148" s="1"/>
      <c r="G148" s="1"/>
    </row>
    <row r="149" spans="2:7">
      <c r="E149" s="1"/>
      <c r="F149" s="1"/>
      <c r="G149" s="1"/>
    </row>
    <row r="150" spans="2:7">
      <c r="E150" s="1"/>
      <c r="F150" s="1"/>
      <c r="G150" s="1"/>
    </row>
    <row r="151" spans="2:7">
      <c r="E151" s="1"/>
      <c r="F151" s="1"/>
      <c r="G151" s="1"/>
    </row>
    <row r="152" spans="2:7">
      <c r="E152" s="1"/>
      <c r="F152" s="1"/>
      <c r="G152" s="1"/>
    </row>
    <row r="153" spans="2:7">
      <c r="E153" s="1"/>
      <c r="F153" s="1"/>
      <c r="G153" s="1"/>
    </row>
    <row r="154" spans="2:7">
      <c r="E154" s="1"/>
      <c r="F154" s="1"/>
      <c r="G154" s="1"/>
    </row>
    <row r="155" spans="2:7">
      <c r="E155" s="1"/>
      <c r="F155" s="1"/>
      <c r="G155" s="1"/>
    </row>
    <row r="156" spans="2:7">
      <c r="E156" s="1"/>
      <c r="F156" s="1"/>
      <c r="G156" s="1"/>
    </row>
    <row r="157" spans="2:7">
      <c r="E157" s="1"/>
      <c r="F157" s="1"/>
      <c r="G157" s="1"/>
    </row>
    <row r="158" spans="2:7">
      <c r="E158" s="1"/>
      <c r="F158" s="1"/>
      <c r="G158" s="1"/>
    </row>
    <row r="159" spans="2:7">
      <c r="E159" s="1"/>
      <c r="F159" s="1"/>
      <c r="G159" s="1"/>
    </row>
    <row r="160" spans="2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N6"/>
    <mergeCell ref="B7:N7"/>
  </mergeCells>
  <phoneticPr fontId="4" type="noConversion"/>
  <dataValidations count="4">
    <dataValidation allowBlank="1" showInputMessage="1" showErrorMessage="1" sqref="A1 B34 B141"/>
    <dataValidation type="list" allowBlank="1" showInputMessage="1" showErrorMessage="1" sqref="E12:E106 E107:E357">
      <formula1>$BE$6:$BE$23</formula1>
    </dataValidation>
    <dataValidation type="list" allowBlank="1" showInputMessage="1" showErrorMessage="1" sqref="H12:H106 H107:H357">
      <formula1>$BI$6:$BI$19</formula1>
    </dataValidation>
    <dataValidation type="list" allowBlank="1" showInputMessage="1" showErrorMessage="1" sqref="G12:G106 G107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9" style="1" bestFit="1" customWidth="1"/>
    <col min="9" max="9" width="11.85546875" style="1" bestFit="1" customWidth="1"/>
    <col min="10" max="10" width="8" style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183</v>
      </c>
      <c r="C1" s="78" t="s" vm="1">
        <v>253</v>
      </c>
    </row>
    <row r="2" spans="2:63">
      <c r="B2" s="57" t="s">
        <v>182</v>
      </c>
      <c r="C2" s="78" t="s">
        <v>254</v>
      </c>
    </row>
    <row r="3" spans="2:63">
      <c r="B3" s="57" t="s">
        <v>184</v>
      </c>
      <c r="C3" s="78" t="s">
        <v>255</v>
      </c>
    </row>
    <row r="4" spans="2:63">
      <c r="B4" s="57" t="s">
        <v>185</v>
      </c>
      <c r="C4" s="78">
        <v>2208</v>
      </c>
    </row>
    <row r="6" spans="2:63" ht="26.25" customHeight="1">
      <c r="B6" s="202" t="s">
        <v>213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4"/>
      <c r="BK6" s="3"/>
    </row>
    <row r="7" spans="2:63" ht="26.25" customHeight="1">
      <c r="B7" s="202" t="s">
        <v>93</v>
      </c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4"/>
      <c r="BH7" s="3"/>
      <c r="BK7" s="3"/>
    </row>
    <row r="8" spans="2:63" s="3" customFormat="1" ht="63">
      <c r="B8" s="22" t="s">
        <v>119</v>
      </c>
      <c r="C8" s="30" t="s">
        <v>45</v>
      </c>
      <c r="D8" s="30" t="s">
        <v>124</v>
      </c>
      <c r="E8" s="30" t="s">
        <v>121</v>
      </c>
      <c r="F8" s="30" t="s">
        <v>65</v>
      </c>
      <c r="G8" s="30" t="s">
        <v>104</v>
      </c>
      <c r="H8" s="30" t="s">
        <v>239</v>
      </c>
      <c r="I8" s="30" t="s">
        <v>238</v>
      </c>
      <c r="J8" s="30" t="s">
        <v>246</v>
      </c>
      <c r="K8" s="30" t="s">
        <v>62</v>
      </c>
      <c r="L8" s="30" t="s">
        <v>59</v>
      </c>
      <c r="M8" s="30" t="s">
        <v>186</v>
      </c>
      <c r="N8" s="30" t="s">
        <v>188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248</v>
      </c>
      <c r="I9" s="32"/>
      <c r="J9" s="16" t="s">
        <v>242</v>
      </c>
      <c r="K9" s="32" t="s">
        <v>242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4" customFormat="1" ht="18" customHeight="1">
      <c r="B11" s="126" t="s">
        <v>30</v>
      </c>
      <c r="C11" s="82"/>
      <c r="D11" s="82"/>
      <c r="E11" s="82"/>
      <c r="F11" s="82"/>
      <c r="G11" s="82"/>
      <c r="H11" s="90"/>
      <c r="I11" s="92"/>
      <c r="J11" s="82"/>
      <c r="K11" s="90">
        <v>1851.3636400000005</v>
      </c>
      <c r="L11" s="82"/>
      <c r="M11" s="91">
        <v>1</v>
      </c>
      <c r="N11" s="91">
        <f>+K11/'סכום נכסי הקרן'!$C$42</f>
        <v>1.5250261363589574E-2</v>
      </c>
      <c r="O11" s="148"/>
      <c r="P11" s="145"/>
      <c r="Q11" s="145"/>
      <c r="BH11" s="96"/>
      <c r="BI11" s="3"/>
      <c r="BK11" s="96"/>
    </row>
    <row r="12" spans="2:63" s="96" customFormat="1" ht="20.25">
      <c r="B12" s="81" t="s">
        <v>235</v>
      </c>
      <c r="C12" s="82"/>
      <c r="D12" s="82"/>
      <c r="E12" s="82"/>
      <c r="F12" s="82"/>
      <c r="G12" s="82"/>
      <c r="H12" s="90"/>
      <c r="I12" s="92"/>
      <c r="J12" s="82"/>
      <c r="K12" s="90">
        <v>3.3037299999999998</v>
      </c>
      <c r="L12" s="82"/>
      <c r="M12" s="91">
        <v>1.7844846515404176E-3</v>
      </c>
      <c r="N12" s="91">
        <f>+K12/'סכום נכסי הקרן'!$C$42</f>
        <v>2.7213857335305435E-5</v>
      </c>
      <c r="O12" s="146"/>
      <c r="P12" s="146"/>
      <c r="Q12" s="146"/>
      <c r="BI12" s="4"/>
    </row>
    <row r="13" spans="2:63">
      <c r="B13" s="99" t="s">
        <v>67</v>
      </c>
      <c r="C13" s="82"/>
      <c r="D13" s="82"/>
      <c r="E13" s="82"/>
      <c r="F13" s="82"/>
      <c r="G13" s="82"/>
      <c r="H13" s="90"/>
      <c r="I13" s="92"/>
      <c r="J13" s="82"/>
      <c r="K13" s="90">
        <v>3.3037299999999998</v>
      </c>
      <c r="L13" s="82"/>
      <c r="M13" s="91">
        <v>1.7844846515404176E-3</v>
      </c>
      <c r="N13" s="91">
        <f>+K13/'סכום נכסי הקרן'!$C$42</f>
        <v>2.7213857335305435E-5</v>
      </c>
      <c r="O13" s="147"/>
      <c r="P13" s="147"/>
      <c r="Q13" s="147"/>
    </row>
    <row r="14" spans="2:63">
      <c r="B14" s="86" t="s">
        <v>1106</v>
      </c>
      <c r="C14" s="80" t="s">
        <v>1107</v>
      </c>
      <c r="D14" s="93" t="s">
        <v>125</v>
      </c>
      <c r="E14" s="80" t="s">
        <v>1108</v>
      </c>
      <c r="F14" s="93" t="s">
        <v>1109</v>
      </c>
      <c r="G14" s="93" t="s">
        <v>168</v>
      </c>
      <c r="H14" s="87">
        <v>100</v>
      </c>
      <c r="I14" s="89">
        <v>3303.73</v>
      </c>
      <c r="J14" s="80"/>
      <c r="K14" s="87">
        <v>3.3037299999999998</v>
      </c>
      <c r="L14" s="88">
        <v>5.6067344505910455E-6</v>
      </c>
      <c r="M14" s="88">
        <v>1.7844846515404176E-3</v>
      </c>
      <c r="N14" s="88">
        <f>+K14/'סכום נכסי הקרן'!$C$42</f>
        <v>2.7213857335305435E-5</v>
      </c>
      <c r="O14" s="147"/>
      <c r="P14" s="147"/>
      <c r="Q14" s="147"/>
    </row>
    <row r="15" spans="2:63">
      <c r="B15" s="83"/>
      <c r="C15" s="80"/>
      <c r="D15" s="80"/>
      <c r="E15" s="80"/>
      <c r="F15" s="80"/>
      <c r="G15" s="80"/>
      <c r="H15" s="87"/>
      <c r="I15" s="89"/>
      <c r="J15" s="80"/>
      <c r="K15" s="80"/>
      <c r="L15" s="80"/>
      <c r="M15" s="88"/>
      <c r="N15" s="80"/>
      <c r="O15" s="147"/>
      <c r="P15" s="147"/>
      <c r="Q15" s="147"/>
    </row>
    <row r="16" spans="2:63" s="96" customFormat="1" ht="20.25">
      <c r="B16" s="81" t="s">
        <v>234</v>
      </c>
      <c r="C16" s="82"/>
      <c r="D16" s="82"/>
      <c r="E16" s="82"/>
      <c r="F16" s="82"/>
      <c r="G16" s="82"/>
      <c r="H16" s="90"/>
      <c r="I16" s="92"/>
      <c r="J16" s="82"/>
      <c r="K16" s="90">
        <v>1848.0599099999999</v>
      </c>
      <c r="L16" s="82"/>
      <c r="M16" s="91">
        <v>0.99821551534845931</v>
      </c>
      <c r="N16" s="91">
        <f>+K16/'סכום נכסי הקרן'!$C$42</f>
        <v>1.5223047506254266E-2</v>
      </c>
      <c r="O16" s="146"/>
      <c r="P16" s="146"/>
      <c r="Q16" s="146"/>
      <c r="BH16" s="4"/>
    </row>
    <row r="17" spans="2:17">
      <c r="B17" s="99" t="s">
        <v>68</v>
      </c>
      <c r="C17" s="82"/>
      <c r="D17" s="82"/>
      <c r="E17" s="82"/>
      <c r="F17" s="82"/>
      <c r="G17" s="82"/>
      <c r="H17" s="90"/>
      <c r="I17" s="92"/>
      <c r="J17" s="82"/>
      <c r="K17" s="90">
        <v>1848.0599099999999</v>
      </c>
      <c r="L17" s="82"/>
      <c r="M17" s="91">
        <v>0.99821551534845931</v>
      </c>
      <c r="N17" s="91">
        <f>+K17/'סכום נכסי הקרן'!$C$42</f>
        <v>1.5223047506254266E-2</v>
      </c>
      <c r="O17" s="147"/>
      <c r="P17" s="147"/>
      <c r="Q17" s="147"/>
    </row>
    <row r="18" spans="2:17">
      <c r="B18" s="86" t="s">
        <v>1110</v>
      </c>
      <c r="C18" s="80" t="s">
        <v>1111</v>
      </c>
      <c r="D18" s="93" t="s">
        <v>27</v>
      </c>
      <c r="E18" s="80"/>
      <c r="F18" s="93" t="s">
        <v>1112</v>
      </c>
      <c r="G18" s="93" t="s">
        <v>177</v>
      </c>
      <c r="H18" s="87">
        <v>56</v>
      </c>
      <c r="I18" s="89">
        <v>20870</v>
      </c>
      <c r="J18" s="80"/>
      <c r="K18" s="87">
        <v>36.614830000000005</v>
      </c>
      <c r="L18" s="88">
        <v>5.1333556420413946E-7</v>
      </c>
      <c r="M18" s="88">
        <v>1.9777222156096785E-2</v>
      </c>
      <c r="N18" s="88">
        <f>+K18/'סכום נכסי הקרן'!$C$42</f>
        <v>3.0160780692625055E-4</v>
      </c>
      <c r="O18" s="147"/>
      <c r="P18" s="147"/>
      <c r="Q18" s="147"/>
    </row>
    <row r="19" spans="2:17">
      <c r="B19" s="86" t="s">
        <v>1113</v>
      </c>
      <c r="C19" s="80" t="s">
        <v>1114</v>
      </c>
      <c r="D19" s="93" t="s">
        <v>1054</v>
      </c>
      <c r="E19" s="80"/>
      <c r="F19" s="93" t="s">
        <v>1112</v>
      </c>
      <c r="G19" s="93" t="s">
        <v>167</v>
      </c>
      <c r="H19" s="87">
        <v>2118</v>
      </c>
      <c r="I19" s="89">
        <v>2834</v>
      </c>
      <c r="J19" s="80"/>
      <c r="K19" s="87">
        <v>211.82512</v>
      </c>
      <c r="L19" s="88">
        <v>2.4902997943527361E-5</v>
      </c>
      <c r="M19" s="88">
        <v>0.11441572872199215</v>
      </c>
      <c r="N19" s="88">
        <f>+K19/'סכום נכסי הקרן'!$C$42</f>
        <v>1.7448697671159431E-3</v>
      </c>
      <c r="O19" s="147"/>
      <c r="P19" s="147"/>
      <c r="Q19" s="147"/>
    </row>
    <row r="20" spans="2:17">
      <c r="B20" s="86" t="s">
        <v>1115</v>
      </c>
      <c r="C20" s="80" t="s">
        <v>1116</v>
      </c>
      <c r="D20" s="93" t="s">
        <v>27</v>
      </c>
      <c r="E20" s="80"/>
      <c r="F20" s="93" t="s">
        <v>1112</v>
      </c>
      <c r="G20" s="93" t="s">
        <v>169</v>
      </c>
      <c r="H20" s="87">
        <v>558.99999999999989</v>
      </c>
      <c r="I20" s="89">
        <v>7935</v>
      </c>
      <c r="J20" s="80"/>
      <c r="K20" s="87">
        <v>184.38615999999996</v>
      </c>
      <c r="L20" s="88">
        <v>2.8661325371466666E-5</v>
      </c>
      <c r="M20" s="88">
        <v>9.9594783010862151E-2</v>
      </c>
      <c r="N20" s="88">
        <f>+K20/'סכום נכסי הקרן'!$C$42</f>
        <v>1.5188464713656385E-3</v>
      </c>
      <c r="O20" s="147"/>
      <c r="P20" s="147"/>
      <c r="Q20" s="147"/>
    </row>
    <row r="21" spans="2:17">
      <c r="B21" s="86" t="s">
        <v>1117</v>
      </c>
      <c r="C21" s="80" t="s">
        <v>1118</v>
      </c>
      <c r="D21" s="93" t="s">
        <v>27</v>
      </c>
      <c r="E21" s="80"/>
      <c r="F21" s="93" t="s">
        <v>1112</v>
      </c>
      <c r="G21" s="93" t="s">
        <v>176</v>
      </c>
      <c r="H21" s="87">
        <v>258</v>
      </c>
      <c r="I21" s="89">
        <v>3187</v>
      </c>
      <c r="J21" s="80"/>
      <c r="K21" s="87">
        <v>23.258869999999998</v>
      </c>
      <c r="L21" s="88">
        <v>5.0567445133538042E-6</v>
      </c>
      <c r="M21" s="88">
        <v>1.256310186582253E-2</v>
      </c>
      <c r="N21" s="88">
        <f>+K21/'סכום נכסי הקרן'!$C$42</f>
        <v>1.9159058699119345E-4</v>
      </c>
      <c r="O21" s="147"/>
      <c r="P21" s="147"/>
      <c r="Q21" s="147"/>
    </row>
    <row r="22" spans="2:17">
      <c r="B22" s="86" t="s">
        <v>1119</v>
      </c>
      <c r="C22" s="80" t="s">
        <v>1120</v>
      </c>
      <c r="D22" s="93" t="s">
        <v>1054</v>
      </c>
      <c r="E22" s="80"/>
      <c r="F22" s="93" t="s">
        <v>1112</v>
      </c>
      <c r="G22" s="93" t="s">
        <v>167</v>
      </c>
      <c r="H22" s="87">
        <v>1450</v>
      </c>
      <c r="I22" s="89">
        <v>2579</v>
      </c>
      <c r="J22" s="80"/>
      <c r="K22" s="87">
        <v>131.96871999999999</v>
      </c>
      <c r="L22" s="88">
        <v>9.206349206349206E-5</v>
      </c>
      <c r="M22" s="88">
        <v>7.1281901161243486E-2</v>
      </c>
      <c r="N22" s="88">
        <f>+K22/'סכום נכסי הקרן'!$C$42</f>
        <v>1.0870676232025223E-3</v>
      </c>
      <c r="O22" s="147"/>
      <c r="P22" s="147"/>
      <c r="Q22" s="147"/>
    </row>
    <row r="23" spans="2:17">
      <c r="B23" s="86" t="s">
        <v>1121</v>
      </c>
      <c r="C23" s="80" t="s">
        <v>1122</v>
      </c>
      <c r="D23" s="93" t="s">
        <v>1054</v>
      </c>
      <c r="E23" s="80"/>
      <c r="F23" s="93" t="s">
        <v>1112</v>
      </c>
      <c r="G23" s="93" t="s">
        <v>167</v>
      </c>
      <c r="H23" s="87">
        <v>1466</v>
      </c>
      <c r="I23" s="89">
        <v>3081</v>
      </c>
      <c r="J23" s="80"/>
      <c r="K23" s="87">
        <v>159.39597000000001</v>
      </c>
      <c r="L23" s="88">
        <v>3.619753086419753E-5</v>
      </c>
      <c r="M23" s="88">
        <v>8.6096521804868098E-2</v>
      </c>
      <c r="N23" s="88">
        <f>+K23/'סכום נכסי הקרן'!$C$42</f>
        <v>1.3129944600202273E-3</v>
      </c>
      <c r="O23" s="147"/>
      <c r="P23" s="147"/>
      <c r="Q23" s="147"/>
    </row>
    <row r="24" spans="2:17">
      <c r="B24" s="86" t="s">
        <v>1123</v>
      </c>
      <c r="C24" s="80" t="s">
        <v>1124</v>
      </c>
      <c r="D24" s="93" t="s">
        <v>128</v>
      </c>
      <c r="E24" s="80"/>
      <c r="F24" s="93" t="s">
        <v>1112</v>
      </c>
      <c r="G24" s="93" t="s">
        <v>167</v>
      </c>
      <c r="H24" s="87">
        <v>153</v>
      </c>
      <c r="I24" s="89">
        <v>44085.5</v>
      </c>
      <c r="J24" s="80"/>
      <c r="K24" s="87">
        <v>238.03395</v>
      </c>
      <c r="L24" s="88">
        <v>2.643407445493975E-5</v>
      </c>
      <c r="M24" s="88">
        <v>0.12857222906246552</v>
      </c>
      <c r="N24" s="88">
        <f>+K24/'סכום נכסי הקרן'!$C$42</f>
        <v>1.9607600973019067E-3</v>
      </c>
      <c r="O24" s="147"/>
      <c r="P24" s="147"/>
      <c r="Q24" s="147"/>
    </row>
    <row r="25" spans="2:17">
      <c r="B25" s="86" t="s">
        <v>1125</v>
      </c>
      <c r="C25" s="80" t="s">
        <v>1126</v>
      </c>
      <c r="D25" s="93" t="s">
        <v>140</v>
      </c>
      <c r="E25" s="80"/>
      <c r="F25" s="93" t="s">
        <v>1112</v>
      </c>
      <c r="G25" s="93" t="s">
        <v>171</v>
      </c>
      <c r="H25" s="87">
        <v>67</v>
      </c>
      <c r="I25" s="89">
        <v>7333</v>
      </c>
      <c r="J25" s="80"/>
      <c r="K25" s="87">
        <v>13.566079999999999</v>
      </c>
      <c r="L25" s="88">
        <v>2.3171203271248225E-6</v>
      </c>
      <c r="M25" s="88">
        <v>7.3276150113869556E-3</v>
      </c>
      <c r="N25" s="88">
        <f>+K25/'סכום נכסי הקרן'!$C$42</f>
        <v>1.1174804409541348E-4</v>
      </c>
      <c r="O25" s="147"/>
      <c r="P25" s="147"/>
      <c r="Q25" s="147"/>
    </row>
    <row r="26" spans="2:17">
      <c r="B26" s="86" t="s">
        <v>1127</v>
      </c>
      <c r="C26" s="80" t="s">
        <v>1128</v>
      </c>
      <c r="D26" s="93" t="s">
        <v>1054</v>
      </c>
      <c r="E26" s="80"/>
      <c r="F26" s="93" t="s">
        <v>1112</v>
      </c>
      <c r="G26" s="93" t="s">
        <v>167</v>
      </c>
      <c r="H26" s="87">
        <v>808.00000000000034</v>
      </c>
      <c r="I26" s="89">
        <v>4357</v>
      </c>
      <c r="J26" s="80"/>
      <c r="K26" s="87">
        <v>124.23689999999999</v>
      </c>
      <c r="L26" s="88">
        <v>5.6244893809403841E-7</v>
      </c>
      <c r="M26" s="88">
        <v>6.7105617349166452E-2</v>
      </c>
      <c r="N26" s="88">
        <f>+K26/'סכום נכסי הקרן'!$C$42</f>
        <v>1.0233782035398195E-3</v>
      </c>
      <c r="O26" s="147"/>
      <c r="P26" s="147"/>
      <c r="Q26" s="147"/>
    </row>
    <row r="27" spans="2:17">
      <c r="B27" s="86" t="s">
        <v>1129</v>
      </c>
      <c r="C27" s="80" t="s">
        <v>1130</v>
      </c>
      <c r="D27" s="93" t="s">
        <v>1054</v>
      </c>
      <c r="E27" s="80"/>
      <c r="F27" s="93" t="s">
        <v>1112</v>
      </c>
      <c r="G27" s="93" t="s">
        <v>167</v>
      </c>
      <c r="H27" s="87">
        <v>890</v>
      </c>
      <c r="I27" s="89">
        <v>23076</v>
      </c>
      <c r="J27" s="80"/>
      <c r="K27" s="87">
        <v>724.77331000000004</v>
      </c>
      <c r="L27" s="88">
        <v>2.7701364980401892E-6</v>
      </c>
      <c r="M27" s="88">
        <v>0.3914807952045552</v>
      </c>
      <c r="N27" s="88">
        <f>+K27/'סכום נכסי הקרן'!$C$42</f>
        <v>5.9701844456953512E-3</v>
      </c>
      <c r="O27" s="147"/>
      <c r="P27" s="147"/>
      <c r="Q27" s="147"/>
    </row>
    <row r="28" spans="2:17">
      <c r="B28" s="83"/>
      <c r="C28" s="80"/>
      <c r="D28" s="80"/>
      <c r="E28" s="80"/>
      <c r="F28" s="80"/>
      <c r="G28" s="80"/>
      <c r="H28" s="87"/>
      <c r="I28" s="89"/>
      <c r="J28" s="80"/>
      <c r="K28" s="80"/>
      <c r="L28" s="80"/>
      <c r="M28" s="88"/>
      <c r="N28" s="80"/>
      <c r="O28" s="147"/>
      <c r="P28" s="147"/>
      <c r="Q28" s="147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147"/>
      <c r="P29" s="147"/>
      <c r="Q29" s="147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147"/>
      <c r="P30" s="147"/>
      <c r="Q30" s="147"/>
    </row>
    <row r="31" spans="2:17">
      <c r="B31" s="95" t="s">
        <v>252</v>
      </c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147"/>
      <c r="P31" s="147"/>
      <c r="Q31" s="147"/>
    </row>
    <row r="32" spans="2:17">
      <c r="B32" s="95" t="s">
        <v>116</v>
      </c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147"/>
      <c r="P32" s="147"/>
      <c r="Q32" s="147"/>
    </row>
    <row r="33" spans="2:17">
      <c r="B33" s="95" t="s">
        <v>237</v>
      </c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147"/>
      <c r="P33" s="147"/>
      <c r="Q33" s="147"/>
    </row>
    <row r="34" spans="2:17">
      <c r="B34" s="95" t="s">
        <v>247</v>
      </c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147"/>
      <c r="P34" s="147"/>
      <c r="Q34" s="147"/>
    </row>
    <row r="35" spans="2:17">
      <c r="B35" s="95" t="s">
        <v>245</v>
      </c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147"/>
      <c r="P35" s="147"/>
      <c r="Q35" s="147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</row>
    <row r="49" spans="2:14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</row>
    <row r="50" spans="2:14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</row>
    <row r="51" spans="2:14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</row>
    <row r="52" spans="2:14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</row>
    <row r="53" spans="2:14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</row>
    <row r="54" spans="2:14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</row>
    <row r="55" spans="2:14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</row>
    <row r="56" spans="2:14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</row>
    <row r="57" spans="2:14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</row>
    <row r="58" spans="2:14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</row>
    <row r="59" spans="2:14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</row>
    <row r="60" spans="2:14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</row>
    <row r="61" spans="2:14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</row>
    <row r="62" spans="2:14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</row>
    <row r="63" spans="2:14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</row>
    <row r="64" spans="2:14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</row>
    <row r="65" spans="2:14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</row>
    <row r="66" spans="2:14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</row>
    <row r="67" spans="2:14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</row>
    <row r="68" spans="2:14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</row>
    <row r="69" spans="2:14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</row>
    <row r="70" spans="2:14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</row>
    <row r="71" spans="2:14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</row>
    <row r="72" spans="2:14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</row>
    <row r="73" spans="2:14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</row>
    <row r="74" spans="2:14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</row>
    <row r="75" spans="2:14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</row>
    <row r="76" spans="2:14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</row>
    <row r="77" spans="2:14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</row>
    <row r="78" spans="2:14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</row>
    <row r="79" spans="2:14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</row>
    <row r="80" spans="2:14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</row>
    <row r="81" spans="2:14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</row>
    <row r="82" spans="2:14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</row>
    <row r="83" spans="2:14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</row>
    <row r="84" spans="2:14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</row>
    <row r="85" spans="2:14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</row>
    <row r="86" spans="2:14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</row>
    <row r="87" spans="2:14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</row>
    <row r="88" spans="2:14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</row>
    <row r="89" spans="2:14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</row>
    <row r="90" spans="2:14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</row>
    <row r="91" spans="2:14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</row>
    <row r="92" spans="2:14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</row>
    <row r="93" spans="2:14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</row>
    <row r="94" spans="2:14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</row>
    <row r="95" spans="2:14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</row>
    <row r="96" spans="2:14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</row>
    <row r="97" spans="2:14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</row>
    <row r="98" spans="2:14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</row>
    <row r="99" spans="2:14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</row>
    <row r="100" spans="2:14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</row>
    <row r="101" spans="2:14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</row>
    <row r="102" spans="2:14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</row>
    <row r="103" spans="2:14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</row>
    <row r="104" spans="2:14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</row>
    <row r="105" spans="2:14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</row>
    <row r="106" spans="2:14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</row>
    <row r="107" spans="2:14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</row>
    <row r="108" spans="2:14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</row>
    <row r="109" spans="2:14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</row>
    <row r="110" spans="2:14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</row>
    <row r="111" spans="2:14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</row>
    <row r="112" spans="2:14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</row>
    <row r="113" spans="2:14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</row>
    <row r="114" spans="2:14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</row>
    <row r="115" spans="2:14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</row>
    <row r="116" spans="2:14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</row>
    <row r="117" spans="2:14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</row>
    <row r="118" spans="2:14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</row>
    <row r="119" spans="2:14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</row>
    <row r="120" spans="2:14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</row>
    <row r="121" spans="2:14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</row>
    <row r="122" spans="2:14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</row>
    <row r="123" spans="2:14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</row>
    <row r="124" spans="2:14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</row>
    <row r="125" spans="2:14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</row>
    <row r="126" spans="2:14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</row>
    <row r="127" spans="2:14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</row>
    <row r="128" spans="2:14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AH44:XFD48 A1:B1048576 K1:XFD43 K49:XFD1048576 K44:AF48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183</v>
      </c>
      <c r="C1" s="78" t="s" vm="1">
        <v>253</v>
      </c>
    </row>
    <row r="2" spans="2:65">
      <c r="B2" s="57" t="s">
        <v>182</v>
      </c>
      <c r="C2" s="78" t="s">
        <v>254</v>
      </c>
    </row>
    <row r="3" spans="2:65">
      <c r="B3" s="57" t="s">
        <v>184</v>
      </c>
      <c r="C3" s="78" t="s">
        <v>255</v>
      </c>
    </row>
    <row r="4" spans="2:65">
      <c r="B4" s="57" t="s">
        <v>185</v>
      </c>
      <c r="C4" s="78">
        <v>2208</v>
      </c>
    </row>
    <row r="6" spans="2:65" ht="26.25" customHeight="1">
      <c r="B6" s="202" t="s">
        <v>213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4"/>
    </row>
    <row r="7" spans="2:65" ht="26.25" customHeight="1">
      <c r="B7" s="202" t="s">
        <v>94</v>
      </c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4"/>
      <c r="BM7" s="3"/>
    </row>
    <row r="8" spans="2:65" s="3" customFormat="1" ht="78.75">
      <c r="B8" s="22" t="s">
        <v>119</v>
      </c>
      <c r="C8" s="30" t="s">
        <v>45</v>
      </c>
      <c r="D8" s="30" t="s">
        <v>124</v>
      </c>
      <c r="E8" s="30" t="s">
        <v>121</v>
      </c>
      <c r="F8" s="30" t="s">
        <v>65</v>
      </c>
      <c r="G8" s="30" t="s">
        <v>15</v>
      </c>
      <c r="H8" s="30" t="s">
        <v>66</v>
      </c>
      <c r="I8" s="30" t="s">
        <v>104</v>
      </c>
      <c r="J8" s="30" t="s">
        <v>239</v>
      </c>
      <c r="K8" s="30" t="s">
        <v>238</v>
      </c>
      <c r="L8" s="30" t="s">
        <v>62</v>
      </c>
      <c r="M8" s="30" t="s">
        <v>59</v>
      </c>
      <c r="N8" s="30" t="s">
        <v>186</v>
      </c>
      <c r="O8" s="20" t="s">
        <v>188</v>
      </c>
      <c r="P8" s="1"/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32" t="s">
        <v>248</v>
      </c>
      <c r="K9" s="32"/>
      <c r="L9" s="32" t="s">
        <v>242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5"/>
      <c r="BG11" s="1"/>
      <c r="BH11" s="3"/>
      <c r="BI11" s="1"/>
      <c r="BM11" s="1"/>
    </row>
    <row r="12" spans="2:65" s="4" customFormat="1" ht="18" customHeight="1">
      <c r="B12" s="95" t="s">
        <v>252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5"/>
      <c r="BG12" s="1"/>
      <c r="BH12" s="3"/>
      <c r="BI12" s="1"/>
      <c r="BM12" s="1"/>
    </row>
    <row r="13" spans="2:65">
      <c r="B13" s="95" t="s">
        <v>116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BH13" s="3"/>
    </row>
    <row r="14" spans="2:65" ht="20.25">
      <c r="B14" s="95" t="s">
        <v>237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BH14" s="4"/>
    </row>
    <row r="15" spans="2:65">
      <c r="B15" s="95" t="s">
        <v>247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5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5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59" ht="20.2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BG19" s="4"/>
    </row>
    <row r="20" spans="2:5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BG20" s="3"/>
    </row>
    <row r="21" spans="2:5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5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5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5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5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5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5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5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5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5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5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5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2017-12-07T06:39:10+00:00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EFCCBFF0-D426-4816-A94D-79ED08CB72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גלית פרץ</cp:lastModifiedBy>
  <cp:lastPrinted>2016-08-01T08:41:27Z</cp:lastPrinted>
  <dcterms:created xsi:type="dcterms:W3CDTF">2005-07-19T07:39:38Z</dcterms:created>
  <dcterms:modified xsi:type="dcterms:W3CDTF">2017-12-07T05:52:17Z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kb4cc1381c4248d7a2dfa3f1be0c86c0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6" name="aa1c885e8039426686f6c49672b09953">
    <vt:lpwstr/>
  </property>
  <property fmtid="{D5CDD505-2E9C-101B-9397-08002B2CF9AE}" pid="27" name="e09eddfac2354f9ab04a226e27f86f1f">
    <vt:lpwstr/>
  </property>
  <property fmtid="{D5CDD505-2E9C-101B-9397-08002B2CF9AE}" pid="28" name="xd_Signature">
    <vt:bool>false</vt:bool>
  </property>
  <property fmtid="{D5CDD505-2E9C-101B-9397-08002B2CF9AE}" pid="29" name="xd_ProgID">
    <vt:lpwstr/>
  </property>
  <property fmtid="{D5CDD505-2E9C-101B-9397-08002B2CF9AE}" pid="30" name="_SourceUrl">
    <vt:lpwstr/>
  </property>
  <property fmtid="{D5CDD505-2E9C-101B-9397-08002B2CF9AE}" pid="31" name="_SharedFileIndex">
    <vt:lpwstr/>
  </property>
  <property fmtid="{D5CDD505-2E9C-101B-9397-08002B2CF9AE}" pid="32" name="TemplateUrl">
    <vt:lpwstr/>
  </property>
</Properties>
</file>