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להשקעה'!$B$6:$D$23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s="1"/>
  <c r="S92" i="61" l="1"/>
  <c r="P92" i="61"/>
  <c r="O92" i="61"/>
  <c r="C29" i="88" l="1"/>
  <c r="Q12" i="61"/>
  <c r="Q11" i="61" s="1"/>
  <c r="C34" i="88"/>
  <c r="C33" i="88"/>
  <c r="C31" i="88"/>
  <c r="C27" i="88"/>
  <c r="C26" i="88"/>
  <c r="C24" i="88"/>
  <c r="C19" i="88"/>
  <c r="C17" i="88"/>
  <c r="C16" i="88"/>
  <c r="C15" i="88"/>
  <c r="C13" i="88"/>
  <c r="C37" i="88"/>
  <c r="C23" i="88" l="1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1" i="88" l="1"/>
  <c r="C10" i="88" l="1"/>
  <c r="C42" i="88" l="1"/>
  <c r="K12" i="81" l="1"/>
  <c r="O12" i="79"/>
  <c r="O11" i="79"/>
  <c r="K11" i="81"/>
  <c r="K10" i="81"/>
  <c r="O10" i="79"/>
  <c r="O13" i="79"/>
  <c r="Q103" i="78"/>
  <c r="Q120" i="78"/>
  <c r="Q116" i="78"/>
  <c r="Q113" i="78"/>
  <c r="Q106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20" i="78"/>
  <c r="Q16" i="78"/>
  <c r="Q12" i="78"/>
  <c r="K28" i="76"/>
  <c r="K23" i="76"/>
  <c r="K19" i="76"/>
  <c r="K15" i="76"/>
  <c r="K11" i="76"/>
  <c r="M11" i="72"/>
  <c r="Q121" i="78"/>
  <c r="Q107" i="78"/>
  <c r="Q93" i="78"/>
  <c r="Q81" i="78"/>
  <c r="Q69" i="78"/>
  <c r="Q57" i="78"/>
  <c r="Q49" i="78"/>
  <c r="Q37" i="78"/>
  <c r="Q25" i="78"/>
  <c r="K24" i="76"/>
  <c r="K16" i="76"/>
  <c r="Q112" i="78"/>
  <c r="Q119" i="78"/>
  <c r="Q110" i="78"/>
  <c r="Q111" i="78"/>
  <c r="Q105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9" i="78"/>
  <c r="Q15" i="78"/>
  <c r="Q11" i="78"/>
  <c r="K27" i="76"/>
  <c r="K22" i="76"/>
  <c r="K18" i="76"/>
  <c r="K14" i="76"/>
  <c r="L13" i="74"/>
  <c r="Q114" i="78"/>
  <c r="Q97" i="78"/>
  <c r="Q85" i="78"/>
  <c r="Q73" i="78"/>
  <c r="Q61" i="78"/>
  <c r="Q45" i="78"/>
  <c r="Q33" i="78"/>
  <c r="Q21" i="78"/>
  <c r="Q13" i="78"/>
  <c r="K20" i="76"/>
  <c r="L11" i="74"/>
  <c r="Q122" i="78"/>
  <c r="Q118" i="78"/>
  <c r="Q115" i="78"/>
  <c r="Q108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8" i="78"/>
  <c r="Q14" i="78"/>
  <c r="Q10" i="78"/>
  <c r="K26" i="76"/>
  <c r="K21" i="76"/>
  <c r="K17" i="76"/>
  <c r="K13" i="76"/>
  <c r="L12" i="74"/>
  <c r="Q117" i="78"/>
  <c r="Q101" i="78"/>
  <c r="Q89" i="78"/>
  <c r="Q77" i="78"/>
  <c r="Q65" i="78"/>
  <c r="Q53" i="78"/>
  <c r="Q41" i="78"/>
  <c r="Q29" i="78"/>
  <c r="Q17" i="78"/>
  <c r="K29" i="76"/>
  <c r="K12" i="76"/>
  <c r="S34" i="71"/>
  <c r="S29" i="71"/>
  <c r="S24" i="71"/>
  <c r="S19" i="71"/>
  <c r="S15" i="71"/>
  <c r="S11" i="71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L12" i="65"/>
  <c r="N29" i="63"/>
  <c r="N25" i="63"/>
  <c r="N21" i="63"/>
  <c r="N15" i="63"/>
  <c r="N11" i="63"/>
  <c r="N32" i="62"/>
  <c r="N28" i="62"/>
  <c r="N23" i="62"/>
  <c r="N18" i="62"/>
  <c r="N14" i="62"/>
  <c r="S33" i="71"/>
  <c r="S18" i="71"/>
  <c r="S14" i="71"/>
  <c r="P78" i="69"/>
  <c r="P66" i="69"/>
  <c r="P62" i="69"/>
  <c r="P58" i="69"/>
  <c r="P50" i="69"/>
  <c r="P42" i="69"/>
  <c r="P30" i="69"/>
  <c r="P22" i="69"/>
  <c r="P14" i="69"/>
  <c r="N28" i="63"/>
  <c r="N14" i="63"/>
  <c r="N31" i="62"/>
  <c r="N17" i="62"/>
  <c r="S32" i="71"/>
  <c r="S27" i="71"/>
  <c r="S21" i="71"/>
  <c r="S17" i="71"/>
  <c r="S13" i="71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L14" i="65"/>
  <c r="N31" i="63"/>
  <c r="N27" i="63"/>
  <c r="N23" i="63"/>
  <c r="N18" i="63"/>
  <c r="N13" i="63"/>
  <c r="N35" i="62"/>
  <c r="N30" i="62"/>
  <c r="N26" i="62"/>
  <c r="N21" i="62"/>
  <c r="N16" i="62"/>
  <c r="N12" i="62"/>
  <c r="S28" i="71"/>
  <c r="P82" i="69"/>
  <c r="P70" i="69"/>
  <c r="P46" i="69"/>
  <c r="P38" i="69"/>
  <c r="P26" i="69"/>
  <c r="P18" i="69"/>
  <c r="L11" i="65"/>
  <c r="N24" i="63"/>
  <c r="N36" i="62"/>
  <c r="N22" i="62"/>
  <c r="N13" i="62"/>
  <c r="S30" i="71"/>
  <c r="S26" i="71"/>
  <c r="S20" i="71"/>
  <c r="S16" i="71"/>
  <c r="S12" i="71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L13" i="65"/>
  <c r="N30" i="63"/>
  <c r="N26" i="63"/>
  <c r="N22" i="63"/>
  <c r="N17" i="63"/>
  <c r="N12" i="63"/>
  <c r="N34" i="62"/>
  <c r="N29" i="62"/>
  <c r="N25" i="62"/>
  <c r="N19" i="62"/>
  <c r="N15" i="62"/>
  <c r="N11" i="62"/>
  <c r="S23" i="71"/>
  <c r="P74" i="69"/>
  <c r="P54" i="69"/>
  <c r="P34" i="69"/>
  <c r="L15" i="65"/>
  <c r="N20" i="63"/>
  <c r="N27" i="62"/>
  <c r="U93" i="61"/>
  <c r="U180" i="61"/>
  <c r="U175" i="61"/>
  <c r="U171" i="61"/>
  <c r="U167" i="61"/>
  <c r="U163" i="61"/>
  <c r="U159" i="61"/>
  <c r="U155" i="61"/>
  <c r="U151" i="61"/>
  <c r="U147" i="61"/>
  <c r="U143" i="61"/>
  <c r="U139" i="61"/>
  <c r="U135" i="61"/>
  <c r="U131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Q31" i="59"/>
  <c r="Q26" i="59"/>
  <c r="Q22" i="59"/>
  <c r="Q18" i="59"/>
  <c r="Q14" i="59"/>
  <c r="U178" i="61"/>
  <c r="U169" i="61"/>
  <c r="U161" i="61"/>
  <c r="U153" i="61"/>
  <c r="U145" i="61"/>
  <c r="U137" i="61"/>
  <c r="U124" i="61"/>
  <c r="U116" i="61"/>
  <c r="U108" i="61"/>
  <c r="U100" i="61"/>
  <c r="U92" i="61"/>
  <c r="U84" i="61"/>
  <c r="U76" i="61"/>
  <c r="U72" i="61"/>
  <c r="U64" i="61"/>
  <c r="U56" i="61"/>
  <c r="U52" i="61"/>
  <c r="U44" i="61"/>
  <c r="U32" i="61"/>
  <c r="U28" i="61"/>
  <c r="U16" i="61"/>
  <c r="Q29" i="59"/>
  <c r="Q20" i="59"/>
  <c r="Q12" i="59"/>
  <c r="U156" i="61"/>
  <c r="U140" i="61"/>
  <c r="U127" i="61"/>
  <c r="U119" i="61"/>
  <c r="U115" i="61"/>
  <c r="U107" i="61"/>
  <c r="U99" i="61"/>
  <c r="U91" i="61"/>
  <c r="U83" i="61"/>
  <c r="U179" i="61"/>
  <c r="U174" i="61"/>
  <c r="U170" i="61"/>
  <c r="U166" i="61"/>
  <c r="U162" i="61"/>
  <c r="U158" i="61"/>
  <c r="U154" i="61"/>
  <c r="U150" i="61"/>
  <c r="U146" i="61"/>
  <c r="U142" i="61"/>
  <c r="U138" i="61"/>
  <c r="U134" i="61"/>
  <c r="U130" i="61"/>
  <c r="U125" i="61"/>
  <c r="U121" i="61"/>
  <c r="U117" i="61"/>
  <c r="U113" i="61"/>
  <c r="U109" i="61"/>
  <c r="U105" i="61"/>
  <c r="U101" i="61"/>
  <c r="U97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30" i="59"/>
  <c r="Q25" i="59"/>
  <c r="Q21" i="59"/>
  <c r="Q17" i="59"/>
  <c r="Q13" i="59"/>
  <c r="U173" i="61"/>
  <c r="U165" i="61"/>
  <c r="U157" i="61"/>
  <c r="U149" i="61"/>
  <c r="U141" i="61"/>
  <c r="U133" i="61"/>
  <c r="U129" i="61"/>
  <c r="U120" i="61"/>
  <c r="U112" i="61"/>
  <c r="U104" i="61"/>
  <c r="U96" i="61"/>
  <c r="U88" i="61"/>
  <c r="U80" i="61"/>
  <c r="U68" i="61"/>
  <c r="U60" i="61"/>
  <c r="U48" i="61"/>
  <c r="U40" i="61"/>
  <c r="U36" i="61"/>
  <c r="U24" i="61"/>
  <c r="U20" i="61"/>
  <c r="U12" i="61"/>
  <c r="Q24" i="59"/>
  <c r="Q16" i="59"/>
  <c r="U176" i="61"/>
  <c r="U172" i="61"/>
  <c r="U168" i="61"/>
  <c r="U164" i="61"/>
  <c r="U160" i="61"/>
  <c r="U152" i="61"/>
  <c r="U148" i="61"/>
  <c r="U144" i="61"/>
  <c r="U136" i="61"/>
  <c r="U132" i="61"/>
  <c r="U123" i="61"/>
  <c r="U111" i="61"/>
  <c r="U103" i="61"/>
  <c r="U95" i="61"/>
  <c r="U87" i="61"/>
  <c r="U79" i="61"/>
  <c r="U63" i="61"/>
  <c r="U47" i="61"/>
  <c r="U31" i="61"/>
  <c r="U15" i="61"/>
  <c r="Q19" i="59"/>
  <c r="U75" i="61"/>
  <c r="U59" i="61"/>
  <c r="U43" i="61"/>
  <c r="U27" i="61"/>
  <c r="U11" i="61"/>
  <c r="Q15" i="59"/>
  <c r="U71" i="61"/>
  <c r="U55" i="61"/>
  <c r="U39" i="61"/>
  <c r="Q28" i="59"/>
  <c r="Q11" i="59"/>
  <c r="U67" i="61"/>
  <c r="U51" i="61"/>
  <c r="U35" i="61"/>
  <c r="U19" i="61"/>
  <c r="Q23" i="59"/>
  <c r="U23" i="6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2">
    <s v="Migdal Hashkaot Neches Boded"/>
    <s v="{[Time].[Hie Time].[Yom].&amp;[20170930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 fi="14">
        <n x="1" s="1"/>
        <n x="2" s="1"/>
        <n x="3" s="1"/>
        <n x="4" s="1"/>
        <n x="5" s="1"/>
        <n x="6" s="1"/>
        <n x="7"/>
        <n x="9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9"/>
      </t>
    </mdx>
    <mdx n="0" f="v">
      <t c="8" fi="14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 fi="14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 fi="14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 fi="14">
        <n x="1" s="1"/>
        <n x="2" s="1"/>
        <n x="3" s="1"/>
        <n x="4" s="1"/>
        <n x="5" s="1"/>
        <n x="6" s="1"/>
        <n x="31"/>
        <n x="9"/>
      </t>
    </mdx>
    <mdx n="0" f="v">
      <t c="8" fi="14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9"/>
      </t>
    </mdx>
    <mdx n="0" f="v">
      <t c="8" fi="14">
        <n x="1" s="1"/>
        <n x="2" s="1"/>
        <n x="3" s="1"/>
        <n x="4" s="1"/>
        <n x="5" s="1"/>
        <n x="6" s="1"/>
        <n x="38"/>
        <n x="9"/>
      </t>
    </mdx>
    <mdx n="0" f="v">
      <t c="4" si="41">
        <n x="1" s="1"/>
        <n x="2" s="1"/>
        <n x="39"/>
        <n x="40"/>
      </t>
    </mdx>
    <mdx n="0" f="v">
      <t c="4" si="41">
        <n x="1" s="1"/>
        <n x="2" s="1"/>
        <n x="42"/>
        <n x="40"/>
      </t>
    </mdx>
    <mdx n="0" f="v">
      <t c="4" si="41">
        <n x="1" s="1"/>
        <n x="2" s="1"/>
        <n x="43"/>
        <n x="40"/>
      </t>
    </mdx>
    <mdx n="0" f="v">
      <t c="4" si="41">
        <n x="1" s="1"/>
        <n x="2" s="1"/>
        <n x="44"/>
        <n x="40"/>
      </t>
    </mdx>
    <mdx n="0" f="v">
      <t c="4" si="41">
        <n x="1" s="1"/>
        <n x="2" s="1"/>
        <n x="45"/>
        <n x="40"/>
      </t>
    </mdx>
    <mdx n="0" f="v">
      <t c="4" si="41">
        <n x="1" s="1"/>
        <n x="2" s="1"/>
        <n x="46"/>
        <n x="40"/>
      </t>
    </mdx>
    <mdx n="0" f="v">
      <t c="4" si="41">
        <n x="1" s="1"/>
        <n x="2" s="1"/>
        <n x="47"/>
        <n x="40"/>
      </t>
    </mdx>
    <mdx n="0" f="v">
      <t c="4" si="41">
        <n x="1" s="1"/>
        <n x="2" s="1"/>
        <n x="48"/>
        <n x="40"/>
      </t>
    </mdx>
    <mdx n="0" f="v">
      <t c="4" si="41">
        <n x="1" s="1"/>
        <n x="2" s="1"/>
        <n x="49"/>
        <n x="40"/>
      </t>
    </mdx>
    <mdx n="0" f="v">
      <t c="4" si="41">
        <n x="1" s="1"/>
        <n x="2" s="1"/>
        <n x="50"/>
        <n x="40"/>
      </t>
    </mdx>
    <mdx n="0" f="v">
      <t c="4" si="41">
        <n x="1" s="1"/>
        <n x="2" s="1"/>
        <n x="51"/>
        <n x="40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<sst xmlns="http://schemas.openxmlformats.org/spreadsheetml/2006/main" count="4686" uniqueCount="1142">
  <si>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</si>
  <si>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</si>
  <si>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</si>
  <si>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</si>
  <si>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</si>
  <si>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</si>
  <si>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</si>
  <si>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</si>
  <si>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</si>
  <si>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</si>
  <si>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</si>
  <si>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</si>
  <si>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</si>
  <si>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</si>
  <si>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</si>
  <si>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</si>
  <si>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</si>
  <si>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</si>
  <si>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</si>
  <si>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</si>
  <si>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</si>
  <si>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</si>
  <si>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</si>
  <si>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</si>
  <si>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</si>
  <si>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</si>
  <si>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</si>
  <si>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</si>
  <si>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</si>
  <si>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</si>
  <si>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</si>
  <si>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</si>
  <si>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</si>
  <si>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</si>
  <si>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</si>
  <si>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</si>
  <si>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</si>
  <si>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</si>
  <si>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</si>
  <si>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</si>
  <si>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</si>
  <si>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</si>
  <si>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</si>
  <si>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</si>
  <si>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</si>
  <si>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</si>
  <si>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</si>
  <si>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</si>
  <si>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</si>
  <si>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</si>
  <si>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</si>
  <si>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</si>
  <si>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</si>
  <si>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</si>
  <si>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</si>
  <si>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</si>
  <si>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</si>
  <si>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</si>
  <si>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</si>
  <si>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</si>
  <si>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</si>
  <si>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</si>
  <si>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</si>
  <si>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</si>
  <si>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</si>
  <si>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</si>
  <si>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</si>
  <si>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</si>
  <si>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</si>
  <si>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</si>
  <si>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</si>
  <si>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</si>
  <si>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</si>
  <si>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</si>
  <si>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</si>
  <si>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</si>
  <si>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</si>
  <si>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</si>
  <si>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</si>
  <si>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</si>
  <si>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</si>
  <si>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</si>
  <si>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</si>
  <si>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</si>
  <si>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</si>
  <si>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</si>
  <si>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</si>
  <si>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</si>
  <si>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</si>
  <si>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</si>
  <si>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</si>
  <si>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</si>
  <si>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</si>
  <si>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</si>
  <si>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</si>
  <si>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</si>
  <si>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</si>
  <si>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</si>
  <si>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</si>
  <si>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</si>
  <si>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</si>
  <si>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</si>
  <si>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</si>
  <si>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</si>
  <si>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</si>
  <si>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</si>
  <si>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</si>
  <si>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</si>
  <si>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</si>
  <si>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</si>
  <si>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</si>
  <si>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</si>
  <si>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</si>
  <si>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</si>
  <si>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</si>
  <si>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</si>
  <si>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</si>
  <si>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</si>
  <si>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</si>
  <si>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</si>
  <si>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</si>
  <si>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</si>
  <si>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</si>
  <si>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</si>
  <si>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</si>
  <si>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</si>
  <si>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</si>
  <si>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</si>
  <si>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</si>
  <si>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</si>
  <si>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</si>
  <si>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</si>
  <si>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</si>
  <si>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</si>
  <si>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</si>
  <si>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</si>
  <si>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</si>
  <si>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</si>
  <si>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</si>
  <si>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</si>
  <si>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</si>
  <si>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</si>
  <si>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</si>
  <si>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</si>
  <si>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</si>
  <si>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</si>
  <si>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</si>
  <si>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</si>
  <si>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</si>
  <si>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</si>
  <si>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</si>
  <si>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</si>
  <si>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</si>
  <si>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</si>
  <si>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</si>
  <si>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</si>
  <si>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</si>
  <si>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</si>
  <si>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</si>
  <si>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</si>
  <si>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</si>
  <si>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</si>
  <si>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</si>
  <si>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</si>
  <si>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</si>
  <si>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</si>
  <si>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</si>
  <si>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</si>
  <si>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</si>
  <si>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</si>
  <si>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</si>
  <si>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</si>
  <si>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</si>
  <si>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</si>
  <si>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</si>
  <si>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</si>
  <si>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</si>
  <si>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</si>
  <si>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</si>
  <si>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</si>
  <si>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</si>
  <si>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</si>
  <si>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</si>
  <si>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</si>
  <si>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</si>
  <si>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</si>
  <si>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</si>
  <si>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</si>
  <si>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</si>
  <si>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</si>
  <si>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</si>
  <si>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</si>
  <si>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</si>
  <si>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</si>
  <si>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</si>
  <si>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</si>
  <si>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</si>
  <si>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</si>
  <si>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</si>
  <si>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</si>
  <si>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</si>
  <si>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</si>
  <si>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</si>
  <si>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</si>
  <si>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</si>
  <si>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</si>
  <si>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</si>
  <si>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</si>
  <si>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</si>
  <si>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</si>
  <si>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</si>
  <si>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</si>
  <si>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</si>
  <si>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</si>
  <si>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</si>
  <si>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</si>
  <si>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</si>
  <si>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</si>
  <si>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</si>
  <si>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</si>
  <si>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</si>
  <si>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</si>
  <si>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</si>
  <si>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</si>
  <si>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</si>
  <si>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</si>
  <si>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</si>
  <si>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</si>
  <si>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</si>
  <si>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</si>
  <si>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</si>
  <si>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צמוד למדד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</si>
  <si>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</si>
  <si>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</si>
  <si>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</si>
  <si>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</si>
  <si>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</si>
  <si>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</si>
  <si>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</si>
  <si>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</si>
  <si>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</si>
  <si>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</si>
  <si>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</si>
  <si>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</si>
  <si>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</si>
  <si>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</si>
  <si>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</si>
  <si>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</si>
  <si>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</si>
  <si>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</si>
  <si>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</si>
  <si>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</si>
  <si>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</si>
  <si>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</si>
  <si>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</si>
  <si>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</si>
  <si>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</si>
  <si>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</si>
  <si>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</si>
  <si>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</si>
  <si>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</si>
  <si>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</si>
  <si>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</si>
  <si>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</si>
  <si>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</si>
  <si>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</si>
  <si>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</si>
  <si>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</si>
  <si>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</si>
  <si>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</si>
  <si>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</si>
  <si>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</si>
  <si>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</si>
  <si>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</si>
  <si>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</si>
  <si>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</si>
  <si>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</si>
  <si>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</si>
  <si>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</si>
  <si>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</si>
  <si>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142</t>
  </si>
  <si>
    <t>1125400</t>
  </si>
  <si>
    <t>מזרחי 43</t>
  </si>
  <si>
    <t>2310191</t>
  </si>
  <si>
    <t>מגמה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</si>
  <si>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</si>
  <si>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</si>
  <si>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</si>
  <si>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</si>
  <si>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</si>
  <si>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</si>
  <si>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</si>
  <si>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</si>
  <si>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</si>
  <si>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</si>
  <si>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</si>
  <si>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</si>
  <si>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</si>
  <si>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</si>
  <si>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</si>
  <si>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</si>
  <si>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</si>
  <si>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</si>
  <si>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</si>
  <si>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34</t>
  </si>
  <si>
    <t>1940576</t>
  </si>
  <si>
    <t>בינל הנפקות שה 3</t>
  </si>
  <si>
    <t>1093681</t>
  </si>
  <si>
    <t>513141879</t>
  </si>
  <si>
    <t>הבינלאומי סדרה ט</t>
  </si>
  <si>
    <t>1135177</t>
  </si>
  <si>
    <t>לאומי מימון הת יד</t>
  </si>
  <si>
    <t>6040299</t>
  </si>
  <si>
    <t>520018078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</si>
  <si>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</si>
  <si>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</si>
  <si>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</si>
  <si>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</si>
  <si>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</si>
  <si>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</si>
  <si>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</si>
  <si>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</si>
  <si>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</si>
  <si>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</si>
  <si>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</si>
  <si>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</si>
  <si>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</si>
  <si>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</si>
  <si>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</si>
  <si>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</si>
  <si>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</si>
  <si>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</si>
  <si>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</si>
  <si>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</si>
  <si>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</si>
  <si>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</si>
  <si>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</si>
  <si>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</si>
  <si>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</si>
  <si>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</si>
  <si>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</si>
  <si>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</si>
  <si>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</si>
  <si>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</si>
  <si>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</si>
  <si>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</si>
  <si>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</si>
  <si>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</si>
  <si>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</si>
  <si>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</si>
  <si>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</si>
  <si>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</si>
  <si>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</si>
  <si>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</si>
  <si>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</si>
  <si>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</si>
  <si>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</si>
  <si>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</si>
  <si>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</si>
  <si>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</si>
  <si>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</si>
  <si>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</si>
  <si>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</si>
  <si>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</si>
  <si>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</si>
  <si>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</si>
  <si>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</si>
  <si>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</si>
  <si>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</si>
  <si>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</si>
  <si>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</si>
  <si>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520007030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</si>
  <si>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</si>
  <si>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</si>
  <si>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</si>
  <si>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</si>
  <si>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</si>
  <si>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</si>
  <si>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</si>
  <si>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ביטוח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</si>
  <si>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</si>
  <si>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</si>
  <si>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</si>
  <si>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</si>
  <si>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</si>
  <si>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</si>
  <si>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</si>
  <si>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</si>
  <si>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</si>
  <si>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</si>
  <si>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</si>
  <si>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</t>
  </si>
  <si>
    <t>בראק אן וי אגח א</t>
  </si>
  <si>
    <t>1122860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</si>
  <si>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</si>
  <si>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</si>
  <si>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</si>
  <si>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</si>
  <si>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</si>
  <si>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</si>
  <si>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</si>
  <si>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</si>
  <si>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</si>
  <si>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</si>
  <si>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</si>
  <si>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דה זראסאי אגח 1</t>
  </si>
  <si>
    <t>1127901</t>
  </si>
  <si>
    <t>1744984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</si>
  <si>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</si>
  <si>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</si>
  <si>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</si>
  <si>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</si>
  <si>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</si>
  <si>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</si>
  <si>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</si>
  <si>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</si>
  <si>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</si>
  <si>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</si>
  <si>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</si>
  <si>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</si>
  <si>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</si>
  <si>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</si>
  <si>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</si>
  <si>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</si>
  <si>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</si>
  <si>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</si>
  <si>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</si>
  <si>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</si>
  <si>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</si>
  <si>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</si>
  <si>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</si>
  <si>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</si>
  <si>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</si>
  <si>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</si>
  <si>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</si>
  <si>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</si>
  <si>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</si>
  <si>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</si>
  <si>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</si>
  <si>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</si>
  <si>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</si>
  <si>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</si>
  <si>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</si>
  <si>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</si>
  <si>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</si>
  <si>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</si>
  <si>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</si>
  <si>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</si>
  <si>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</si>
  <si>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</si>
  <si>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</si>
  <si>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</si>
  <si>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</si>
  <si>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</si>
  <si>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</si>
  <si>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</si>
  <si>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</si>
  <si>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</si>
  <si>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</si>
  <si>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</si>
  <si>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</si>
  <si>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</si>
  <si>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</si>
  <si>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</si>
  <si>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</si>
  <si>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</si>
  <si>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</si>
  <si>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</si>
  <si>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</si>
  <si>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</si>
  <si>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</si>
  <si>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</si>
  <si>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</si>
  <si>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</si>
  <si>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</si>
  <si>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</si>
  <si>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</si>
  <si>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</si>
  <si>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</si>
  <si>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</si>
  <si>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</si>
  <si>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</si>
  <si>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</si>
  <si>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</si>
  <si>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</si>
  <si>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סלקום אגח ו</t>
  </si>
  <si>
    <t>1125996</t>
  </si>
  <si>
    <t>511930125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</si>
  <si>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</si>
  <si>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</si>
  <si>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</si>
  <si>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</si>
  <si>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</si>
  <si>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</si>
  <si>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</si>
  <si>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</si>
  <si>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</si>
  <si>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</si>
  <si>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</si>
  <si>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</si>
  <si>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שפרסל.ק2</t>
  </si>
  <si>
    <t>7770142</t>
  </si>
  <si>
    <t>520022732</t>
  </si>
  <si>
    <t>אשטרום נכ אג7</t>
  </si>
  <si>
    <t>2510139</t>
  </si>
  <si>
    <t>520036617</t>
  </si>
  <si>
    <t>A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</si>
  <si>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</si>
  <si>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</si>
  <si>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</si>
  <si>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</si>
  <si>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</si>
  <si>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</si>
  <si>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</si>
  <si>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דיסקונט שטר הון 1</t>
  </si>
  <si>
    <t>6910095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</si>
  <si>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</si>
  <si>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</si>
  <si>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</si>
  <si>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</si>
  <si>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</si>
  <si>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</si>
  <si>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</si>
  <si>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</si>
  <si>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</si>
  <si>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</si>
  <si>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</si>
  <si>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</si>
  <si>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</si>
  <si>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</si>
  <si>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נכסים ובנין בעמ(סדרה ג)</t>
  </si>
  <si>
    <t>6990139</t>
  </si>
  <si>
    <t>520025438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</si>
  <si>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</si>
  <si>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</si>
  <si>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</si>
  <si>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</si>
  <si>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</si>
  <si>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</si>
  <si>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</si>
  <si>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</si>
  <si>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</si>
  <si>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520025990</t>
  </si>
  <si>
    <t>אלבר 13</t>
  </si>
  <si>
    <t>1127588</t>
  </si>
  <si>
    <t>512025891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</si>
  <si>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</si>
  <si>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</si>
  <si>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</si>
  <si>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</si>
  <si>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</si>
  <si>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</si>
  <si>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</si>
  <si>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</si>
  <si>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</si>
  <si>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</si>
  <si>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</si>
  <si>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</si>
  <si>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</si>
  <si>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</si>
  <si>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</si>
  <si>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</si>
  <si>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</si>
  <si>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</si>
  <si>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</si>
  <si>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קרדן אןוי אגח א</t>
  </si>
  <si>
    <t>1105535</t>
  </si>
  <si>
    <t>NV1239114</t>
  </si>
  <si>
    <t>קרדן אןוי אגח ב</t>
  </si>
  <si>
    <t>1113034</t>
  </si>
  <si>
    <t>לאומי אגח 178</t>
  </si>
  <si>
    <t>6040323</t>
  </si>
  <si>
    <t>פועלים הנפקות אגח 29</t>
  </si>
  <si>
    <t>1940485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</si>
  <si>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</si>
  <si>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</si>
  <si>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</si>
  <si>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</si>
  <si>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</si>
  <si>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</si>
  <si>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</si>
  <si>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</si>
  <si>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</si>
  <si>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</si>
  <si>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</si>
  <si>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</si>
  <si>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</si>
  <si>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</si>
  <si>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</si>
  <si>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</si>
  <si>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</si>
  <si>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</si>
  <si>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</si>
  <si>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</si>
  <si>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</si>
  <si>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</si>
  <si>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</si>
  <si>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</si>
  <si>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</si>
  <si>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</si>
  <si>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</si>
  <si>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</si>
  <si>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</si>
  <si>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</si>
  <si>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</si>
  <si>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</si>
  <si>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</si>
  <si>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</si>
  <si>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</si>
  <si>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</si>
  <si>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</si>
  <si>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</si>
  <si>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</si>
  <si>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</si>
  <si>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</si>
  <si>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</si>
  <si>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</si>
  <si>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</si>
  <si>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</si>
  <si>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</si>
  <si>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</si>
  <si>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</si>
  <si>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</si>
  <si>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</si>
  <si>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</si>
  <si>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</si>
  <si>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</si>
  <si>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</si>
  <si>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</si>
  <si>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</si>
  <si>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</si>
  <si>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</si>
  <si>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</si>
  <si>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</si>
  <si>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</si>
  <si>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</si>
  <si>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</si>
  <si>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</si>
  <si>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</si>
  <si>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</si>
  <si>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</si>
  <si>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</si>
  <si>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</si>
  <si>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</si>
  <si>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</si>
  <si>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</si>
  <si>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</si>
  <si>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</si>
  <si>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</si>
  <si>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</si>
  <si>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אגוד הנפקות שה נד 2*</t>
  </si>
  <si>
    <t>1115286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</si>
  <si>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</si>
  <si>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</si>
  <si>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</si>
  <si>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</si>
  <si>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</si>
  <si>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</si>
  <si>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</si>
  <si>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</si>
  <si>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</si>
  <si>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</si>
  <si>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</si>
  <si>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</si>
  <si>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</si>
  <si>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</si>
  <si>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</si>
  <si>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</si>
  <si>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</si>
  <si>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</si>
  <si>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</si>
  <si>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</si>
  <si>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</si>
  <si>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</si>
  <si>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</si>
  <si>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</si>
  <si>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</si>
  <si>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1888119</t>
  </si>
  <si>
    <t>אלדן סדרה א</t>
  </si>
  <si>
    <t>1134840</t>
  </si>
  <si>
    <t>510454333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</si>
  <si>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</si>
  <si>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</si>
  <si>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</si>
  <si>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</si>
  <si>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</si>
  <si>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</si>
  <si>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</si>
  <si>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</si>
  <si>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</si>
  <si>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</si>
  <si>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</si>
  <si>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</si>
  <si>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</si>
  <si>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</si>
  <si>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</si>
  <si>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</si>
  <si>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דלק קדוחים</t>
  </si>
  <si>
    <t>475020</t>
  </si>
  <si>
    <t>550013098</t>
  </si>
  <si>
    <t>טאואר</t>
  </si>
  <si>
    <t>1082379</t>
  </si>
  <si>
    <t>520041997</t>
  </si>
  <si>
    <t>מוליכים למחצה</t>
  </si>
  <si>
    <t>ישראמקו*</t>
  </si>
  <si>
    <t>232017</t>
  </si>
  <si>
    <t>מליסרון*</t>
  </si>
  <si>
    <t>323014</t>
  </si>
  <si>
    <t>שטראוס עלית*</t>
  </si>
  <si>
    <t>746016</t>
  </si>
  <si>
    <t>סה"כ תל אביב 90</t>
  </si>
  <si>
    <t>נפטא*</t>
  </si>
  <si>
    <t>643015</t>
  </si>
  <si>
    <t>520020942</t>
  </si>
  <si>
    <t>רציו יהש</t>
  </si>
  <si>
    <t>394015</t>
  </si>
  <si>
    <t>550012777</t>
  </si>
  <si>
    <t>אבוגן*</t>
  </si>
  <si>
    <t>1105055</t>
  </si>
  <si>
    <t>512838723</t>
  </si>
  <si>
    <t>ביוטכנולוגיה</t>
  </si>
  <si>
    <t>אייסקיור מדיקל*</t>
  </si>
  <si>
    <t>1122415</t>
  </si>
  <si>
    <t>513787804</t>
  </si>
  <si>
    <t>מכשור רפואי</t>
  </si>
  <si>
    <t>1102458</t>
  </si>
  <si>
    <t>512434218</t>
  </si>
  <si>
    <t>גולן פלסטיק*</t>
  </si>
  <si>
    <t>1091933</t>
  </si>
  <si>
    <t>513029974</t>
  </si>
  <si>
    <t>1096171</t>
  </si>
  <si>
    <t>512866971</t>
  </si>
  <si>
    <t>מדיקל קומפרישין סיסטם*</t>
  </si>
  <si>
    <t>1096890</t>
  </si>
  <si>
    <t>512565730</t>
  </si>
  <si>
    <t>פלאזה סנטרס</t>
  </si>
  <si>
    <t>1109917</t>
  </si>
  <si>
    <t>33248324</t>
  </si>
  <si>
    <t>AFI DEVELOPMENT GDR REG S</t>
  </si>
  <si>
    <t>US00106J2006</t>
  </si>
  <si>
    <t>בלומברג</t>
  </si>
  <si>
    <t>הראל סל תא 125</t>
  </si>
  <si>
    <t>1113232</t>
  </si>
  <si>
    <t>514103811</t>
  </si>
  <si>
    <t>מניות</t>
  </si>
  <si>
    <t>קסם תא125</t>
  </si>
  <si>
    <t>1117266</t>
  </si>
  <si>
    <t>520041989</t>
  </si>
  <si>
    <t>הראל סל תל בונד 60</t>
  </si>
  <si>
    <t>1113257</t>
  </si>
  <si>
    <t>אג"ח</t>
  </si>
  <si>
    <t>DAIWA NIKKEI 225</t>
  </si>
  <si>
    <t>JP3027640006</t>
  </si>
  <si>
    <t>DB X TRACKERS MSCI EUROPE HEDGE</t>
  </si>
  <si>
    <t>US2330518539</t>
  </si>
  <si>
    <t>NYSE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</si>
  <si>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</si>
  <si>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</si>
  <si>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</si>
  <si>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</si>
  <si>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</si>
  <si>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</si>
  <si>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</si>
  <si>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</si>
  <si>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</si>
  <si>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</si>
  <si>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</si>
  <si>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</si>
  <si>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</si>
  <si>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</si>
  <si>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</si>
  <si>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</si>
  <si>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כתבי אופציה בישראל</t>
  </si>
  <si>
    <t>אלוני חץ אופציה 15*</t>
  </si>
  <si>
    <t>3900396</t>
  </si>
  <si>
    <t>איתמר אופציה 4*</t>
  </si>
  <si>
    <t>1137017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</si>
  <si>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</si>
  <si>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</si>
  <si>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</si>
  <si>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</si>
  <si>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</si>
  <si>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</si>
  <si>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</si>
  <si>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</si>
  <si>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</si>
  <si>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</si>
  <si>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</si>
  <si>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</si>
  <si>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</si>
  <si>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</si>
  <si>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</si>
  <si>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</si>
  <si>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8688 %4.8 2017</t>
  </si>
  <si>
    <t>98688000</t>
  </si>
  <si>
    <t>ערד 8689 %4.8 2017</t>
  </si>
  <si>
    <t>98689000</t>
  </si>
  <si>
    <t>ערד 8690 %4.8 2017</t>
  </si>
  <si>
    <t>98690000</t>
  </si>
  <si>
    <t>ערד 8691 %4.8 2018</t>
  </si>
  <si>
    <t>98691000</t>
  </si>
  <si>
    <t>ערד 8692 %4.8  2018</t>
  </si>
  <si>
    <t>98692000</t>
  </si>
  <si>
    <t>ערד 8693 %4.8  2018</t>
  </si>
  <si>
    <t>98693000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</si>
  <si>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</si>
  <si>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</si>
  <si>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</si>
  <si>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</si>
  <si>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</si>
  <si>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</si>
  <si>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</si>
  <si>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</si>
  <si>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</si>
  <si>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</si>
  <si>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</si>
  <si>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</si>
  <si>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</si>
  <si>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</si>
  <si>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</si>
  <si>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</si>
  <si>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</si>
  <si>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</si>
  <si>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</si>
  <si>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</si>
  <si>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</si>
  <si>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</si>
  <si>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</si>
  <si>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</si>
  <si>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</si>
  <si>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</si>
  <si>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</si>
  <si>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</si>
  <si>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</si>
  <si>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</si>
  <si>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</si>
  <si>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</si>
  <si>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</si>
  <si>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</si>
  <si>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</si>
  <si>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</si>
  <si>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</si>
  <si>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</si>
  <si>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</si>
  <si>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</si>
  <si>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</si>
  <si>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</si>
  <si>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</si>
  <si>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</si>
  <si>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</si>
  <si>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</si>
  <si>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</si>
  <si>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</si>
  <si>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</si>
  <si>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</si>
  <si>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</si>
  <si>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</si>
  <si>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</si>
  <si>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</si>
  <si>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</si>
  <si>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</si>
  <si>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</si>
  <si>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</si>
  <si>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</si>
  <si>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</si>
  <si>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</si>
  <si>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</si>
  <si>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</si>
  <si>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</si>
  <si>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</si>
  <si>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</si>
  <si>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</si>
  <si>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</si>
  <si>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</si>
  <si>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</si>
  <si>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</si>
  <si>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</si>
  <si>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</si>
  <si>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</si>
  <si>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</si>
  <si>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</si>
  <si>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</si>
  <si>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</si>
  <si>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</si>
  <si>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</si>
  <si>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</si>
  <si>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</si>
  <si>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</si>
  <si>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</si>
  <si>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</si>
  <si>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</si>
  <si>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</si>
  <si>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</si>
  <si>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</si>
  <si>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</si>
  <si>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</si>
  <si>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</si>
  <si>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</si>
  <si>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</si>
  <si>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</si>
  <si>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</si>
  <si>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</si>
  <si>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</si>
  <si>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</si>
  <si>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</si>
  <si>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</si>
  <si>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</si>
  <si>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</si>
  <si>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</si>
  <si>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</si>
  <si>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</si>
  <si>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</si>
  <si>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</si>
  <si>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</si>
  <si>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</si>
  <si>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</si>
  <si>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</si>
  <si>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</si>
  <si>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</si>
  <si>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</si>
  <si>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</si>
  <si>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</si>
  <si>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</si>
  <si>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</si>
  <si>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</si>
  <si>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</si>
  <si>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</si>
  <si>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</si>
  <si>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</si>
  <si>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</si>
  <si>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</si>
  <si>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</si>
  <si>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</si>
  <si>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</si>
  <si>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</si>
  <si>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</si>
  <si>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</si>
  <si>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</si>
  <si>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</si>
  <si>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</si>
  <si>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</si>
  <si>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</si>
  <si>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</si>
  <si>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</si>
  <si>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</si>
  <si>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</si>
  <si>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</si>
  <si>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</si>
  <si>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</si>
  <si>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</si>
  <si>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</si>
  <si>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</si>
  <si>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</si>
  <si>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</si>
  <si>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ל.ר.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</si>
  <si>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</si>
  <si>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</si>
  <si>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</si>
  <si>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</si>
  <si>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</si>
  <si>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</si>
  <si>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₪ / מט"ח</t>
  </si>
  <si>
    <t>+ILS/-USD 3.5057 03-10-17 (10) --143</t>
  </si>
  <si>
    <t>10000667</t>
  </si>
  <si>
    <t>+ILS/-USD 3.5286 19-10-17 (10) --164</t>
  </si>
  <si>
    <t>10000669</t>
  </si>
  <si>
    <t>+ILS/-USD 3.5338 19-10-17 (26) --37</t>
  </si>
  <si>
    <t>10000690</t>
  </si>
  <si>
    <t>+ILS/-USD 3.5365 23-10-17 (26) --35</t>
  </si>
  <si>
    <t>10000697</t>
  </si>
  <si>
    <t>+ILS/-USD 3.5383 19-10-17 (26) --42</t>
  </si>
  <si>
    <t>10000689</t>
  </si>
  <si>
    <t>+ILS/-USD 3.577 19-10-17 (10) --94</t>
  </si>
  <si>
    <t>10000679</t>
  </si>
  <si>
    <t>+USD/-ILS 3.4897 03-10-17 (10) --118</t>
  </si>
  <si>
    <t>10000675</t>
  </si>
  <si>
    <t>+USD/-ILS 3.515 03-10-17 (10) --135</t>
  </si>
  <si>
    <t>10000673</t>
  </si>
  <si>
    <t>+USD/-ILS 3.5194 19-10-17 (26) --41</t>
  </si>
  <si>
    <t>10000685</t>
  </si>
  <si>
    <t>+USD/-ILS 3.5365 19-10-17 (10) --35</t>
  </si>
  <si>
    <t>10000693</t>
  </si>
  <si>
    <t>+USD/-ILS 3.5368 19-10-17 (10) --32</t>
  </si>
  <si>
    <t>10000694</t>
  </si>
  <si>
    <t>+EUR/-USD 1.1964 21-12-17 (10) +61</t>
  </si>
  <si>
    <t>10000691</t>
  </si>
  <si>
    <t>+USD/-EUR 1.1808 21-12-17 (26) +53</t>
  </si>
  <si>
    <t>10000699</t>
  </si>
  <si>
    <t>+USD/-EUR 1.2022 21-12-17 (10) +62</t>
  </si>
  <si>
    <t>10000688</t>
  </si>
  <si>
    <t/>
  </si>
  <si>
    <t>פרנק שווצרי</t>
  </si>
  <si>
    <t>דולר ניו-זילנד</t>
  </si>
  <si>
    <t>כתר נורבגי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</si>
  <si>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</si>
  <si>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</si>
  <si>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</si>
  <si>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</si>
  <si>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</si>
  <si>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</si>
  <si>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</si>
  <si>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</si>
  <si>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30312000</t>
  </si>
  <si>
    <t>32012000</t>
  </si>
  <si>
    <t>30210000</t>
  </si>
  <si>
    <t>30310000</t>
  </si>
  <si>
    <t>30326000</t>
  </si>
  <si>
    <t>31726000</t>
  </si>
  <si>
    <t>31226000</t>
  </si>
  <si>
    <t>32026000</t>
  </si>
  <si>
    <t>31126000</t>
  </si>
  <si>
    <t>35195000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</si>
  <si>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</si>
  <si>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</si>
  <si>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</si>
  <si>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</si>
  <si>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</si>
  <si>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</si>
  <si>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</si>
  <si>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</si>
  <si>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</si>
  <si>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</si>
  <si>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14811160</t>
  </si>
  <si>
    <t>14760843</t>
  </si>
  <si>
    <t>472710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</si>
  <si>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</si>
  <si>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</si>
  <si>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</si>
  <si>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</si>
  <si>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</si>
  <si>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</si>
  <si>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</si>
  <si>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</si>
  <si>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</si>
  <si>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</si>
  <si>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</si>
  <si>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</si>
  <si>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</si>
  <si>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</si>
  <si>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</si>
  <si>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</si>
  <si>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</si>
  <si>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</si>
  <si>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</si>
  <si>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</si>
  <si>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</si>
  <si>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</si>
  <si>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</si>
  <si>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</si>
  <si>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</si>
  <si>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</si>
  <si>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</si>
  <si>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</si>
  <si>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90839546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</si>
  <si>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</si>
  <si>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</si>
  <si>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</si>
  <si>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</si>
  <si>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</si>
  <si>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</si>
  <si>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</si>
  <si>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</si>
  <si>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</si>
  <si>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91102798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</si>
  <si>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</si>
  <si>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</si>
  <si>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</si>
  <si>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</si>
  <si>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</si>
  <si>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</si>
  <si>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</si>
  <si>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</si>
  <si>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</si>
  <si>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</si>
  <si>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</si>
  <si>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</si>
  <si>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</si>
  <si>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90141407</t>
  </si>
  <si>
    <t>90800100</t>
  </si>
  <si>
    <t>D</t>
  </si>
  <si>
    <t>474437</t>
  </si>
  <si>
    <t>474436</t>
  </si>
  <si>
    <t>415761</t>
  </si>
  <si>
    <t>445549</t>
  </si>
  <si>
    <t>465781</t>
  </si>
  <si>
    <t>467403</t>
  </si>
  <si>
    <t>470541</t>
  </si>
  <si>
    <t>474487</t>
  </si>
  <si>
    <t>477302</t>
  </si>
  <si>
    <t>482280</t>
  </si>
  <si>
    <t>שפיצר טפחות שנה 6.15% 2.10.015</t>
  </si>
  <si>
    <t>אלון דלק אגח א רמ חש 01/17</t>
  </si>
  <si>
    <t>1139930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</si>
  <si>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</si>
  <si>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</si>
  <si>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</si>
  <si>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</si>
  <si>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</si>
  <si>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</si>
  <si>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</si>
  <si>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</si>
  <si>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BBB.IL</t>
  </si>
  <si>
    <t>B.IL</t>
  </si>
  <si>
    <t>BBB+.IL</t>
  </si>
  <si>
    <t>סה"כ יתרות התחייבות להשקעה</t>
  </si>
  <si>
    <t>שחר</t>
  </si>
  <si>
    <t>מדיגוס</t>
  </si>
  <si>
    <t>אייסקיור מדיקל</t>
  </si>
  <si>
    <t>גורם 80</t>
  </si>
  <si>
    <t>גורם 48</t>
  </si>
  <si>
    <t>גורם 77</t>
  </si>
  <si>
    <t>גורם 67</t>
  </si>
  <si>
    <t>גורם 49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</si>
  <si>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</si>
  <si>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</si>
  <si>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</si>
  <si>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</si>
  <si>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</si>
  <si>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</si>
  <si>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</si>
  <si>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</si>
  <si>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</si>
  <si>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</si>
  <si>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</si>
  <si>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</si>
  <si>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</si>
  <si>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64</t>
  </si>
  <si>
    <t>בבטחונות אחרים - גורם 43</t>
  </si>
  <si>
    <t>בבטחונות אחרים - גורם 41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</si>
  <si>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</si>
  <si>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</si>
  <si>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</si>
  <si>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</si>
  <si>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</si>
  <si>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</si>
  <si>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</si>
  <si>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</si>
  <si>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</si>
  <si>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</si>
  <si>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84</t>
  </si>
  <si>
    <t>בבטחונות אחרים - גורם 79</t>
  </si>
  <si>
    <t>בבטחונות אחרים - גורם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</si>
</sst>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0.000%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5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9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170" fontId="29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32" fillId="0" borderId="29" xfId="0" applyFont="1" applyFill="1" applyBorder="1" applyAlignment="1">
      <alignment horizontal="right"/>
    </xf>
    <xf numFmtId="0" fontId="32" fillId="0" borderId="29" xfId="0" applyFont="1" applyFill="1" applyBorder="1" applyAlignment="1"/>
    <xf numFmtId="0" fontId="30" fillId="0" borderId="29" xfId="0" applyFont="1" applyFill="1" applyBorder="1" applyAlignment="1"/>
    <xf numFmtId="0" fontId="29" fillId="0" borderId="29" xfId="0" applyFont="1" applyFill="1" applyBorder="1" applyAlignment="1"/>
    <xf numFmtId="0" fontId="30" fillId="0" borderId="29" xfId="0" applyFont="1" applyFill="1" applyBorder="1" applyAlignment="1">
      <alignment horizontal="right"/>
    </xf>
    <xf numFmtId="170" fontId="32" fillId="0" borderId="0" xfId="0" applyNumberFormat="1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169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29" fillId="0" borderId="0" xfId="16" applyFont="1" applyFill="1" applyBorder="1" applyAlignment="1">
      <alignment horizontal="right" indent="3"/>
    </xf>
    <xf numFmtId="0" fontId="0" fillId="0" borderId="0" xfId="0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3" fillId="0" borderId="0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5">
    <cellStyle name="Comma" xfId="13" builtinId="3"/>
    <cellStyle name="Comma 2" xfId="1"/>
    <cellStyle name="Comma 2 2" xfId="17"/>
    <cellStyle name="Comma 3" xfId="22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4"/>
    <cellStyle name="Normal 11 3" xfId="18"/>
    <cellStyle name="Normal 15" xfId="16"/>
    <cellStyle name="Normal 2" xfId="5"/>
    <cellStyle name="Normal 2 2" xfId="19"/>
    <cellStyle name="Normal 3" xfId="6"/>
    <cellStyle name="Normal 3 2" xfId="20"/>
    <cellStyle name="Normal 4" xfId="12"/>
    <cellStyle name="Normal_2007-16618" xfId="7"/>
    <cellStyle name="Percent" xfId="14" builtinId="5"/>
    <cellStyle name="Percent 2" xfId="8"/>
    <cellStyle name="Percent 2 2" xfId="21"/>
    <cellStyle name="Percent 3" xfId="23"/>
    <cellStyle name="Text" xfId="9"/>
    <cellStyle name="Total" xfId="10"/>
    <cellStyle name="היפר-קישור" xfId="11" builtinId="8"/>
  </cellStyles>
  <dxfs count="8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pane ySplit="9" topLeftCell="A10" activePane="bottomLeft" state="frozen"/>
      <selection pane="bottomLeft" activeCell="L18" sqref="L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2">
      <c r="B1" s="56" t="s">
        <v>182</v>
      </c>
      <c r="C1" s="76" t="s" vm="1">
        <v>250</v>
      </c>
    </row>
    <row r="2" spans="1:22">
      <c r="B2" s="56" t="s">
        <v>181</v>
      </c>
      <c r="C2" s="76" t="s">
        <v>251</v>
      </c>
    </row>
    <row r="3" spans="1:22">
      <c r="B3" s="56" t="s">
        <v>183</v>
      </c>
      <c r="C3" s="76" t="s">
        <v>252</v>
      </c>
    </row>
    <row r="4" spans="1:22">
      <c r="B4" s="56" t="s">
        <v>184</v>
      </c>
      <c r="C4" s="76">
        <v>8602</v>
      </c>
    </row>
    <row r="6" spans="1:22" ht="26.25" customHeight="1">
      <c r="B6" s="175" t="s">
        <v>198</v>
      </c>
      <c r="C6" s="176"/>
      <c r="D6" s="177"/>
    </row>
    <row r="7" spans="1:22" s="10" customFormat="1">
      <c r="B7" s="22"/>
      <c r="C7" s="23" t="s">
        <v>114</v>
      </c>
      <c r="D7" s="24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239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197</v>
      </c>
      <c r="C10" s="112">
        <f>C11+C12+C23+C33+C34+C37</f>
        <v>84249.858800000002</v>
      </c>
      <c r="D10" s="113">
        <v>0.99999999999999978</v>
      </c>
    </row>
    <row r="11" spans="1:22">
      <c r="A11" s="44" t="s">
        <v>145</v>
      </c>
      <c r="B11" s="28" t="s">
        <v>199</v>
      </c>
      <c r="C11" s="112">
        <f>מזומנים!J10</f>
        <v>1321.68469</v>
      </c>
      <c r="D11" s="113" vm="2">
        <v>1.5139910222369714E-2</v>
      </c>
    </row>
    <row r="12" spans="1:22">
      <c r="B12" s="28" t="s">
        <v>200</v>
      </c>
      <c r="C12" s="112">
        <f>C13+C15+C16+C17+C19</f>
        <v>18770.536640000002</v>
      </c>
      <c r="D12" s="113" vm="3">
        <v>0.22292004615854066</v>
      </c>
    </row>
    <row r="13" spans="1:22">
      <c r="A13" s="54" t="s">
        <v>145</v>
      </c>
      <c r="B13" s="29" t="s">
        <v>71</v>
      </c>
      <c r="C13" s="112">
        <f>'תעודות התחייבות ממשלתיות'!N11</f>
        <v>14191.400210000002</v>
      </c>
      <c r="D13" s="113" vm="4">
        <v>0.16853794063223559</v>
      </c>
    </row>
    <row r="14" spans="1:22">
      <c r="A14" s="54" t="s">
        <v>145</v>
      </c>
      <c r="B14" s="29" t="s">
        <v>72</v>
      </c>
      <c r="C14" s="112" t="s" vm="5">
        <v>990</v>
      </c>
      <c r="D14" s="113" t="s" vm="6">
        <v>990</v>
      </c>
    </row>
    <row r="15" spans="1:22">
      <c r="A15" s="54" t="s">
        <v>145</v>
      </c>
      <c r="B15" s="29" t="s">
        <v>73</v>
      </c>
      <c r="C15" s="112">
        <f>'אג"ח קונצרני'!R11</f>
        <v>2381.7111700000019</v>
      </c>
      <c r="D15" s="113" vm="7">
        <v>2.8285348156818182E-2</v>
      </c>
    </row>
    <row r="16" spans="1:22">
      <c r="A16" s="54" t="s">
        <v>145</v>
      </c>
      <c r="B16" s="29" t="s">
        <v>74</v>
      </c>
      <c r="C16" s="112">
        <f>מניות!K11</f>
        <v>16.736989999999999</v>
      </c>
      <c r="D16" s="113" vm="8">
        <v>1.9876952134678191E-4</v>
      </c>
    </row>
    <row r="17" spans="1:4">
      <c r="A17" s="54" t="s">
        <v>145</v>
      </c>
      <c r="B17" s="29" t="s">
        <v>75</v>
      </c>
      <c r="C17" s="112">
        <f>'תעודות סל'!K11</f>
        <v>2179.6880099999994</v>
      </c>
      <c r="D17" s="113" vm="9">
        <v>2.5886108698936875E-2</v>
      </c>
    </row>
    <row r="18" spans="1:4">
      <c r="A18" s="54" t="s">
        <v>145</v>
      </c>
      <c r="B18" s="29" t="s">
        <v>76</v>
      </c>
      <c r="C18" s="112" t="s" vm="10">
        <v>990</v>
      </c>
      <c r="D18" s="113" t="s" vm="11">
        <v>990</v>
      </c>
    </row>
    <row r="19" spans="1:4">
      <c r="A19" s="54" t="s">
        <v>145</v>
      </c>
      <c r="B19" s="29" t="s">
        <v>77</v>
      </c>
      <c r="C19" s="112">
        <f>'כתבי אופציה'!I11</f>
        <v>1.0002599999999999</v>
      </c>
      <c r="D19" s="113" vm="12">
        <v>1.1879149203191978E-5</v>
      </c>
    </row>
    <row r="20" spans="1:4">
      <c r="A20" s="54" t="s">
        <v>145</v>
      </c>
      <c r="B20" s="29" t="s">
        <v>78</v>
      </c>
      <c r="C20" s="112" t="s" vm="13">
        <v>990</v>
      </c>
      <c r="D20" s="113" t="s" vm="14">
        <v>990</v>
      </c>
    </row>
    <row r="21" spans="1:4">
      <c r="A21" s="54" t="s">
        <v>145</v>
      </c>
      <c r="B21" s="29" t="s">
        <v>79</v>
      </c>
      <c r="C21" s="112" t="s" vm="15">
        <v>990</v>
      </c>
      <c r="D21" s="113" t="s" vm="16">
        <v>990</v>
      </c>
    </row>
    <row r="22" spans="1:4">
      <c r="A22" s="54" t="s">
        <v>145</v>
      </c>
      <c r="B22" s="29" t="s">
        <v>80</v>
      </c>
      <c r="C22" s="112" t="s" vm="17">
        <v>990</v>
      </c>
      <c r="D22" s="113" t="s" vm="18">
        <v>990</v>
      </c>
    </row>
    <row r="23" spans="1:4">
      <c r="B23" s="28" t="s">
        <v>201</v>
      </c>
      <c r="C23" s="112">
        <f>C24+C26+C27+C31</f>
        <v>62204.674129999992</v>
      </c>
      <c r="D23" s="113" vm="19">
        <v>0.73874653102813892</v>
      </c>
    </row>
    <row r="24" spans="1:4">
      <c r="A24" s="54" t="s">
        <v>145</v>
      </c>
      <c r="B24" s="29" t="s">
        <v>81</v>
      </c>
      <c r="C24" s="112">
        <f>'לא סחיר- תעודות התחייבות ממשלתי'!M11</f>
        <v>60132.421369999996</v>
      </c>
      <c r="D24" s="113" vm="20">
        <v>0.71413632995765075</v>
      </c>
    </row>
    <row r="25" spans="1:4">
      <c r="A25" s="54" t="s">
        <v>145</v>
      </c>
      <c r="B25" s="29" t="s">
        <v>82</v>
      </c>
      <c r="C25" s="112" t="s" vm="21">
        <v>990</v>
      </c>
      <c r="D25" s="113" t="s" vm="22">
        <v>990</v>
      </c>
    </row>
    <row r="26" spans="1:4">
      <c r="A26" s="54" t="s">
        <v>145</v>
      </c>
      <c r="B26" s="29" t="s">
        <v>73</v>
      </c>
      <c r="C26" s="112">
        <f>'לא סחיר - אג"ח קונצרני'!P11</f>
        <v>2066.54313</v>
      </c>
      <c r="D26" s="113" vm="23">
        <v>2.4542393153881344E-2</v>
      </c>
    </row>
    <row r="27" spans="1:4">
      <c r="A27" s="54" t="s">
        <v>145</v>
      </c>
      <c r="B27" s="29" t="s">
        <v>83</v>
      </c>
      <c r="C27" s="112">
        <f>'לא סחיר - מניות'!J11</f>
        <v>7.1531499999999992</v>
      </c>
      <c r="D27" s="113" vm="24">
        <v>8.4951248798125175E-5</v>
      </c>
    </row>
    <row r="28" spans="1:4">
      <c r="A28" s="54" t="s">
        <v>145</v>
      </c>
      <c r="B28" s="29" t="s">
        <v>84</v>
      </c>
      <c r="C28" s="112" t="s" vm="25">
        <v>990</v>
      </c>
      <c r="D28" s="113" t="s" vm="26">
        <v>990</v>
      </c>
    </row>
    <row r="29" spans="1:4">
      <c r="A29" s="54" t="s">
        <v>145</v>
      </c>
      <c r="B29" s="29" t="s">
        <v>85</v>
      </c>
      <c r="C29" s="112">
        <f>'לא סחיר - כתבי אופציה'!I11</f>
        <v>0</v>
      </c>
      <c r="D29" s="113" t="s" vm="27">
        <v>990</v>
      </c>
    </row>
    <row r="30" spans="1:4">
      <c r="A30" s="54" t="s">
        <v>145</v>
      </c>
      <c r="B30" s="29" t="s">
        <v>224</v>
      </c>
      <c r="C30" s="112" t="s" vm="28">
        <v>990</v>
      </c>
      <c r="D30" s="113" t="s" vm="29">
        <v>990</v>
      </c>
    </row>
    <row r="31" spans="1:4">
      <c r="A31" s="54" t="s">
        <v>145</v>
      </c>
      <c r="B31" s="29" t="s">
        <v>108</v>
      </c>
      <c r="C31" s="112">
        <f>'לא סחיר - חוזים עתידיים'!I11</f>
        <v>-1.4435199999999999</v>
      </c>
      <c r="D31" s="113" vm="30">
        <v>-1.7143332191421914E-5</v>
      </c>
    </row>
    <row r="32" spans="1:4">
      <c r="A32" s="54" t="s">
        <v>145</v>
      </c>
      <c r="B32" s="29" t="s">
        <v>86</v>
      </c>
      <c r="C32" s="112" t="s" vm="31">
        <v>990</v>
      </c>
      <c r="D32" s="113" t="s" vm="32">
        <v>990</v>
      </c>
    </row>
    <row r="33" spans="1:4">
      <c r="A33" s="54" t="s">
        <v>145</v>
      </c>
      <c r="B33" s="28" t="s">
        <v>202</v>
      </c>
      <c r="C33" s="112">
        <f>הלוואות!O10</f>
        <v>1931.3008899999998</v>
      </c>
      <c r="D33" s="113" vm="33">
        <v>2.293624800408639E-2</v>
      </c>
    </row>
    <row r="34" spans="1:4">
      <c r="A34" s="54" t="s">
        <v>145</v>
      </c>
      <c r="B34" s="28" t="s">
        <v>203</v>
      </c>
      <c r="C34" s="112">
        <f>'פקדונות מעל 3 חודשים'!M10</f>
        <v>20.190300000000001</v>
      </c>
      <c r="D34" s="113" vm="34">
        <v>2.3978124303401815E-4</v>
      </c>
    </row>
    <row r="35" spans="1:4">
      <c r="A35" s="54" t="s">
        <v>145</v>
      </c>
      <c r="B35" s="28" t="s">
        <v>204</v>
      </c>
      <c r="C35" s="112" t="s" vm="35">
        <v>990</v>
      </c>
      <c r="D35" s="113" t="s" vm="36">
        <v>990</v>
      </c>
    </row>
    <row r="36" spans="1:4">
      <c r="A36" s="54" t="s">
        <v>145</v>
      </c>
      <c r="B36" s="55" t="s">
        <v>205</v>
      </c>
      <c r="C36" s="112" t="s" vm="37">
        <v>990</v>
      </c>
      <c r="D36" s="113" t="s" vm="38">
        <v>990</v>
      </c>
    </row>
    <row r="37" spans="1:4">
      <c r="A37" s="54" t="s">
        <v>145</v>
      </c>
      <c r="B37" s="28" t="s">
        <v>206</v>
      </c>
      <c r="C37" s="112">
        <f>'השקעות אחרות '!I10</f>
        <v>1.4721500000000001</v>
      </c>
      <c r="D37" s="113"/>
    </row>
    <row r="38" spans="1:4">
      <c r="A38" s="54"/>
      <c r="B38" s="67" t="s">
        <v>208</v>
      </c>
      <c r="C38" s="112">
        <v>0</v>
      </c>
      <c r="D38" s="113">
        <v>0</v>
      </c>
    </row>
    <row r="39" spans="1:4">
      <c r="A39" s="54" t="s">
        <v>145</v>
      </c>
      <c r="B39" s="68" t="s">
        <v>209</v>
      </c>
      <c r="C39" s="112" t="s" vm="39">
        <v>990</v>
      </c>
      <c r="D39" s="113" t="s" vm="40">
        <v>990</v>
      </c>
    </row>
    <row r="40" spans="1:4">
      <c r="A40" s="54" t="s">
        <v>145</v>
      </c>
      <c r="B40" s="68" t="s">
        <v>237</v>
      </c>
      <c r="C40" s="112" t="s" vm="41">
        <v>990</v>
      </c>
      <c r="D40" s="113" t="s" vm="42">
        <v>990</v>
      </c>
    </row>
    <row r="41" spans="1:4">
      <c r="A41" s="54" t="s">
        <v>145</v>
      </c>
      <c r="B41" s="68" t="s">
        <v>210</v>
      </c>
      <c r="C41" s="112" t="s" vm="43">
        <v>990</v>
      </c>
      <c r="D41" s="113" t="s" vm="44">
        <v>990</v>
      </c>
    </row>
    <row r="42" spans="1:4">
      <c r="B42" s="68" t="s">
        <v>87</v>
      </c>
      <c r="C42" s="112">
        <f>C38+C10</f>
        <v>84249.858800000002</v>
      </c>
      <c r="D42" s="113" vm="45">
        <v>0.99999999999999978</v>
      </c>
    </row>
    <row r="43" spans="1:4">
      <c r="A43" s="54" t="s">
        <v>145</v>
      </c>
      <c r="B43" s="68" t="s">
        <v>207</v>
      </c>
      <c r="C43" s="134">
        <f>'יתרת התחייבות להשקעה'!C10</f>
        <v>82.681535566881976</v>
      </c>
      <c r="D43" s="113"/>
    </row>
    <row r="44" spans="1:4">
      <c r="B44" s="6" t="s">
        <v>113</v>
      </c>
    </row>
    <row r="45" spans="1:4">
      <c r="C45" s="74" t="s">
        <v>189</v>
      </c>
      <c r="D45" s="35" t="s">
        <v>107</v>
      </c>
    </row>
    <row r="46" spans="1:4">
      <c r="C46" s="75" t="s">
        <v>1</v>
      </c>
      <c r="D46" s="24" t="s">
        <v>2</v>
      </c>
    </row>
    <row r="47" spans="1:4">
      <c r="C47" s="114" t="s">
        <v>170</v>
      </c>
      <c r="D47" s="135" vm="46">
        <v>2.7612000000000001</v>
      </c>
    </row>
    <row r="48" spans="1:4">
      <c r="C48" s="114" t="s">
        <v>179</v>
      </c>
      <c r="D48" s="135">
        <v>1.1092</v>
      </c>
    </row>
    <row r="49" spans="2:4">
      <c r="C49" s="114" t="s">
        <v>175</v>
      </c>
      <c r="D49" s="135" vm="47">
        <v>2.8287</v>
      </c>
    </row>
    <row r="50" spans="2:4">
      <c r="B50" s="12"/>
      <c r="C50" s="114" t="s">
        <v>991</v>
      </c>
      <c r="D50" s="135" vm="48">
        <v>3.6273</v>
      </c>
    </row>
    <row r="51" spans="2:4">
      <c r="C51" s="114" t="s">
        <v>168</v>
      </c>
      <c r="D51" s="135" vm="49">
        <v>4.1569000000000003</v>
      </c>
    </row>
    <row r="52" spans="2:4">
      <c r="C52" s="114" t="s">
        <v>169</v>
      </c>
      <c r="D52" s="135" vm="50">
        <v>4.7356999999999996</v>
      </c>
    </row>
    <row r="53" spans="2:4">
      <c r="C53" s="114" t="s">
        <v>171</v>
      </c>
      <c r="D53" s="135">
        <v>0.45176404321777863</v>
      </c>
    </row>
    <row r="54" spans="2:4">
      <c r="C54" s="114" t="s">
        <v>176</v>
      </c>
      <c r="D54" s="135" vm="51">
        <v>3.1328999999999998</v>
      </c>
    </row>
    <row r="55" spans="2:4">
      <c r="C55" s="114" t="s">
        <v>177</v>
      </c>
      <c r="D55" s="135">
        <v>0.1943</v>
      </c>
    </row>
    <row r="56" spans="2:4">
      <c r="C56" s="114" t="s">
        <v>174</v>
      </c>
      <c r="D56" s="135" vm="52">
        <v>0.55869999999999997</v>
      </c>
    </row>
    <row r="57" spans="2:4">
      <c r="C57" s="114" t="s">
        <v>992</v>
      </c>
      <c r="D57" s="135">
        <v>2.5518000000000001</v>
      </c>
    </row>
    <row r="58" spans="2:4">
      <c r="C58" s="114" t="s">
        <v>173</v>
      </c>
      <c r="D58" s="135" vm="53">
        <v>0.43369999999999997</v>
      </c>
    </row>
    <row r="59" spans="2:4">
      <c r="C59" s="114" t="s">
        <v>166</v>
      </c>
      <c r="D59" s="135" vm="54">
        <v>3.5289999999999999</v>
      </c>
    </row>
    <row r="60" spans="2:4">
      <c r="C60" s="114" t="s">
        <v>180</v>
      </c>
      <c r="D60" s="115" vm="55">
        <v>0.26</v>
      </c>
    </row>
    <row r="61" spans="2:4">
      <c r="C61" s="114" t="s">
        <v>993</v>
      </c>
      <c r="D61" s="115" vm="56">
        <v>0.44369999999999998</v>
      </c>
    </row>
    <row r="62" spans="2:4">
      <c r="C62" s="114" t="s">
        <v>167</v>
      </c>
      <c r="D62" s="11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0" ht="26.25" customHeight="1">
      <c r="B7" s="189" t="s">
        <v>96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H7" s="3"/>
    </row>
    <row r="8" spans="2:60" s="3" customFormat="1" ht="78.75">
      <c r="B8" s="22" t="s">
        <v>120</v>
      </c>
      <c r="C8" s="30" t="s">
        <v>45</v>
      </c>
      <c r="D8" s="30" t="s">
        <v>123</v>
      </c>
      <c r="E8" s="30" t="s">
        <v>64</v>
      </c>
      <c r="F8" s="30" t="s">
        <v>105</v>
      </c>
      <c r="G8" s="30" t="s">
        <v>236</v>
      </c>
      <c r="H8" s="30" t="s">
        <v>235</v>
      </c>
      <c r="I8" s="30" t="s">
        <v>62</v>
      </c>
      <c r="J8" s="30" t="s">
        <v>59</v>
      </c>
      <c r="K8" s="30" t="s">
        <v>185</v>
      </c>
      <c r="L8" s="30" t="s">
        <v>187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245</v>
      </c>
      <c r="H9" s="16"/>
      <c r="I9" s="16" t="s">
        <v>239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3" t="s">
        <v>48</v>
      </c>
      <c r="C11" s="119"/>
      <c r="D11" s="119"/>
      <c r="E11" s="119"/>
      <c r="F11" s="119"/>
      <c r="G11" s="120"/>
      <c r="H11" s="126"/>
      <c r="I11" s="120">
        <v>1.0002599999999999</v>
      </c>
      <c r="J11" s="119"/>
      <c r="K11" s="121">
        <v>1</v>
      </c>
      <c r="L11" s="121">
        <f>I11/'סכום נכסי הקרן'!$C$42</f>
        <v>1.1872542153150765E-5</v>
      </c>
      <c r="BC11" s="1"/>
      <c r="BD11" s="3"/>
      <c r="BE11" s="1"/>
      <c r="BG11" s="1"/>
    </row>
    <row r="12" spans="2:60" s="4" customFormat="1" ht="18" customHeight="1">
      <c r="B12" s="123" t="s">
        <v>25</v>
      </c>
      <c r="C12" s="119"/>
      <c r="D12" s="119"/>
      <c r="E12" s="119"/>
      <c r="F12" s="119"/>
      <c r="G12" s="120"/>
      <c r="H12" s="126"/>
      <c r="I12" s="120">
        <v>1.0002599999999999</v>
      </c>
      <c r="J12" s="119"/>
      <c r="K12" s="121">
        <v>1</v>
      </c>
      <c r="L12" s="121">
        <f>I12/'סכום נכסי הקרן'!$C$42</f>
        <v>1.1872542153150765E-5</v>
      </c>
      <c r="BC12" s="1"/>
      <c r="BD12" s="3"/>
      <c r="BE12" s="1"/>
      <c r="BG12" s="1"/>
    </row>
    <row r="13" spans="2:60">
      <c r="B13" s="123" t="s">
        <v>772</v>
      </c>
      <c r="C13" s="119"/>
      <c r="D13" s="119"/>
      <c r="E13" s="119"/>
      <c r="F13" s="119"/>
      <c r="G13" s="120"/>
      <c r="H13" s="126"/>
      <c r="I13" s="120">
        <v>1.0002599999999999</v>
      </c>
      <c r="J13" s="119"/>
      <c r="K13" s="121">
        <v>1</v>
      </c>
      <c r="L13" s="121">
        <f>I13/'סכום נכסי הקרן'!$C$42</f>
        <v>1.1872542153150765E-5</v>
      </c>
      <c r="BD13" s="3"/>
    </row>
    <row r="14" spans="2:60" ht="20.25">
      <c r="B14" s="124" t="s">
        <v>773</v>
      </c>
      <c r="C14" s="78" t="s">
        <v>774</v>
      </c>
      <c r="D14" s="89" t="s">
        <v>124</v>
      </c>
      <c r="E14" s="89" t="s">
        <v>321</v>
      </c>
      <c r="F14" s="89" t="s">
        <v>167</v>
      </c>
      <c r="G14" s="83">
        <v>120</v>
      </c>
      <c r="H14" s="85">
        <v>192.1</v>
      </c>
      <c r="I14" s="83">
        <v>0.23052</v>
      </c>
      <c r="J14" s="84">
        <v>2.1573627103810674E-5</v>
      </c>
      <c r="K14" s="84">
        <v>0.23046008037910146</v>
      </c>
      <c r="L14" s="84">
        <f>I14/'סכום נכסי הקרן'!$C$42</f>
        <v>2.7361470189193954E-6</v>
      </c>
      <c r="BD14" s="4"/>
    </row>
    <row r="15" spans="2:60">
      <c r="B15" s="124" t="s">
        <v>775</v>
      </c>
      <c r="C15" s="78" t="s">
        <v>776</v>
      </c>
      <c r="D15" s="89" t="s">
        <v>124</v>
      </c>
      <c r="E15" s="89" t="s">
        <v>724</v>
      </c>
      <c r="F15" s="89" t="s">
        <v>167</v>
      </c>
      <c r="G15" s="83">
        <v>731</v>
      </c>
      <c r="H15" s="85">
        <v>105.3</v>
      </c>
      <c r="I15" s="83">
        <v>0.76973999999999998</v>
      </c>
      <c r="J15" s="84">
        <v>1.1354189835841093E-4</v>
      </c>
      <c r="K15" s="84">
        <v>0.76953991962089863</v>
      </c>
      <c r="L15" s="84">
        <f>I15/'סכום נכסי הקרן'!$C$42</f>
        <v>9.1363951342313702E-6</v>
      </c>
    </row>
    <row r="16" spans="2:60">
      <c r="B16" s="81"/>
      <c r="C16" s="78"/>
      <c r="D16" s="78"/>
      <c r="E16" s="78"/>
      <c r="F16" s="78"/>
      <c r="G16" s="83"/>
      <c r="H16" s="85"/>
      <c r="I16" s="78"/>
      <c r="J16" s="78"/>
      <c r="K16" s="84"/>
      <c r="L16" s="78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91" t="s">
        <v>249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91" t="s">
        <v>116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91" t="s">
        <v>234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91" t="s">
        <v>244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182</v>
      </c>
      <c r="C1" s="76" t="s" vm="1">
        <v>250</v>
      </c>
    </row>
    <row r="2" spans="2:61">
      <c r="B2" s="56" t="s">
        <v>181</v>
      </c>
      <c r="C2" s="76" t="s">
        <v>251</v>
      </c>
    </row>
    <row r="3" spans="2:61">
      <c r="B3" s="56" t="s">
        <v>183</v>
      </c>
      <c r="C3" s="76" t="s">
        <v>252</v>
      </c>
    </row>
    <row r="4" spans="2:61">
      <c r="B4" s="56" t="s">
        <v>184</v>
      </c>
      <c r="C4" s="76">
        <v>8602</v>
      </c>
    </row>
    <row r="6" spans="2:6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1" ht="26.25" customHeight="1">
      <c r="B7" s="189" t="s">
        <v>97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I7" s="3"/>
    </row>
    <row r="8" spans="2:61" s="3" customFormat="1" ht="78.75">
      <c r="B8" s="22" t="s">
        <v>120</v>
      </c>
      <c r="C8" s="30" t="s">
        <v>45</v>
      </c>
      <c r="D8" s="30" t="s">
        <v>123</v>
      </c>
      <c r="E8" s="30" t="s">
        <v>64</v>
      </c>
      <c r="F8" s="30" t="s">
        <v>105</v>
      </c>
      <c r="G8" s="30" t="s">
        <v>236</v>
      </c>
      <c r="H8" s="30" t="s">
        <v>235</v>
      </c>
      <c r="I8" s="30" t="s">
        <v>62</v>
      </c>
      <c r="J8" s="30" t="s">
        <v>59</v>
      </c>
      <c r="K8" s="30" t="s">
        <v>185</v>
      </c>
      <c r="L8" s="31" t="s">
        <v>187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245</v>
      </c>
      <c r="H9" s="16"/>
      <c r="I9" s="16" t="s">
        <v>239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182</v>
      </c>
      <c r="C1" s="76" t="s" vm="1">
        <v>250</v>
      </c>
    </row>
    <row r="2" spans="1:60">
      <c r="B2" s="56" t="s">
        <v>181</v>
      </c>
      <c r="C2" s="76" t="s">
        <v>251</v>
      </c>
    </row>
    <row r="3" spans="1:60">
      <c r="B3" s="56" t="s">
        <v>183</v>
      </c>
      <c r="C3" s="76" t="s">
        <v>252</v>
      </c>
    </row>
    <row r="4" spans="1:60">
      <c r="B4" s="56" t="s">
        <v>184</v>
      </c>
      <c r="C4" s="76">
        <v>8602</v>
      </c>
    </row>
    <row r="6" spans="1:60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1"/>
      <c r="BD6" s="1" t="s">
        <v>124</v>
      </c>
      <c r="BF6" s="1" t="s">
        <v>190</v>
      </c>
      <c r="BH6" s="3" t="s">
        <v>167</v>
      </c>
    </row>
    <row r="7" spans="1:60" ht="26.25" customHeight="1">
      <c r="B7" s="189" t="s">
        <v>98</v>
      </c>
      <c r="C7" s="190"/>
      <c r="D7" s="190"/>
      <c r="E7" s="190"/>
      <c r="F7" s="190"/>
      <c r="G7" s="190"/>
      <c r="H7" s="190"/>
      <c r="I7" s="190"/>
      <c r="J7" s="190"/>
      <c r="K7" s="191"/>
      <c r="BD7" s="3" t="s">
        <v>126</v>
      </c>
      <c r="BF7" s="1" t="s">
        <v>146</v>
      </c>
      <c r="BH7" s="3" t="s">
        <v>166</v>
      </c>
    </row>
    <row r="8" spans="1:60" s="3" customFormat="1" ht="78.75">
      <c r="A8" s="2"/>
      <c r="B8" s="22" t="s">
        <v>120</v>
      </c>
      <c r="C8" s="30" t="s">
        <v>45</v>
      </c>
      <c r="D8" s="30" t="s">
        <v>123</v>
      </c>
      <c r="E8" s="30" t="s">
        <v>64</v>
      </c>
      <c r="F8" s="30" t="s">
        <v>105</v>
      </c>
      <c r="G8" s="30" t="s">
        <v>236</v>
      </c>
      <c r="H8" s="30" t="s">
        <v>235</v>
      </c>
      <c r="I8" s="30" t="s">
        <v>62</v>
      </c>
      <c r="J8" s="30" t="s">
        <v>185</v>
      </c>
      <c r="K8" s="30" t="s">
        <v>187</v>
      </c>
      <c r="BC8" s="1" t="s">
        <v>139</v>
      </c>
      <c r="BD8" s="1" t="s">
        <v>140</v>
      </c>
      <c r="BE8" s="1" t="s">
        <v>147</v>
      </c>
      <c r="BG8" s="4" t="s">
        <v>168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245</v>
      </c>
      <c r="H9" s="16"/>
      <c r="I9" s="16" t="s">
        <v>239</v>
      </c>
      <c r="J9" s="32" t="s">
        <v>20</v>
      </c>
      <c r="K9" s="57" t="s">
        <v>20</v>
      </c>
      <c r="BC9" s="1" t="s">
        <v>136</v>
      </c>
      <c r="BE9" s="1" t="s">
        <v>148</v>
      </c>
      <c r="BG9" s="4" t="s">
        <v>169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132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131</v>
      </c>
      <c r="BD11" s="3"/>
      <c r="BE11" s="1" t="s">
        <v>149</v>
      </c>
      <c r="BG11" s="1" t="s">
        <v>170</v>
      </c>
    </row>
    <row r="12" spans="1:60" ht="20.25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129</v>
      </c>
      <c r="BD12" s="4"/>
      <c r="BE12" s="1" t="s">
        <v>150</v>
      </c>
      <c r="BG12" s="1" t="s">
        <v>171</v>
      </c>
    </row>
    <row r="13" spans="1:60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133</v>
      </c>
      <c r="BE13" s="1" t="s">
        <v>151</v>
      </c>
      <c r="BG13" s="1" t="s">
        <v>172</v>
      </c>
    </row>
    <row r="14" spans="1:60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130</v>
      </c>
      <c r="BE14" s="1" t="s">
        <v>152</v>
      </c>
      <c r="BG14" s="1" t="s">
        <v>174</v>
      </c>
    </row>
    <row r="15" spans="1:60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141</v>
      </c>
      <c r="BE15" s="1" t="s">
        <v>192</v>
      </c>
      <c r="BG15" s="1" t="s">
        <v>176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127</v>
      </c>
      <c r="BD16" s="1" t="s">
        <v>142</v>
      </c>
      <c r="BE16" s="1" t="s">
        <v>153</v>
      </c>
      <c r="BG16" s="1" t="s">
        <v>177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137</v>
      </c>
      <c r="BE17" s="1" t="s">
        <v>154</v>
      </c>
      <c r="BG17" s="1" t="s">
        <v>178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125</v>
      </c>
      <c r="BF18" s="1" t="s">
        <v>155</v>
      </c>
      <c r="BH18" s="1" t="s">
        <v>27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138</v>
      </c>
      <c r="BF19" s="1" t="s">
        <v>156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143</v>
      </c>
      <c r="BF20" s="1" t="s">
        <v>157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128</v>
      </c>
      <c r="BE21" s="1" t="s">
        <v>144</v>
      </c>
      <c r="BF21" s="1" t="s">
        <v>158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134</v>
      </c>
      <c r="BF22" s="1" t="s">
        <v>159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27</v>
      </c>
      <c r="BE23" s="1" t="s">
        <v>135</v>
      </c>
      <c r="BF23" s="1" t="s">
        <v>193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196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160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161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195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162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163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194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27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R31" sqref="R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182</v>
      </c>
      <c r="C1" s="76" t="s" vm="1">
        <v>250</v>
      </c>
    </row>
    <row r="2" spans="2:81">
      <c r="B2" s="56" t="s">
        <v>181</v>
      </c>
      <c r="C2" s="76" t="s">
        <v>251</v>
      </c>
    </row>
    <row r="3" spans="2:81">
      <c r="B3" s="56" t="s">
        <v>183</v>
      </c>
      <c r="C3" s="76" t="s">
        <v>252</v>
      </c>
      <c r="E3" s="2"/>
    </row>
    <row r="4" spans="2:81">
      <c r="B4" s="56" t="s">
        <v>184</v>
      </c>
      <c r="C4" s="76">
        <v>8602</v>
      </c>
    </row>
    <row r="6" spans="2:8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81" ht="26.25" customHeight="1">
      <c r="B7" s="189" t="s">
        <v>99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81" s="3" customFormat="1" ht="47.25">
      <c r="B8" s="22" t="s">
        <v>120</v>
      </c>
      <c r="C8" s="30" t="s">
        <v>45</v>
      </c>
      <c r="D8" s="13" t="s">
        <v>50</v>
      </c>
      <c r="E8" s="30" t="s">
        <v>15</v>
      </c>
      <c r="F8" s="30" t="s">
        <v>65</v>
      </c>
      <c r="G8" s="30" t="s">
        <v>106</v>
      </c>
      <c r="H8" s="30" t="s">
        <v>18</v>
      </c>
      <c r="I8" s="30" t="s">
        <v>105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62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245</v>
      </c>
      <c r="M9" s="32"/>
      <c r="N9" s="32" t="s">
        <v>239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L1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8" style="3" customWidth="1"/>
    <col min="18" max="18" width="8.7109375" style="3" customWidth="1"/>
    <col min="19" max="19" width="10" style="3" customWidth="1"/>
    <col min="20" max="20" width="9.5703125" style="3" customWidth="1"/>
    <col min="21" max="21" width="6.140625" style="3" customWidth="1"/>
    <col min="22" max="23" width="5.7109375" style="3" customWidth="1"/>
    <col min="24" max="24" width="6.85546875" style="3" customWidth="1"/>
    <col min="25" max="25" width="6.42578125" style="3" customWidth="1"/>
    <col min="26" max="26" width="6.7109375" style="3" customWidth="1"/>
    <col min="27" max="27" width="7.28515625" style="3" customWidth="1"/>
    <col min="28" max="31" width="5.7109375" style="3" customWidth="1"/>
    <col min="32" max="39" width="5.7109375" style="1" customWidth="1"/>
    <col min="40" max="16384" width="9.140625" style="1"/>
  </cols>
  <sheetData>
    <row r="1" spans="2:64">
      <c r="B1" s="56" t="s">
        <v>182</v>
      </c>
      <c r="C1" s="76" t="s" vm="1">
        <v>250</v>
      </c>
    </row>
    <row r="2" spans="2:64">
      <c r="B2" s="56" t="s">
        <v>181</v>
      </c>
      <c r="C2" s="76" t="s">
        <v>251</v>
      </c>
    </row>
    <row r="3" spans="2:64">
      <c r="B3" s="56" t="s">
        <v>183</v>
      </c>
      <c r="C3" s="76" t="s">
        <v>252</v>
      </c>
    </row>
    <row r="4" spans="2:64">
      <c r="B4" s="56" t="s">
        <v>184</v>
      </c>
      <c r="C4" s="76">
        <v>8602</v>
      </c>
    </row>
    <row r="6" spans="2:64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64" ht="26.25" customHeight="1">
      <c r="B7" s="189" t="s">
        <v>90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</row>
    <row r="8" spans="2:64" s="3" customFormat="1" ht="78.75">
      <c r="B8" s="22" t="s">
        <v>120</v>
      </c>
      <c r="C8" s="30" t="s">
        <v>45</v>
      </c>
      <c r="D8" s="30" t="s">
        <v>15</v>
      </c>
      <c r="E8" s="30" t="s">
        <v>65</v>
      </c>
      <c r="F8" s="30" t="s">
        <v>106</v>
      </c>
      <c r="G8" s="30" t="s">
        <v>18</v>
      </c>
      <c r="H8" s="30" t="s">
        <v>105</v>
      </c>
      <c r="I8" s="30" t="s">
        <v>17</v>
      </c>
      <c r="J8" s="30" t="s">
        <v>19</v>
      </c>
      <c r="K8" s="30" t="s">
        <v>236</v>
      </c>
      <c r="L8" s="30" t="s">
        <v>235</v>
      </c>
      <c r="M8" s="30" t="s">
        <v>114</v>
      </c>
      <c r="N8" s="30" t="s">
        <v>59</v>
      </c>
      <c r="O8" s="30" t="s">
        <v>185</v>
      </c>
      <c r="P8" s="31" t="s">
        <v>187</v>
      </c>
    </row>
    <row r="9" spans="2:64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245</v>
      </c>
      <c r="L9" s="32"/>
      <c r="M9" s="32" t="s">
        <v>239</v>
      </c>
      <c r="N9" s="32" t="s">
        <v>20</v>
      </c>
      <c r="O9" s="32" t="s">
        <v>20</v>
      </c>
      <c r="P9" s="33" t="s">
        <v>20</v>
      </c>
    </row>
    <row r="10" spans="2:6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64" s="136" customFormat="1" ht="18" customHeight="1">
      <c r="B11" s="93" t="s">
        <v>26</v>
      </c>
      <c r="C11" s="94"/>
      <c r="D11" s="94"/>
      <c r="E11" s="94"/>
      <c r="F11" s="94"/>
      <c r="G11" s="96">
        <v>6.7669479550528848</v>
      </c>
      <c r="H11" s="94"/>
      <c r="I11" s="94"/>
      <c r="J11" s="97">
        <v>4.8335972471168082E-2</v>
      </c>
      <c r="K11" s="96"/>
      <c r="L11" s="94"/>
      <c r="M11" s="96">
        <v>60132.421369999996</v>
      </c>
      <c r="N11" s="94"/>
      <c r="O11" s="99">
        <v>1</v>
      </c>
      <c r="P11" s="99">
        <f>M11/'סכום נכסי הקרן'!$C$42</f>
        <v>0.71373913531116795</v>
      </c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L11" s="138"/>
    </row>
    <row r="12" spans="2:64" s="138" customFormat="1" ht="21.75" customHeight="1">
      <c r="B12" s="79" t="s">
        <v>233</v>
      </c>
      <c r="C12" s="80"/>
      <c r="D12" s="80"/>
      <c r="E12" s="80"/>
      <c r="F12" s="80"/>
      <c r="G12" s="86">
        <v>6.7669479550528848</v>
      </c>
      <c r="H12" s="80"/>
      <c r="I12" s="80"/>
      <c r="J12" s="100">
        <v>4.8335972471168082E-2</v>
      </c>
      <c r="K12" s="86"/>
      <c r="L12" s="80"/>
      <c r="M12" s="86">
        <v>60132.421369999996</v>
      </c>
      <c r="N12" s="80"/>
      <c r="O12" s="87">
        <v>1</v>
      </c>
      <c r="P12" s="87">
        <f>M12/'סכום נכסי הקרן'!$C$42</f>
        <v>0.71373913531116795</v>
      </c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</row>
    <row r="13" spans="2:64" s="138" customFormat="1">
      <c r="B13" s="95" t="s">
        <v>69</v>
      </c>
      <c r="C13" s="80"/>
      <c r="D13" s="80"/>
      <c r="E13" s="80"/>
      <c r="F13" s="80"/>
      <c r="G13" s="86">
        <v>6.7669479550528848</v>
      </c>
      <c r="H13" s="80"/>
      <c r="I13" s="80"/>
      <c r="J13" s="100">
        <v>4.8335972471168082E-2</v>
      </c>
      <c r="K13" s="86"/>
      <c r="L13" s="80"/>
      <c r="M13" s="86">
        <v>60132.421369999996</v>
      </c>
      <c r="N13" s="80"/>
      <c r="O13" s="87">
        <v>1</v>
      </c>
      <c r="P13" s="87">
        <f>M13/'סכום נכסי הקרן'!$C$42</f>
        <v>0.71373913531116795</v>
      </c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</row>
    <row r="14" spans="2:64" s="138" customFormat="1">
      <c r="B14" s="82" t="s">
        <v>777</v>
      </c>
      <c r="C14" s="78" t="s">
        <v>778</v>
      </c>
      <c r="D14" s="78" t="s">
        <v>255</v>
      </c>
      <c r="E14" s="78"/>
      <c r="F14" s="109">
        <v>39203</v>
      </c>
      <c r="G14" s="83">
        <v>4.09</v>
      </c>
      <c r="H14" s="89" t="s">
        <v>167</v>
      </c>
      <c r="I14" s="90">
        <v>4.8000000000000001E-2</v>
      </c>
      <c r="J14" s="90">
        <v>4.8499999999999995E-2</v>
      </c>
      <c r="K14" s="83">
        <v>2023550</v>
      </c>
      <c r="L14" s="110">
        <v>122.2779</v>
      </c>
      <c r="M14" s="83">
        <v>2474.4825599999999</v>
      </c>
      <c r="N14" s="78"/>
      <c r="O14" s="84">
        <v>4.1150555783780837E-2</v>
      </c>
      <c r="P14" s="84">
        <f>M14/'סכום נכסי הקרן'!$C$42</f>
        <v>2.9370762102689719E-2</v>
      </c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</row>
    <row r="15" spans="2:64" s="138" customFormat="1">
      <c r="B15" s="82" t="s">
        <v>779</v>
      </c>
      <c r="C15" s="78" t="s">
        <v>780</v>
      </c>
      <c r="D15" s="78" t="s">
        <v>255</v>
      </c>
      <c r="E15" s="78"/>
      <c r="F15" s="109">
        <v>39234</v>
      </c>
      <c r="G15" s="83">
        <v>4.17</v>
      </c>
      <c r="H15" s="89" t="s">
        <v>167</v>
      </c>
      <c r="I15" s="90">
        <v>4.8000000000000001E-2</v>
      </c>
      <c r="J15" s="90">
        <v>4.8499999999999995E-2</v>
      </c>
      <c r="K15" s="83">
        <v>2041774</v>
      </c>
      <c r="L15" s="110">
        <v>121.1828</v>
      </c>
      <c r="M15" s="83">
        <v>2474.3549600000001</v>
      </c>
      <c r="N15" s="78"/>
      <c r="O15" s="84">
        <v>4.1148433800379997E-2</v>
      </c>
      <c r="P15" s="84">
        <f>M15/'סכום נכסי הקרן'!$C$42</f>
        <v>2.9369247560092054E-2</v>
      </c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</row>
    <row r="16" spans="2:64" s="138" customFormat="1">
      <c r="B16" s="82" t="s">
        <v>781</v>
      </c>
      <c r="C16" s="78" t="s">
        <v>782</v>
      </c>
      <c r="D16" s="78" t="s">
        <v>255</v>
      </c>
      <c r="E16" s="78"/>
      <c r="F16" s="109">
        <v>39295</v>
      </c>
      <c r="G16" s="83">
        <v>4.34</v>
      </c>
      <c r="H16" s="89" t="s">
        <v>167</v>
      </c>
      <c r="I16" s="90">
        <v>4.8000000000000001E-2</v>
      </c>
      <c r="J16" s="90">
        <v>4.8499999999999995E-2</v>
      </c>
      <c r="K16" s="83">
        <v>1102103</v>
      </c>
      <c r="L16" s="110">
        <v>119.39190000000001</v>
      </c>
      <c r="M16" s="83">
        <v>1315.8862799999999</v>
      </c>
      <c r="N16" s="78"/>
      <c r="O16" s="84">
        <v>2.1883141407249139E-2</v>
      </c>
      <c r="P16" s="84">
        <f>M16/'סכום נכסי הקרן'!$C$42</f>
        <v>1.5618854425902017E-2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</row>
    <row r="17" spans="2:31" s="138" customFormat="1">
      <c r="B17" s="82" t="s">
        <v>783</v>
      </c>
      <c r="C17" s="78" t="s">
        <v>784</v>
      </c>
      <c r="D17" s="78" t="s">
        <v>255</v>
      </c>
      <c r="E17" s="78"/>
      <c r="F17" s="109">
        <v>37926</v>
      </c>
      <c r="G17" s="83">
        <v>1.05</v>
      </c>
      <c r="H17" s="89" t="s">
        <v>167</v>
      </c>
      <c r="I17" s="90">
        <v>4.8000000000000001E-2</v>
      </c>
      <c r="J17" s="90">
        <v>0.05</v>
      </c>
      <c r="K17" s="83">
        <v>332000</v>
      </c>
      <c r="L17" s="110">
        <v>125.56699999999999</v>
      </c>
      <c r="M17" s="83">
        <v>416.87243000000001</v>
      </c>
      <c r="N17" s="78"/>
      <c r="O17" s="84">
        <v>6.9325734853573889E-3</v>
      </c>
      <c r="P17" s="84">
        <f>M17/'סכום נכסי הקרן'!$C$42</f>
        <v>4.9480490049201124E-3</v>
      </c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</row>
    <row r="18" spans="2:31" s="138" customFormat="1">
      <c r="B18" s="82" t="s">
        <v>785</v>
      </c>
      <c r="C18" s="78" t="s">
        <v>786</v>
      </c>
      <c r="D18" s="78" t="s">
        <v>255</v>
      </c>
      <c r="E18" s="78"/>
      <c r="F18" s="109">
        <v>37956</v>
      </c>
      <c r="G18" s="83">
        <v>1.1299999999999999</v>
      </c>
      <c r="H18" s="89" t="s">
        <v>167</v>
      </c>
      <c r="I18" s="90">
        <v>4.8000000000000001E-2</v>
      </c>
      <c r="J18" s="90">
        <v>4.9899999999999993E-2</v>
      </c>
      <c r="K18" s="83">
        <v>863865</v>
      </c>
      <c r="L18" s="110">
        <v>124.97029999999999</v>
      </c>
      <c r="M18" s="83">
        <v>1080.5570600000001</v>
      </c>
      <c r="N18" s="78"/>
      <c r="O18" s="84">
        <v>1.7969624960738548E-2</v>
      </c>
      <c r="P18" s="84">
        <f>M18/'סכום נכסי הקרן'!$C$42</f>
        <v>1.2825624581343512E-2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</row>
    <row r="19" spans="2:31" s="138" customFormat="1">
      <c r="B19" s="82" t="s">
        <v>787</v>
      </c>
      <c r="C19" s="78" t="s">
        <v>788</v>
      </c>
      <c r="D19" s="78" t="s">
        <v>255</v>
      </c>
      <c r="E19" s="78"/>
      <c r="F19" s="109">
        <v>40148</v>
      </c>
      <c r="G19" s="83">
        <v>6.0600000000000005</v>
      </c>
      <c r="H19" s="89" t="s">
        <v>167</v>
      </c>
      <c r="I19" s="90">
        <v>4.8000000000000001E-2</v>
      </c>
      <c r="J19" s="90">
        <v>4.8500000000000008E-2</v>
      </c>
      <c r="K19" s="83">
        <v>17000</v>
      </c>
      <c r="L19" s="110">
        <v>109.2572</v>
      </c>
      <c r="M19" s="83">
        <v>18.57385</v>
      </c>
      <c r="N19" s="78"/>
      <c r="O19" s="84">
        <v>3.0888245603338495E-4</v>
      </c>
      <c r="P19" s="84">
        <f>M19/'סכום נכסי הקרן'!$C$42</f>
        <v>2.2046149708205803E-4</v>
      </c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</row>
    <row r="20" spans="2:31" s="138" customFormat="1">
      <c r="B20" s="82" t="s">
        <v>789</v>
      </c>
      <c r="C20" s="78" t="s">
        <v>790</v>
      </c>
      <c r="D20" s="78" t="s">
        <v>255</v>
      </c>
      <c r="E20" s="78"/>
      <c r="F20" s="109">
        <v>40269</v>
      </c>
      <c r="G20" s="83">
        <v>6.2400000000000011</v>
      </c>
      <c r="H20" s="89" t="s">
        <v>167</v>
      </c>
      <c r="I20" s="90">
        <v>4.8000000000000001E-2</v>
      </c>
      <c r="J20" s="90">
        <v>4.8500000000000008E-2</v>
      </c>
      <c r="K20" s="83">
        <v>30000</v>
      </c>
      <c r="L20" s="110">
        <v>110.8613</v>
      </c>
      <c r="M20" s="83">
        <v>33.259519999999995</v>
      </c>
      <c r="N20" s="78"/>
      <c r="O20" s="84">
        <v>5.531046188103966E-4</v>
      </c>
      <c r="P20" s="84">
        <f>M20/'סכום נכסי הקרן'!$C$42</f>
        <v>3.9477241236634565E-4</v>
      </c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</row>
    <row r="21" spans="2:31" s="138" customFormat="1">
      <c r="B21" s="82" t="s">
        <v>791</v>
      </c>
      <c r="C21" s="78" t="s">
        <v>792</v>
      </c>
      <c r="D21" s="78" t="s">
        <v>255</v>
      </c>
      <c r="E21" s="78"/>
      <c r="F21" s="109">
        <v>40391</v>
      </c>
      <c r="G21" s="83">
        <v>6.58</v>
      </c>
      <c r="H21" s="89" t="s">
        <v>167</v>
      </c>
      <c r="I21" s="90">
        <v>4.8000000000000001E-2</v>
      </c>
      <c r="J21" s="90">
        <v>4.8500000000000008E-2</v>
      </c>
      <c r="K21" s="83">
        <v>123000</v>
      </c>
      <c r="L21" s="110">
        <v>107.3742</v>
      </c>
      <c r="M21" s="83">
        <v>132.07057</v>
      </c>
      <c r="N21" s="78"/>
      <c r="O21" s="84">
        <v>2.1963288188140361E-3</v>
      </c>
      <c r="P21" s="84">
        <f>M21/'סכום נכסי הקרן'!$C$42</f>
        <v>1.5676058319993292E-3</v>
      </c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</row>
    <row r="22" spans="2:31" s="138" customFormat="1">
      <c r="B22" s="82" t="s">
        <v>793</v>
      </c>
      <c r="C22" s="78" t="s">
        <v>794</v>
      </c>
      <c r="D22" s="78" t="s">
        <v>255</v>
      </c>
      <c r="E22" s="78"/>
      <c r="F22" s="109">
        <v>37530</v>
      </c>
      <c r="G22" s="78">
        <v>0.01</v>
      </c>
      <c r="H22" s="89" t="s">
        <v>167</v>
      </c>
      <c r="I22" s="90">
        <v>4.8000000000000001E-2</v>
      </c>
      <c r="J22" s="90">
        <v>-5.0000000000000001E-3</v>
      </c>
      <c r="K22" s="83">
        <v>311000</v>
      </c>
      <c r="L22" s="110">
        <v>124.29049999999999</v>
      </c>
      <c r="M22" s="83">
        <v>386.54354000000001</v>
      </c>
      <c r="N22" s="78"/>
      <c r="O22" s="84">
        <v>6.4282051378168215E-3</v>
      </c>
      <c r="P22" s="84">
        <f>M22/'סכום נכסי הקרן'!$C$42</f>
        <v>4.5880615766681855E-3</v>
      </c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</row>
    <row r="23" spans="2:31" s="138" customFormat="1">
      <c r="B23" s="82" t="s">
        <v>795</v>
      </c>
      <c r="C23" s="78" t="s">
        <v>796</v>
      </c>
      <c r="D23" s="78" t="s">
        <v>255</v>
      </c>
      <c r="E23" s="78"/>
      <c r="F23" s="109">
        <v>37561</v>
      </c>
      <c r="G23" s="83">
        <v>0.09</v>
      </c>
      <c r="H23" s="89" t="s">
        <v>167</v>
      </c>
      <c r="I23" s="90">
        <v>4.8000000000000001E-2</v>
      </c>
      <c r="J23" s="90">
        <v>4.7500000000000001E-2</v>
      </c>
      <c r="K23" s="83">
        <v>319000</v>
      </c>
      <c r="L23" s="110">
        <v>123.32899999999999</v>
      </c>
      <c r="M23" s="83">
        <v>393.41786999999999</v>
      </c>
      <c r="N23" s="78"/>
      <c r="O23" s="84">
        <v>6.5425249979418881E-3</v>
      </c>
      <c r="P23" s="84">
        <f>M23/'סכום נכסי הקרן'!$C$42</f>
        <v>4.6696561347827443E-3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</row>
    <row r="24" spans="2:31" s="138" customFormat="1">
      <c r="B24" s="82" t="s">
        <v>797</v>
      </c>
      <c r="C24" s="78" t="s">
        <v>798</v>
      </c>
      <c r="D24" s="78" t="s">
        <v>255</v>
      </c>
      <c r="E24" s="78"/>
      <c r="F24" s="109">
        <v>37591</v>
      </c>
      <c r="G24" s="83">
        <v>0.16999999999999998</v>
      </c>
      <c r="H24" s="89" t="s">
        <v>167</v>
      </c>
      <c r="I24" s="90">
        <v>4.8000000000000001E-2</v>
      </c>
      <c r="J24" s="90">
        <v>4.9200000000000008E-2</v>
      </c>
      <c r="K24" s="83">
        <v>327000</v>
      </c>
      <c r="L24" s="110">
        <v>122.04049999999999</v>
      </c>
      <c r="M24" s="83">
        <v>399.07110999999998</v>
      </c>
      <c r="N24" s="78"/>
      <c r="O24" s="84">
        <v>6.6365381753793161E-3</v>
      </c>
      <c r="P24" s="84">
        <f>M24/'סכום נכסי הקרן'!$C$42</f>
        <v>4.7367570187547897E-3</v>
      </c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</row>
    <row r="25" spans="2:31" s="138" customFormat="1">
      <c r="B25" s="82" t="s">
        <v>799</v>
      </c>
      <c r="C25" s="78" t="s">
        <v>800</v>
      </c>
      <c r="D25" s="78" t="s">
        <v>255</v>
      </c>
      <c r="E25" s="78"/>
      <c r="F25" s="109">
        <v>37622</v>
      </c>
      <c r="G25" s="83">
        <v>0.26</v>
      </c>
      <c r="H25" s="89" t="s">
        <v>167</v>
      </c>
      <c r="I25" s="90">
        <v>4.8000000000000001E-2</v>
      </c>
      <c r="J25" s="90">
        <v>4.9200000000000008E-2</v>
      </c>
      <c r="K25" s="83">
        <v>44592</v>
      </c>
      <c r="L25" s="110">
        <v>122.55240000000001</v>
      </c>
      <c r="M25" s="83">
        <v>54.64799</v>
      </c>
      <c r="N25" s="78"/>
      <c r="O25" s="84">
        <v>9.0879410399501766E-4</v>
      </c>
      <c r="P25" s="84">
        <f>M25/'סכום נכסי הקרן'!$C$42</f>
        <v>6.4864191796129155E-4</v>
      </c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</row>
    <row r="26" spans="2:31" s="138" customFormat="1">
      <c r="B26" s="82" t="s">
        <v>801</v>
      </c>
      <c r="C26" s="78" t="s">
        <v>802</v>
      </c>
      <c r="D26" s="78" t="s">
        <v>255</v>
      </c>
      <c r="E26" s="78"/>
      <c r="F26" s="109">
        <v>37653</v>
      </c>
      <c r="G26" s="83">
        <v>0.33999999999999997</v>
      </c>
      <c r="H26" s="89" t="s">
        <v>167</v>
      </c>
      <c r="I26" s="90">
        <v>4.8000000000000001E-2</v>
      </c>
      <c r="J26" s="90">
        <v>4.9200000000000001E-2</v>
      </c>
      <c r="K26" s="83">
        <v>313000</v>
      </c>
      <c r="L26" s="110">
        <v>122.375</v>
      </c>
      <c r="M26" s="83">
        <v>383.02903000000003</v>
      </c>
      <c r="N26" s="78"/>
      <c r="O26" s="84">
        <v>6.3697589631920726E-3</v>
      </c>
      <c r="P26" s="84">
        <f>M26/'סכום נכסי הקרן'!$C$42</f>
        <v>4.5463462545292724E-3</v>
      </c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</row>
    <row r="27" spans="2:31" s="138" customFormat="1">
      <c r="B27" s="82" t="s">
        <v>803</v>
      </c>
      <c r="C27" s="78" t="s">
        <v>804</v>
      </c>
      <c r="D27" s="78" t="s">
        <v>255</v>
      </c>
      <c r="E27" s="78"/>
      <c r="F27" s="109">
        <v>37681</v>
      </c>
      <c r="G27" s="83">
        <v>0.42000000000000004</v>
      </c>
      <c r="H27" s="89" t="s">
        <v>167</v>
      </c>
      <c r="I27" s="90">
        <v>4.8000000000000001E-2</v>
      </c>
      <c r="J27" s="90">
        <v>5.0300000000000011E-2</v>
      </c>
      <c r="K27" s="83">
        <v>312000</v>
      </c>
      <c r="L27" s="110">
        <v>121.6493</v>
      </c>
      <c r="M27" s="83">
        <v>379.54078999999996</v>
      </c>
      <c r="N27" s="78"/>
      <c r="O27" s="84">
        <v>6.3117496577204599E-3</v>
      </c>
      <c r="P27" s="84">
        <f>M27/'סכום נכסי הקרן'!$C$42</f>
        <v>4.5049427430019617E-3</v>
      </c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</row>
    <row r="28" spans="2:31" s="138" customFormat="1">
      <c r="B28" s="82" t="s">
        <v>805</v>
      </c>
      <c r="C28" s="78" t="s">
        <v>806</v>
      </c>
      <c r="D28" s="78" t="s">
        <v>255</v>
      </c>
      <c r="E28" s="78"/>
      <c r="F28" s="109">
        <v>37712</v>
      </c>
      <c r="G28" s="83">
        <v>0.49</v>
      </c>
      <c r="H28" s="89" t="s">
        <v>167</v>
      </c>
      <c r="I28" s="90">
        <v>4.8000000000000001E-2</v>
      </c>
      <c r="J28" s="90">
        <v>0.05</v>
      </c>
      <c r="K28" s="83">
        <v>320000</v>
      </c>
      <c r="L28" s="110">
        <v>123.5929</v>
      </c>
      <c r="M28" s="83">
        <v>395.49234000000001</v>
      </c>
      <c r="N28" s="78"/>
      <c r="O28" s="84">
        <v>6.5770233592707238E-3</v>
      </c>
      <c r="P28" s="84">
        <f>M28/'סכום נכסי הקרן'!$C$42</f>
        <v>4.6942789653672389E-3</v>
      </c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</row>
    <row r="29" spans="2:31" s="138" customFormat="1">
      <c r="B29" s="82" t="s">
        <v>807</v>
      </c>
      <c r="C29" s="78" t="s">
        <v>808</v>
      </c>
      <c r="D29" s="78" t="s">
        <v>255</v>
      </c>
      <c r="E29" s="78"/>
      <c r="F29" s="109">
        <v>37742</v>
      </c>
      <c r="G29" s="83">
        <v>0.56999999999999995</v>
      </c>
      <c r="H29" s="89" t="s">
        <v>167</v>
      </c>
      <c r="I29" s="90">
        <v>4.8000000000000001E-2</v>
      </c>
      <c r="J29" s="90">
        <v>5.0200000000000002E-2</v>
      </c>
      <c r="K29" s="83">
        <v>320000</v>
      </c>
      <c r="L29" s="110">
        <v>122.83150000000001</v>
      </c>
      <c r="M29" s="83">
        <v>393.05378999999999</v>
      </c>
      <c r="N29" s="78"/>
      <c r="O29" s="84">
        <v>6.5364703606646066E-3</v>
      </c>
      <c r="P29" s="84">
        <f>M29/'סכום נכסי הקרן'!$C$42</f>
        <v>4.665334703207835E-3</v>
      </c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</row>
    <row r="30" spans="2:31" s="138" customFormat="1">
      <c r="B30" s="82" t="s">
        <v>809</v>
      </c>
      <c r="C30" s="78" t="s">
        <v>810</v>
      </c>
      <c r="D30" s="78" t="s">
        <v>255</v>
      </c>
      <c r="E30" s="78"/>
      <c r="F30" s="109">
        <v>37773</v>
      </c>
      <c r="G30" s="83">
        <v>0.66</v>
      </c>
      <c r="H30" s="89" t="s">
        <v>167</v>
      </c>
      <c r="I30" s="90">
        <v>4.8000000000000001E-2</v>
      </c>
      <c r="J30" s="90">
        <v>0.05</v>
      </c>
      <c r="K30" s="83">
        <v>326000</v>
      </c>
      <c r="L30" s="110">
        <v>122.58759999999999</v>
      </c>
      <c r="M30" s="83">
        <v>399.62961999999999</v>
      </c>
      <c r="N30" s="78"/>
      <c r="O30" s="84">
        <v>6.6458261765486599E-3</v>
      </c>
      <c r="P30" s="84">
        <f>M30/'סכום נכסי הקרן'!$C$42</f>
        <v>4.7433862286781654E-3</v>
      </c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</row>
    <row r="31" spans="2:31" s="138" customFormat="1">
      <c r="B31" s="82" t="s">
        <v>811</v>
      </c>
      <c r="C31" s="78" t="s">
        <v>812</v>
      </c>
      <c r="D31" s="78" t="s">
        <v>255</v>
      </c>
      <c r="E31" s="78"/>
      <c r="F31" s="109">
        <v>37803</v>
      </c>
      <c r="G31" s="83">
        <v>0.74</v>
      </c>
      <c r="H31" s="89" t="s">
        <v>167</v>
      </c>
      <c r="I31" s="90">
        <v>4.8000000000000001E-2</v>
      </c>
      <c r="J31" s="90">
        <v>5.0100000000000006E-2</v>
      </c>
      <c r="K31" s="83">
        <v>1053000</v>
      </c>
      <c r="L31" s="110">
        <v>122.6901</v>
      </c>
      <c r="M31" s="83">
        <v>1291.9094599999999</v>
      </c>
      <c r="N31" s="78"/>
      <c r="O31" s="84">
        <v>2.1484407754857719E-2</v>
      </c>
      <c r="P31" s="84">
        <f>M31/'סכום נכסי הקרן'!$C$42</f>
        <v>1.5334262613624699E-2</v>
      </c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</row>
    <row r="32" spans="2:31" s="138" customFormat="1">
      <c r="B32" s="82" t="s">
        <v>813</v>
      </c>
      <c r="C32" s="78" t="s">
        <v>814</v>
      </c>
      <c r="D32" s="78" t="s">
        <v>255</v>
      </c>
      <c r="E32" s="78"/>
      <c r="F32" s="109">
        <v>37834</v>
      </c>
      <c r="G32" s="83">
        <v>0.82</v>
      </c>
      <c r="H32" s="89" t="s">
        <v>167</v>
      </c>
      <c r="I32" s="90">
        <v>4.8000000000000001E-2</v>
      </c>
      <c r="J32" s="90">
        <v>5.0099999999999999E-2</v>
      </c>
      <c r="K32" s="83">
        <v>332000</v>
      </c>
      <c r="L32" s="110">
        <v>122.9186</v>
      </c>
      <c r="M32" s="83">
        <v>408.08015999999998</v>
      </c>
      <c r="N32" s="78"/>
      <c r="O32" s="84">
        <v>6.7863583521615969E-3</v>
      </c>
      <c r="P32" s="84">
        <f>M32/'סכום נכסי הקרן'!$C$42</f>
        <v>4.8436895421835411E-3</v>
      </c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</row>
    <row r="33" spans="2:31" s="138" customFormat="1">
      <c r="B33" s="82" t="s">
        <v>815</v>
      </c>
      <c r="C33" s="78" t="s">
        <v>816</v>
      </c>
      <c r="D33" s="78" t="s">
        <v>255</v>
      </c>
      <c r="E33" s="78"/>
      <c r="F33" s="109">
        <v>37865</v>
      </c>
      <c r="G33" s="83">
        <v>0.90999999999999992</v>
      </c>
      <c r="H33" s="89" t="s">
        <v>167</v>
      </c>
      <c r="I33" s="90">
        <v>4.8000000000000001E-2</v>
      </c>
      <c r="J33" s="90">
        <v>0.05</v>
      </c>
      <c r="K33" s="83">
        <v>353000</v>
      </c>
      <c r="L33" s="110">
        <v>123.2731</v>
      </c>
      <c r="M33" s="83">
        <v>435.14456999999999</v>
      </c>
      <c r="N33" s="78"/>
      <c r="O33" s="84">
        <v>7.2364385149654587E-3</v>
      </c>
      <c r="P33" s="84">
        <f>M33/'סכום נכסי הקרן'!$C$42</f>
        <v>5.164929368403879E-3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</row>
    <row r="34" spans="2:31" s="138" customFormat="1">
      <c r="B34" s="82" t="s">
        <v>817</v>
      </c>
      <c r="C34" s="78" t="s">
        <v>818</v>
      </c>
      <c r="D34" s="78" t="s">
        <v>255</v>
      </c>
      <c r="E34" s="78"/>
      <c r="F34" s="109">
        <v>37895</v>
      </c>
      <c r="G34" s="83">
        <v>0.97</v>
      </c>
      <c r="H34" s="89" t="s">
        <v>167</v>
      </c>
      <c r="I34" s="90">
        <v>4.8000000000000001E-2</v>
      </c>
      <c r="J34" s="90">
        <v>5.0099999999999999E-2</v>
      </c>
      <c r="K34" s="83">
        <v>334000</v>
      </c>
      <c r="L34" s="110">
        <v>125.4709</v>
      </c>
      <c r="M34" s="83">
        <v>419.06183000000004</v>
      </c>
      <c r="N34" s="78"/>
      <c r="O34" s="84">
        <v>6.9689831284437441E-3</v>
      </c>
      <c r="P34" s="84">
        <f>M34/'סכום נכסי הקרן'!$C$42</f>
        <v>4.9740359920935565E-3</v>
      </c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</row>
    <row r="35" spans="2:31" s="138" customFormat="1">
      <c r="B35" s="82" t="s">
        <v>819</v>
      </c>
      <c r="C35" s="78" t="s">
        <v>820</v>
      </c>
      <c r="D35" s="78" t="s">
        <v>255</v>
      </c>
      <c r="E35" s="78"/>
      <c r="F35" s="109">
        <v>40909</v>
      </c>
      <c r="G35" s="83">
        <v>7.4999999999999991</v>
      </c>
      <c r="H35" s="89" t="s">
        <v>167</v>
      </c>
      <c r="I35" s="90">
        <v>4.8000000000000001E-2</v>
      </c>
      <c r="J35" s="90">
        <v>4.8600000000000004E-2</v>
      </c>
      <c r="K35" s="83">
        <v>1026000</v>
      </c>
      <c r="L35" s="110">
        <v>103.4639</v>
      </c>
      <c r="M35" s="83">
        <v>1061.31503</v>
      </c>
      <c r="N35" s="78"/>
      <c r="O35" s="84">
        <v>1.7649630695388711E-2</v>
      </c>
      <c r="P35" s="84">
        <f>M35/'סכום נכסי הקרן'!$C$42</f>
        <v>1.2597232151088187E-2</v>
      </c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</row>
    <row r="36" spans="2:31" s="138" customFormat="1">
      <c r="B36" s="82" t="s">
        <v>821</v>
      </c>
      <c r="C36" s="78" t="s">
        <v>822</v>
      </c>
      <c r="D36" s="78" t="s">
        <v>255</v>
      </c>
      <c r="E36" s="78"/>
      <c r="F36" s="109">
        <v>41214</v>
      </c>
      <c r="G36" s="83">
        <v>7.9600000000000009</v>
      </c>
      <c r="H36" s="89" t="s">
        <v>167</v>
      </c>
      <c r="I36" s="90">
        <v>4.8000000000000001E-2</v>
      </c>
      <c r="J36" s="90">
        <v>4.8500000000000008E-2</v>
      </c>
      <c r="K36" s="83">
        <v>870000</v>
      </c>
      <c r="L36" s="110">
        <v>102.11620000000001</v>
      </c>
      <c r="M36" s="83">
        <v>888.41121999999996</v>
      </c>
      <c r="N36" s="78"/>
      <c r="O36" s="84">
        <v>1.4774246567147676E-2</v>
      </c>
      <c r="P36" s="84">
        <f>M36/'סכום נכסי הקרן'!$C$42</f>
        <v>1.0544957969709973E-2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</row>
    <row r="37" spans="2:31" s="138" customFormat="1">
      <c r="B37" s="82" t="s">
        <v>823</v>
      </c>
      <c r="C37" s="78" t="s">
        <v>824</v>
      </c>
      <c r="D37" s="78" t="s">
        <v>255</v>
      </c>
      <c r="E37" s="78"/>
      <c r="F37" s="109">
        <v>41275</v>
      </c>
      <c r="G37" s="83">
        <v>8.129999999999999</v>
      </c>
      <c r="H37" s="89" t="s">
        <v>167</v>
      </c>
      <c r="I37" s="90">
        <v>4.8000000000000001E-2</v>
      </c>
      <c r="J37" s="90">
        <v>4.8499999999999995E-2</v>
      </c>
      <c r="K37" s="83">
        <v>942000</v>
      </c>
      <c r="L37" s="110">
        <v>101.9812</v>
      </c>
      <c r="M37" s="83">
        <v>960.66319999999996</v>
      </c>
      <c r="N37" s="78"/>
      <c r="O37" s="84">
        <v>1.5975794390333229E-2</v>
      </c>
      <c r="P37" s="84">
        <f>M37/'סכום נכסי הקרן'!$C$42</f>
        <v>1.1402549674065447E-2</v>
      </c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</row>
    <row r="38" spans="2:31" s="138" customFormat="1">
      <c r="B38" s="82" t="s">
        <v>825</v>
      </c>
      <c r="C38" s="78" t="s">
        <v>826</v>
      </c>
      <c r="D38" s="78" t="s">
        <v>255</v>
      </c>
      <c r="E38" s="78"/>
      <c r="F38" s="109">
        <v>41334</v>
      </c>
      <c r="G38" s="83">
        <v>8.2900000000000009</v>
      </c>
      <c r="H38" s="89" t="s">
        <v>167</v>
      </c>
      <c r="I38" s="90">
        <v>4.8000000000000001E-2</v>
      </c>
      <c r="J38" s="90">
        <v>4.8599999999999997E-2</v>
      </c>
      <c r="K38" s="83">
        <v>320000</v>
      </c>
      <c r="L38" s="110">
        <v>101.16330000000001</v>
      </c>
      <c r="M38" s="83">
        <v>323.72270000000003</v>
      </c>
      <c r="N38" s="78"/>
      <c r="O38" s="84">
        <v>5.3834968328999467E-3</v>
      </c>
      <c r="P38" s="84">
        <f>M38/'סכום נכסי הקרן'!$C$42</f>
        <v>3.842412374464419E-3</v>
      </c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</row>
    <row r="39" spans="2:31" s="138" customFormat="1">
      <c r="B39" s="82" t="s">
        <v>827</v>
      </c>
      <c r="C39" s="78">
        <v>2704</v>
      </c>
      <c r="D39" s="78" t="s">
        <v>255</v>
      </c>
      <c r="E39" s="78"/>
      <c r="F39" s="109">
        <v>41395</v>
      </c>
      <c r="G39" s="83">
        <v>8.26</v>
      </c>
      <c r="H39" s="89" t="s">
        <v>167</v>
      </c>
      <c r="I39" s="90">
        <v>4.8000000000000001E-2</v>
      </c>
      <c r="J39" s="90">
        <v>4.8600000000000004E-2</v>
      </c>
      <c r="K39" s="83">
        <v>377000</v>
      </c>
      <c r="L39" s="110">
        <v>102.57040000000001</v>
      </c>
      <c r="M39" s="83">
        <v>386.69033000000002</v>
      </c>
      <c r="N39" s="78"/>
      <c r="O39" s="84">
        <v>6.4306462502259961E-3</v>
      </c>
      <c r="P39" s="84">
        <f>M39/'סכום נכסי הקרן'!$C$42</f>
        <v>4.5898038941283069E-3</v>
      </c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</row>
    <row r="40" spans="2:31" s="138" customFormat="1">
      <c r="B40" s="82" t="s">
        <v>828</v>
      </c>
      <c r="C40" s="78" t="s">
        <v>829</v>
      </c>
      <c r="D40" s="78" t="s">
        <v>255</v>
      </c>
      <c r="E40" s="78"/>
      <c r="F40" s="109">
        <v>41427</v>
      </c>
      <c r="G40" s="83">
        <v>8.3500000000000014</v>
      </c>
      <c r="H40" s="89" t="s">
        <v>167</v>
      </c>
      <c r="I40" s="90">
        <v>4.8000000000000001E-2</v>
      </c>
      <c r="J40" s="90">
        <v>4.8600000000000004E-2</v>
      </c>
      <c r="K40" s="83">
        <v>528000</v>
      </c>
      <c r="L40" s="110">
        <v>101.7505</v>
      </c>
      <c r="M40" s="83">
        <v>537.24282999999991</v>
      </c>
      <c r="N40" s="78"/>
      <c r="O40" s="84">
        <v>8.9343288987865348E-3</v>
      </c>
      <c r="P40" s="84">
        <f>M40/'סכום נכסי הקרן'!$C$42</f>
        <v>6.3767801828054803E-3</v>
      </c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</row>
    <row r="41" spans="2:31" s="138" customFormat="1">
      <c r="B41" s="82" t="s">
        <v>830</v>
      </c>
      <c r="C41" s="78">
        <v>8805</v>
      </c>
      <c r="D41" s="78" t="s">
        <v>255</v>
      </c>
      <c r="E41" s="78"/>
      <c r="F41" s="109">
        <v>41487</v>
      </c>
      <c r="G41" s="83">
        <v>8.5200000000000014</v>
      </c>
      <c r="H41" s="89" t="s">
        <v>167</v>
      </c>
      <c r="I41" s="90">
        <v>4.8000000000000001E-2</v>
      </c>
      <c r="J41" s="90">
        <v>4.8499999999999995E-2</v>
      </c>
      <c r="K41" s="83">
        <v>511000</v>
      </c>
      <c r="L41" s="110">
        <v>100.7809</v>
      </c>
      <c r="M41" s="83">
        <v>514.98817999999994</v>
      </c>
      <c r="N41" s="78"/>
      <c r="O41" s="84">
        <v>8.5642348714220756E-3</v>
      </c>
      <c r="P41" s="84">
        <f>M41/'סכום נכסי הקרן'!$C$42</f>
        <v>6.1126295917305435E-3</v>
      </c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</row>
    <row r="42" spans="2:31" s="138" customFormat="1">
      <c r="B42" s="82" t="s">
        <v>831</v>
      </c>
      <c r="C42" s="78" t="s">
        <v>832</v>
      </c>
      <c r="D42" s="78" t="s">
        <v>255</v>
      </c>
      <c r="E42" s="78"/>
      <c r="F42" s="109">
        <v>41548</v>
      </c>
      <c r="G42" s="83">
        <v>8.48</v>
      </c>
      <c r="H42" s="89" t="s">
        <v>167</v>
      </c>
      <c r="I42" s="90">
        <v>4.8000000000000001E-2</v>
      </c>
      <c r="J42" s="90">
        <v>4.8499999999999995E-2</v>
      </c>
      <c r="K42" s="83">
        <v>587000</v>
      </c>
      <c r="L42" s="110">
        <v>102.38849999999999</v>
      </c>
      <c r="M42" s="83">
        <v>601.02025000000003</v>
      </c>
      <c r="N42" s="78"/>
      <c r="O42" s="84">
        <v>9.9949450946249171E-3</v>
      </c>
      <c r="P42" s="84">
        <f>M42/'סכום נכסי הקרן'!$C$42</f>
        <v>7.1337834693201889E-3</v>
      </c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</row>
    <row r="43" spans="2:31" s="138" customFormat="1">
      <c r="B43" s="82" t="s">
        <v>833</v>
      </c>
      <c r="C43" s="78" t="s">
        <v>834</v>
      </c>
      <c r="D43" s="78" t="s">
        <v>255</v>
      </c>
      <c r="E43" s="78"/>
      <c r="F43" s="109">
        <v>41579</v>
      </c>
      <c r="G43" s="83">
        <v>8.56</v>
      </c>
      <c r="H43" s="89" t="s">
        <v>167</v>
      </c>
      <c r="I43" s="90">
        <v>4.8000000000000001E-2</v>
      </c>
      <c r="J43" s="90">
        <v>4.8499999999999995E-2</v>
      </c>
      <c r="K43" s="83">
        <v>513000</v>
      </c>
      <c r="L43" s="110">
        <v>101.9845</v>
      </c>
      <c r="M43" s="83">
        <v>523.18078000000003</v>
      </c>
      <c r="N43" s="78"/>
      <c r="O43" s="84">
        <v>8.7004775141320753E-3</v>
      </c>
      <c r="P43" s="84">
        <f>M43/'סכום נכסי הקרן'!$C$42</f>
        <v>6.2098712977308873E-3</v>
      </c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</row>
    <row r="44" spans="2:31" s="138" customFormat="1">
      <c r="B44" s="82" t="s">
        <v>835</v>
      </c>
      <c r="C44" s="78" t="s">
        <v>836</v>
      </c>
      <c r="D44" s="78" t="s">
        <v>255</v>
      </c>
      <c r="E44" s="78"/>
      <c r="F44" s="109">
        <v>41609</v>
      </c>
      <c r="G44" s="83">
        <v>8.64</v>
      </c>
      <c r="H44" s="89" t="s">
        <v>167</v>
      </c>
      <c r="I44" s="90">
        <v>4.8000000000000001E-2</v>
      </c>
      <c r="J44" s="90">
        <v>4.8499999999999995E-2</v>
      </c>
      <c r="K44" s="83">
        <v>227000</v>
      </c>
      <c r="L44" s="110">
        <v>101.5819</v>
      </c>
      <c r="M44" s="83">
        <v>230.59101999999999</v>
      </c>
      <c r="N44" s="78"/>
      <c r="O44" s="84">
        <v>3.8347203512919172E-3</v>
      </c>
      <c r="P44" s="84">
        <f>M44/'סכום נכסי הקרן'!$C$42</f>
        <v>2.7369899876912313E-3</v>
      </c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</row>
    <row r="45" spans="2:31" s="138" customFormat="1">
      <c r="B45" s="82" t="s">
        <v>837</v>
      </c>
      <c r="C45" s="78" t="s">
        <v>838</v>
      </c>
      <c r="D45" s="78" t="s">
        <v>255</v>
      </c>
      <c r="E45" s="78"/>
      <c r="F45" s="109">
        <v>41700</v>
      </c>
      <c r="G45" s="83">
        <v>8.89</v>
      </c>
      <c r="H45" s="89" t="s">
        <v>167</v>
      </c>
      <c r="I45" s="90">
        <v>4.8000000000000001E-2</v>
      </c>
      <c r="J45" s="90">
        <v>4.8600000000000004E-2</v>
      </c>
      <c r="K45" s="83">
        <v>149000</v>
      </c>
      <c r="L45" s="110">
        <v>100.3736</v>
      </c>
      <c r="M45" s="83">
        <v>149.55664999999999</v>
      </c>
      <c r="N45" s="78"/>
      <c r="O45" s="84">
        <v>2.4871216989544621E-3</v>
      </c>
      <c r="P45" s="84">
        <f>M45/'סכום נכסי הקרן'!$C$42</f>
        <v>1.7751560908254008E-3</v>
      </c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</row>
    <row r="46" spans="2:31" s="138" customFormat="1">
      <c r="B46" s="82" t="s">
        <v>839</v>
      </c>
      <c r="C46" s="78" t="s">
        <v>840</v>
      </c>
      <c r="D46" s="78" t="s">
        <v>255</v>
      </c>
      <c r="E46" s="78"/>
      <c r="F46" s="109">
        <v>41730</v>
      </c>
      <c r="G46" s="83">
        <v>8.77</v>
      </c>
      <c r="H46" s="89" t="s">
        <v>167</v>
      </c>
      <c r="I46" s="90">
        <v>4.8000000000000001E-2</v>
      </c>
      <c r="J46" s="90">
        <v>4.8500000000000008E-2</v>
      </c>
      <c r="K46" s="83">
        <v>236000</v>
      </c>
      <c r="L46" s="110">
        <v>102.3884</v>
      </c>
      <c r="M46" s="83">
        <v>241.63663</v>
      </c>
      <c r="N46" s="78"/>
      <c r="O46" s="84">
        <v>4.0184084474694419E-3</v>
      </c>
      <c r="P46" s="84">
        <f>M46/'סכום נכסי הקרן'!$C$42</f>
        <v>2.8680953706239328E-3</v>
      </c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</row>
    <row r="47" spans="2:31" s="138" customFormat="1">
      <c r="B47" s="82" t="s">
        <v>841</v>
      </c>
      <c r="C47" s="78" t="s">
        <v>842</v>
      </c>
      <c r="D47" s="78" t="s">
        <v>255</v>
      </c>
      <c r="E47" s="78"/>
      <c r="F47" s="109">
        <v>41791</v>
      </c>
      <c r="G47" s="83">
        <v>8.93</v>
      </c>
      <c r="H47" s="89" t="s">
        <v>167</v>
      </c>
      <c r="I47" s="90">
        <v>4.8000000000000001E-2</v>
      </c>
      <c r="J47" s="90">
        <v>4.8499999999999995E-2</v>
      </c>
      <c r="K47" s="83">
        <v>313000</v>
      </c>
      <c r="L47" s="110">
        <v>101.58159999999999</v>
      </c>
      <c r="M47" s="83">
        <v>317.95115000000004</v>
      </c>
      <c r="N47" s="78"/>
      <c r="O47" s="84">
        <v>5.2875161644268254E-3</v>
      </c>
      <c r="P47" s="84">
        <f>M47/'סכום נכסי הקרן'!$C$42</f>
        <v>3.7739072151418258E-3</v>
      </c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</row>
    <row r="48" spans="2:31" s="138" customFormat="1">
      <c r="B48" s="82" t="s">
        <v>843</v>
      </c>
      <c r="C48" s="78" t="s">
        <v>844</v>
      </c>
      <c r="D48" s="78" t="s">
        <v>255</v>
      </c>
      <c r="E48" s="78"/>
      <c r="F48" s="109">
        <v>41945</v>
      </c>
      <c r="G48" s="83">
        <v>9.14</v>
      </c>
      <c r="H48" s="89" t="s">
        <v>167</v>
      </c>
      <c r="I48" s="90">
        <v>4.8000000000000001E-2</v>
      </c>
      <c r="J48" s="90">
        <v>4.8500000000000008E-2</v>
      </c>
      <c r="K48" s="83">
        <v>574000</v>
      </c>
      <c r="L48" s="110">
        <v>101.971</v>
      </c>
      <c r="M48" s="83">
        <v>585.31325000000004</v>
      </c>
      <c r="N48" s="78"/>
      <c r="O48" s="84">
        <v>9.7337382507602169E-3</v>
      </c>
      <c r="P48" s="84">
        <f>M48/'סכום נכסי הקרן'!$C$42</f>
        <v>6.9473499224428376E-3</v>
      </c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</row>
    <row r="49" spans="2:31" s="138" customFormat="1">
      <c r="B49" s="82" t="s">
        <v>845</v>
      </c>
      <c r="C49" s="78" t="s">
        <v>846</v>
      </c>
      <c r="D49" s="78" t="s">
        <v>255</v>
      </c>
      <c r="E49" s="78"/>
      <c r="F49" s="109">
        <v>41974</v>
      </c>
      <c r="G49" s="83">
        <v>9.2200000000000006</v>
      </c>
      <c r="H49" s="89" t="s">
        <v>167</v>
      </c>
      <c r="I49" s="90">
        <v>4.8000000000000001E-2</v>
      </c>
      <c r="J49" s="90">
        <v>4.8500000000000008E-2</v>
      </c>
      <c r="K49" s="83">
        <v>1103000</v>
      </c>
      <c r="L49" s="110">
        <v>101.5819</v>
      </c>
      <c r="M49" s="83">
        <v>1120.4469099999999</v>
      </c>
      <c r="N49" s="78"/>
      <c r="O49" s="84">
        <v>1.8632991728468624E-2</v>
      </c>
      <c r="P49" s="84">
        <f>M49/'סכום נכסי הקרן'!$C$42</f>
        <v>1.3299095404537341E-2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</row>
    <row r="50" spans="2:31" s="138" customFormat="1">
      <c r="B50" s="82" t="s">
        <v>847</v>
      </c>
      <c r="C50" s="78" t="s">
        <v>848</v>
      </c>
      <c r="D50" s="78" t="s">
        <v>255</v>
      </c>
      <c r="E50" s="78"/>
      <c r="F50" s="109">
        <v>42036</v>
      </c>
      <c r="G50" s="83">
        <v>9.3899999999999988</v>
      </c>
      <c r="H50" s="89" t="s">
        <v>167</v>
      </c>
      <c r="I50" s="90">
        <v>4.8000000000000001E-2</v>
      </c>
      <c r="J50" s="90">
        <v>4.8499999999999995E-2</v>
      </c>
      <c r="K50" s="83">
        <v>109000</v>
      </c>
      <c r="L50" s="110">
        <v>100.78189999999999</v>
      </c>
      <c r="M50" s="83">
        <v>109.85219000000001</v>
      </c>
      <c r="N50" s="78"/>
      <c r="O50" s="84">
        <v>1.8268379602422787E-3</v>
      </c>
      <c r="P50" s="84">
        <f>M50/'סכום נכסי הקרן'!$C$42</f>
        <v>1.3038857460969419E-3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</row>
    <row r="51" spans="2:31" s="138" customFormat="1">
      <c r="B51" s="82" t="s">
        <v>849</v>
      </c>
      <c r="C51" s="78" t="s">
        <v>850</v>
      </c>
      <c r="D51" s="78" t="s">
        <v>255</v>
      </c>
      <c r="E51" s="78"/>
      <c r="F51" s="109">
        <v>42064</v>
      </c>
      <c r="G51" s="83">
        <v>9.4699999999999989</v>
      </c>
      <c r="H51" s="89" t="s">
        <v>167</v>
      </c>
      <c r="I51" s="90">
        <v>4.8000000000000001E-2</v>
      </c>
      <c r="J51" s="90">
        <v>4.8499999999999995E-2</v>
      </c>
      <c r="K51" s="83">
        <v>756000</v>
      </c>
      <c r="L51" s="110">
        <v>100.3809</v>
      </c>
      <c r="M51" s="83">
        <v>758.87977999999998</v>
      </c>
      <c r="N51" s="78"/>
      <c r="O51" s="84">
        <v>1.26201433887145E-2</v>
      </c>
      <c r="P51" s="84">
        <f>M51/'סכום נכסי הקרן'!$C$42</f>
        <v>9.0074902297640411E-3</v>
      </c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</row>
    <row r="52" spans="2:31" s="138" customFormat="1">
      <c r="B52" s="82" t="s">
        <v>851</v>
      </c>
      <c r="C52" s="78" t="s">
        <v>852</v>
      </c>
      <c r="D52" s="78" t="s">
        <v>255</v>
      </c>
      <c r="E52" s="78"/>
      <c r="F52" s="109">
        <v>42095</v>
      </c>
      <c r="G52" s="83">
        <v>9.3200000000000021</v>
      </c>
      <c r="H52" s="89" t="s">
        <v>167</v>
      </c>
      <c r="I52" s="90">
        <v>4.8000000000000001E-2</v>
      </c>
      <c r="J52" s="90">
        <v>4.8499999999999995E-2</v>
      </c>
      <c r="K52" s="83">
        <v>1228000</v>
      </c>
      <c r="L52" s="110">
        <v>103.0097</v>
      </c>
      <c r="M52" s="83">
        <v>1264.9589099999998</v>
      </c>
      <c r="N52" s="78"/>
      <c r="O52" s="84">
        <v>2.1036221079749944E-2</v>
      </c>
      <c r="P52" s="84">
        <f>M52/'סכום נכסי הקרן'!$C$42</f>
        <v>1.5014374243675289E-2</v>
      </c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</row>
    <row r="53" spans="2:31" s="138" customFormat="1">
      <c r="B53" s="82" t="s">
        <v>853</v>
      </c>
      <c r="C53" s="78" t="s">
        <v>854</v>
      </c>
      <c r="D53" s="78" t="s">
        <v>255</v>
      </c>
      <c r="E53" s="78"/>
      <c r="F53" s="109">
        <v>42156</v>
      </c>
      <c r="G53" s="83">
        <v>9.490000000000002</v>
      </c>
      <c r="H53" s="89" t="s">
        <v>167</v>
      </c>
      <c r="I53" s="90">
        <v>4.8000000000000001E-2</v>
      </c>
      <c r="J53" s="90">
        <v>4.8500000000000008E-2</v>
      </c>
      <c r="K53" s="83">
        <v>152000</v>
      </c>
      <c r="L53" s="110">
        <v>101.5825</v>
      </c>
      <c r="M53" s="83">
        <v>154.40457999999998</v>
      </c>
      <c r="N53" s="78"/>
      <c r="O53" s="84">
        <v>2.5677426001180833E-3</v>
      </c>
      <c r="P53" s="84">
        <f>M53/'סכום נכסי הקרן'!$C$42</f>
        <v>1.8326983831099309E-3</v>
      </c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</row>
    <row r="54" spans="2:31" s="138" customFormat="1">
      <c r="B54" s="82" t="s">
        <v>855</v>
      </c>
      <c r="C54" s="78" t="s">
        <v>856</v>
      </c>
      <c r="D54" s="78" t="s">
        <v>255</v>
      </c>
      <c r="E54" s="78"/>
      <c r="F54" s="109">
        <v>42339</v>
      </c>
      <c r="G54" s="83">
        <v>9.76</v>
      </c>
      <c r="H54" s="89" t="s">
        <v>167</v>
      </c>
      <c r="I54" s="90">
        <v>4.8000000000000001E-2</v>
      </c>
      <c r="J54" s="90">
        <v>4.8499999999999995E-2</v>
      </c>
      <c r="K54" s="83">
        <v>919000</v>
      </c>
      <c r="L54" s="110">
        <v>101.58159999999999</v>
      </c>
      <c r="M54" s="83">
        <v>933.53524000000004</v>
      </c>
      <c r="N54" s="78"/>
      <c r="O54" s="84">
        <v>1.5524657393319935E-2</v>
      </c>
      <c r="P54" s="84">
        <f>M54/'סכום נכסי הקרן'!$C$42</f>
        <v>1.1080555543910301E-2</v>
      </c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</row>
    <row r="55" spans="2:31" s="138" customFormat="1">
      <c r="B55" s="82" t="s">
        <v>857</v>
      </c>
      <c r="C55" s="78" t="s">
        <v>858</v>
      </c>
      <c r="D55" s="78" t="s">
        <v>255</v>
      </c>
      <c r="E55" s="78"/>
      <c r="F55" s="109">
        <v>42370</v>
      </c>
      <c r="G55" s="83">
        <v>9.85</v>
      </c>
      <c r="H55" s="89" t="s">
        <v>167</v>
      </c>
      <c r="I55" s="90">
        <v>4.8000000000000001E-2</v>
      </c>
      <c r="J55" s="90">
        <v>4.8500000000000008E-2</v>
      </c>
      <c r="K55" s="83">
        <v>226000</v>
      </c>
      <c r="L55" s="110">
        <v>101.1808</v>
      </c>
      <c r="M55" s="83">
        <v>228.66860999999997</v>
      </c>
      <c r="N55" s="78"/>
      <c r="O55" s="84">
        <v>3.8027507422823074E-3</v>
      </c>
      <c r="P55" s="84">
        <f>M55/'סכום נכסי הקרן'!$C$42</f>
        <v>2.7141720266004761E-3</v>
      </c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</row>
    <row r="56" spans="2:31" s="138" customFormat="1">
      <c r="B56" s="82" t="s">
        <v>859</v>
      </c>
      <c r="C56" s="78" t="s">
        <v>860</v>
      </c>
      <c r="D56" s="78" t="s">
        <v>255</v>
      </c>
      <c r="E56" s="78"/>
      <c r="F56" s="109">
        <v>42461</v>
      </c>
      <c r="G56" s="83">
        <v>9.86</v>
      </c>
      <c r="H56" s="89" t="s">
        <v>167</v>
      </c>
      <c r="I56" s="90">
        <v>4.8000000000000001E-2</v>
      </c>
      <c r="J56" s="90">
        <v>4.8499999999999995E-2</v>
      </c>
      <c r="K56" s="83">
        <v>1168000</v>
      </c>
      <c r="L56" s="110">
        <v>103.2188</v>
      </c>
      <c r="M56" s="83">
        <v>1205.59536</v>
      </c>
      <c r="N56" s="78"/>
      <c r="O56" s="84">
        <v>2.0049007382920227E-2</v>
      </c>
      <c r="P56" s="84">
        <f>M56/'סכום נכסי הקרן'!$C$42</f>
        <v>1.4309761193332706E-2</v>
      </c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</row>
    <row r="57" spans="2:31" s="138" customFormat="1">
      <c r="B57" s="82" t="s">
        <v>861</v>
      </c>
      <c r="C57" s="78" t="s">
        <v>862</v>
      </c>
      <c r="D57" s="78" t="s">
        <v>255</v>
      </c>
      <c r="E57" s="78"/>
      <c r="F57" s="109">
        <v>42522</v>
      </c>
      <c r="G57" s="83">
        <v>10.030000000000001</v>
      </c>
      <c r="H57" s="89" t="s">
        <v>167</v>
      </c>
      <c r="I57" s="90">
        <v>4.8000000000000001E-2</v>
      </c>
      <c r="J57" s="90">
        <v>4.8500000000000008E-2</v>
      </c>
      <c r="K57" s="83">
        <v>306000</v>
      </c>
      <c r="L57" s="110">
        <v>102.1979</v>
      </c>
      <c r="M57" s="83">
        <v>312.72548999999998</v>
      </c>
      <c r="N57" s="78"/>
      <c r="O57" s="84">
        <v>5.2006136269779155E-3</v>
      </c>
      <c r="P57" s="84">
        <f>M57/'סכום נכסי הקרן'!$C$42</f>
        <v>3.7118814732066941E-3</v>
      </c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</row>
    <row r="58" spans="2:31" s="138" customFormat="1">
      <c r="B58" s="82" t="s">
        <v>863</v>
      </c>
      <c r="C58" s="78" t="s">
        <v>864</v>
      </c>
      <c r="D58" s="78" t="s">
        <v>255</v>
      </c>
      <c r="E58" s="78"/>
      <c r="F58" s="109">
        <v>42552</v>
      </c>
      <c r="G58" s="83">
        <v>10.110000000000001</v>
      </c>
      <c r="H58" s="89" t="s">
        <v>167</v>
      </c>
      <c r="I58" s="90">
        <v>4.8000000000000001E-2</v>
      </c>
      <c r="J58" s="90">
        <v>4.8499999999999995E-2</v>
      </c>
      <c r="K58" s="83">
        <v>137000</v>
      </c>
      <c r="L58" s="110">
        <v>101.4849</v>
      </c>
      <c r="M58" s="83">
        <v>139.03515999999999</v>
      </c>
      <c r="N58" s="78"/>
      <c r="O58" s="84">
        <v>2.3121496994858168E-3</v>
      </c>
      <c r="P58" s="84">
        <f>M58/'סכום נכסי הקרן'!$C$42</f>
        <v>1.6502717272209835E-3</v>
      </c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</row>
    <row r="59" spans="2:31" s="138" customFormat="1">
      <c r="B59" s="82" t="s">
        <v>865</v>
      </c>
      <c r="C59" s="78" t="s">
        <v>866</v>
      </c>
      <c r="D59" s="78" t="s">
        <v>255</v>
      </c>
      <c r="E59" s="78"/>
      <c r="F59" s="109">
        <v>42583</v>
      </c>
      <c r="G59" s="83">
        <v>10.200000000000001</v>
      </c>
      <c r="H59" s="89" t="s">
        <v>167</v>
      </c>
      <c r="I59" s="90">
        <v>4.8000000000000001E-2</v>
      </c>
      <c r="J59" s="90">
        <v>4.8500000000000008E-2</v>
      </c>
      <c r="K59" s="83">
        <v>285000</v>
      </c>
      <c r="L59" s="110">
        <v>100.79389999999999</v>
      </c>
      <c r="M59" s="83">
        <v>287.26241999999996</v>
      </c>
      <c r="N59" s="78"/>
      <c r="O59" s="84">
        <v>4.7771636906561504E-3</v>
      </c>
      <c r="P59" s="84">
        <f>M59/'סכום נכסי הקרן'!$C$42</f>
        <v>3.4096486818088289E-3</v>
      </c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</row>
    <row r="60" spans="2:31" s="138" customFormat="1">
      <c r="B60" s="82" t="s">
        <v>867</v>
      </c>
      <c r="C60" s="78" t="s">
        <v>868</v>
      </c>
      <c r="D60" s="78" t="s">
        <v>255</v>
      </c>
      <c r="E60" s="78"/>
      <c r="F60" s="109">
        <v>42705</v>
      </c>
      <c r="G60" s="83">
        <v>10.28</v>
      </c>
      <c r="H60" s="89" t="s">
        <v>167</v>
      </c>
      <c r="I60" s="90">
        <v>4.8000000000000001E-2</v>
      </c>
      <c r="J60" s="90">
        <v>4.8499999999999995E-2</v>
      </c>
      <c r="K60" s="83">
        <v>2599000</v>
      </c>
      <c r="L60" s="110">
        <v>101.581</v>
      </c>
      <c r="M60" s="83">
        <v>2640.0901800000001</v>
      </c>
      <c r="N60" s="78"/>
      <c r="O60" s="84">
        <v>4.3904604535302122E-2</v>
      </c>
      <c r="P60" s="84">
        <f>M60/'סכום נכסי הקרן'!$C$42</f>
        <v>3.133643447720532E-2</v>
      </c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</row>
    <row r="61" spans="2:31" s="138" customFormat="1">
      <c r="B61" s="82" t="s">
        <v>869</v>
      </c>
      <c r="C61" s="78" t="s">
        <v>870</v>
      </c>
      <c r="D61" s="78" t="s">
        <v>255</v>
      </c>
      <c r="E61" s="78"/>
      <c r="F61" s="109">
        <v>42736</v>
      </c>
      <c r="G61" s="83">
        <v>10.37</v>
      </c>
      <c r="H61" s="89" t="s">
        <v>167</v>
      </c>
      <c r="I61" s="90">
        <v>4.8000000000000001E-2</v>
      </c>
      <c r="J61" s="90">
        <v>4.8500000000000008E-2</v>
      </c>
      <c r="K61" s="83">
        <v>287000</v>
      </c>
      <c r="L61" s="110">
        <v>101.3826</v>
      </c>
      <c r="M61" s="83">
        <v>290.96795000000003</v>
      </c>
      <c r="N61" s="78"/>
      <c r="O61" s="84">
        <v>4.8387865209958709E-3</v>
      </c>
      <c r="P61" s="84">
        <f>M61/'סכום נכסי הקרן'!$C$42</f>
        <v>3.4536313074509275E-3</v>
      </c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</row>
    <row r="62" spans="2:31" s="138" customFormat="1">
      <c r="B62" s="82" t="s">
        <v>871</v>
      </c>
      <c r="C62" s="78" t="s">
        <v>872</v>
      </c>
      <c r="D62" s="78" t="s">
        <v>255</v>
      </c>
      <c r="E62" s="78"/>
      <c r="F62" s="109">
        <v>42767</v>
      </c>
      <c r="G62" s="83">
        <v>10.45</v>
      </c>
      <c r="H62" s="89" t="s">
        <v>167</v>
      </c>
      <c r="I62" s="90">
        <v>4.8000000000000001E-2</v>
      </c>
      <c r="J62" s="90">
        <v>4.8499999999999995E-2</v>
      </c>
      <c r="K62" s="83">
        <v>801000</v>
      </c>
      <c r="L62" s="110">
        <v>100.9825</v>
      </c>
      <c r="M62" s="83">
        <v>808.86996999999997</v>
      </c>
      <c r="N62" s="78"/>
      <c r="O62" s="84">
        <v>1.3451478446592944E-2</v>
      </c>
      <c r="P62" s="84">
        <f>M62/'סכום נכסי הקרן'!$C$42</f>
        <v>9.6008465951280611E-3</v>
      </c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</row>
    <row r="63" spans="2:31" s="138" customFormat="1">
      <c r="B63" s="82" t="s">
        <v>873</v>
      </c>
      <c r="C63" s="78" t="s">
        <v>874</v>
      </c>
      <c r="D63" s="78" t="s">
        <v>255</v>
      </c>
      <c r="E63" s="78"/>
      <c r="F63" s="109">
        <v>42795</v>
      </c>
      <c r="G63" s="83">
        <v>10.540000000000001</v>
      </c>
      <c r="H63" s="89" t="s">
        <v>167</v>
      </c>
      <c r="I63" s="90">
        <v>4.8000000000000001E-2</v>
      </c>
      <c r="J63" s="90">
        <v>4.8500000000000008E-2</v>
      </c>
      <c r="K63" s="83">
        <v>953000</v>
      </c>
      <c r="L63" s="110">
        <v>100.78570000000001</v>
      </c>
      <c r="M63" s="83">
        <v>960.48734000000002</v>
      </c>
      <c r="N63" s="78"/>
      <c r="O63" s="84">
        <v>1.597286984487184E-2</v>
      </c>
      <c r="P63" s="84">
        <f>M63/'סכום נכסי הקרן'!$C$42</f>
        <v>1.1400462311516658E-2</v>
      </c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</row>
    <row r="64" spans="2:31" s="138" customFormat="1">
      <c r="B64" s="82" t="s">
        <v>875</v>
      </c>
      <c r="C64" s="78" t="s">
        <v>876</v>
      </c>
      <c r="D64" s="78" t="s">
        <v>255</v>
      </c>
      <c r="E64" s="78"/>
      <c r="F64" s="109">
        <v>42826</v>
      </c>
      <c r="G64" s="83">
        <v>10.37</v>
      </c>
      <c r="H64" s="89" t="s">
        <v>167</v>
      </c>
      <c r="I64" s="90">
        <v>4.8000000000000001E-2</v>
      </c>
      <c r="J64" s="90">
        <v>4.8499999999999995E-2</v>
      </c>
      <c r="K64" s="83">
        <v>1353000</v>
      </c>
      <c r="L64" s="110">
        <v>102.7976</v>
      </c>
      <c r="M64" s="83">
        <v>1390.8513600000001</v>
      </c>
      <c r="N64" s="78"/>
      <c r="O64" s="84">
        <v>2.3129807985645068E-2</v>
      </c>
      <c r="P64" s="84">
        <f>M64/'סכום נכסי הקרן'!$C$42</f>
        <v>1.6508649151587659E-2</v>
      </c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</row>
    <row r="65" spans="2:31" s="138" customFormat="1">
      <c r="B65" s="82" t="s">
        <v>877</v>
      </c>
      <c r="C65" s="78" t="s">
        <v>878</v>
      </c>
      <c r="D65" s="78" t="s">
        <v>255</v>
      </c>
      <c r="E65" s="78"/>
      <c r="F65" s="109">
        <v>42856</v>
      </c>
      <c r="G65" s="83">
        <v>10.45</v>
      </c>
      <c r="H65" s="89" t="s">
        <v>167</v>
      </c>
      <c r="I65" s="90">
        <v>4.8000000000000001E-2</v>
      </c>
      <c r="J65" s="90">
        <v>4.8499999999999995E-2</v>
      </c>
      <c r="K65" s="83">
        <v>1169000</v>
      </c>
      <c r="L65" s="110">
        <v>102.08499999999999</v>
      </c>
      <c r="M65" s="83">
        <v>1193.37381</v>
      </c>
      <c r="N65" s="78"/>
      <c r="O65" s="84">
        <v>1.9845763446927702E-2</v>
      </c>
      <c r="P65" s="84">
        <f>M65/'סכום נכסי הקרן'!$C$42</f>
        <v>1.4164698042200162E-2</v>
      </c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</row>
    <row r="66" spans="2:31" s="138" customFormat="1">
      <c r="B66" s="82" t="s">
        <v>879</v>
      </c>
      <c r="C66" s="78" t="s">
        <v>880</v>
      </c>
      <c r="D66" s="78" t="s">
        <v>255</v>
      </c>
      <c r="E66" s="78"/>
      <c r="F66" s="109">
        <v>42918</v>
      </c>
      <c r="G66" s="83">
        <v>10.620000000000001</v>
      </c>
      <c r="H66" s="89" t="s">
        <v>167</v>
      </c>
      <c r="I66" s="90">
        <v>4.8000000000000001E-2</v>
      </c>
      <c r="J66" s="90">
        <v>4.8499999999999995E-2</v>
      </c>
      <c r="K66" s="83">
        <v>1186000</v>
      </c>
      <c r="L66" s="110">
        <v>101.1664</v>
      </c>
      <c r="M66" s="83">
        <v>1199.8332</v>
      </c>
      <c r="N66" s="78"/>
      <c r="O66" s="84">
        <v>1.9953182869808659E-2</v>
      </c>
      <c r="P66" s="84">
        <f>M66/'סכום נכסי הקרן'!$C$42</f>
        <v>1.4241367488202841E-2</v>
      </c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</row>
    <row r="67" spans="2:31" s="138" customFormat="1">
      <c r="B67" s="82" t="s">
        <v>881</v>
      </c>
      <c r="C67" s="78" t="s">
        <v>882</v>
      </c>
      <c r="D67" s="78" t="s">
        <v>255</v>
      </c>
      <c r="E67" s="78"/>
      <c r="F67" s="109">
        <v>42949</v>
      </c>
      <c r="G67" s="83">
        <v>10.709999999999999</v>
      </c>
      <c r="H67" s="89" t="s">
        <v>167</v>
      </c>
      <c r="I67" s="90">
        <v>4.8000000000000001E-2</v>
      </c>
      <c r="J67" s="90">
        <v>4.8499999999999995E-2</v>
      </c>
      <c r="K67" s="83">
        <v>545000</v>
      </c>
      <c r="L67" s="110">
        <v>100.98220000000001</v>
      </c>
      <c r="M67" s="83">
        <v>550.3528</v>
      </c>
      <c r="N67" s="78"/>
      <c r="O67" s="84">
        <v>9.1523472273572944E-3</v>
      </c>
      <c r="P67" s="84">
        <f>M67/'סכום נכסי הקרן'!$C$42</f>
        <v>6.532388396121561E-3</v>
      </c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</row>
    <row r="68" spans="2:31" s="138" customFormat="1">
      <c r="B68" s="82" t="s">
        <v>883</v>
      </c>
      <c r="C68" s="78" t="s">
        <v>884</v>
      </c>
      <c r="D68" s="78" t="s">
        <v>255</v>
      </c>
      <c r="E68" s="78"/>
      <c r="F68" s="109">
        <v>39630</v>
      </c>
      <c r="G68" s="83">
        <v>5.0400000000000009</v>
      </c>
      <c r="H68" s="89" t="s">
        <v>167</v>
      </c>
      <c r="I68" s="90">
        <v>4.8000000000000001E-2</v>
      </c>
      <c r="J68" s="90">
        <v>4.8499999999999995E-2</v>
      </c>
      <c r="K68" s="83">
        <v>1403000</v>
      </c>
      <c r="L68" s="110">
        <v>114.4883</v>
      </c>
      <c r="M68" s="83">
        <v>1606.3593899999998</v>
      </c>
      <c r="N68" s="78"/>
      <c r="O68" s="84">
        <v>2.6713698756880774E-2</v>
      </c>
      <c r="P68" s="84">
        <f>M68/'סכום נכסי הקרן'!$C$42</f>
        <v>1.9066612251699106E-2</v>
      </c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</row>
    <row r="69" spans="2:31" s="138" customFormat="1">
      <c r="B69" s="82" t="s">
        <v>885</v>
      </c>
      <c r="C69" s="78" t="s">
        <v>886</v>
      </c>
      <c r="D69" s="78" t="s">
        <v>255</v>
      </c>
      <c r="E69" s="78"/>
      <c r="F69" s="109">
        <v>39904</v>
      </c>
      <c r="G69" s="83">
        <v>5.5299999999999994</v>
      </c>
      <c r="H69" s="89" t="s">
        <v>167</v>
      </c>
      <c r="I69" s="90">
        <v>4.8000000000000001E-2</v>
      </c>
      <c r="J69" s="90">
        <v>4.8599999999999997E-2</v>
      </c>
      <c r="K69" s="83">
        <v>110000</v>
      </c>
      <c r="L69" s="110">
        <v>114.83159999999999</v>
      </c>
      <c r="M69" s="83">
        <v>126.29774</v>
      </c>
      <c r="N69" s="78"/>
      <c r="O69" s="84">
        <v>2.1003268639870508E-3</v>
      </c>
      <c r="P69" s="84">
        <f>M69/'סכום נכסי הקרן'!$C$42</f>
        <v>1.4990854797729347E-3</v>
      </c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</row>
    <row r="70" spans="2:31" s="138" customFormat="1">
      <c r="B70" s="82" t="s">
        <v>887</v>
      </c>
      <c r="C70" s="78" t="s">
        <v>888</v>
      </c>
      <c r="D70" s="78" t="s">
        <v>255</v>
      </c>
      <c r="E70" s="78"/>
      <c r="F70" s="109">
        <v>39965</v>
      </c>
      <c r="G70" s="83">
        <v>5.6999999999999993</v>
      </c>
      <c r="H70" s="89" t="s">
        <v>167</v>
      </c>
      <c r="I70" s="90">
        <v>4.8000000000000001E-2</v>
      </c>
      <c r="J70" s="90">
        <v>4.8999999999999995E-2</v>
      </c>
      <c r="K70" s="83">
        <v>2716000</v>
      </c>
      <c r="L70" s="110">
        <v>112.24379999999999</v>
      </c>
      <c r="M70" s="83">
        <v>3040.66093</v>
      </c>
      <c r="N70" s="78"/>
      <c r="O70" s="84">
        <v>5.0566081669829156E-2</v>
      </c>
      <c r="P70" s="84">
        <f>M70/'סכום נכסי הקרן'!$C$42</f>
        <v>3.6090991407097761E-2</v>
      </c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</row>
    <row r="71" spans="2:31" s="138" customFormat="1">
      <c r="B71" s="82" t="s">
        <v>889</v>
      </c>
      <c r="C71" s="78" t="s">
        <v>890</v>
      </c>
      <c r="D71" s="78" t="s">
        <v>255</v>
      </c>
      <c r="E71" s="78"/>
      <c r="F71" s="109">
        <v>40027</v>
      </c>
      <c r="G71" s="83">
        <v>5.87</v>
      </c>
      <c r="H71" s="89" t="s">
        <v>167</v>
      </c>
      <c r="I71" s="90">
        <v>4.8000000000000001E-2</v>
      </c>
      <c r="J71" s="90">
        <v>4.8499999999999995E-2</v>
      </c>
      <c r="K71" s="83">
        <v>167000</v>
      </c>
      <c r="L71" s="110">
        <v>109.9579</v>
      </c>
      <c r="M71" s="83">
        <v>183.63938000000002</v>
      </c>
      <c r="N71" s="78"/>
      <c r="O71" s="84">
        <v>3.0539162703934874E-3</v>
      </c>
      <c r="P71" s="84">
        <f>M71/'סכום נכסי הקרן'!$C$42</f>
        <v>2.1796995581433547E-3</v>
      </c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</row>
    <row r="72" spans="2:31" s="138" customFormat="1">
      <c r="B72" s="82" t="s">
        <v>891</v>
      </c>
      <c r="C72" s="78" t="s">
        <v>892</v>
      </c>
      <c r="D72" s="78" t="s">
        <v>255</v>
      </c>
      <c r="E72" s="78"/>
      <c r="F72" s="109">
        <v>40238</v>
      </c>
      <c r="G72" s="83">
        <v>6.31</v>
      </c>
      <c r="H72" s="89" t="s">
        <v>167</v>
      </c>
      <c r="I72" s="90">
        <v>4.8000000000000001E-2</v>
      </c>
      <c r="J72" s="90">
        <v>4.8500000000000008E-2</v>
      </c>
      <c r="K72" s="83">
        <v>37000</v>
      </c>
      <c r="L72" s="110">
        <v>108.3845</v>
      </c>
      <c r="M72" s="83">
        <v>40.101860000000002</v>
      </c>
      <c r="N72" s="78"/>
      <c r="O72" s="84">
        <v>6.6689248638849554E-4</v>
      </c>
      <c r="P72" s="84">
        <f>M72/'סכום נכסי הקרן'!$C$42</f>
        <v>4.7598726658043967E-4</v>
      </c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</row>
    <row r="73" spans="2:31" s="138" customFormat="1">
      <c r="B73" s="82" t="s">
        <v>893</v>
      </c>
      <c r="C73" s="78" t="s">
        <v>894</v>
      </c>
      <c r="D73" s="78" t="s">
        <v>255</v>
      </c>
      <c r="E73" s="78"/>
      <c r="F73" s="109">
        <v>40422</v>
      </c>
      <c r="G73" s="83">
        <v>6.66</v>
      </c>
      <c r="H73" s="89" t="s">
        <v>167</v>
      </c>
      <c r="I73" s="90">
        <v>4.8000000000000001E-2</v>
      </c>
      <c r="J73" s="90">
        <v>4.8499999999999995E-2</v>
      </c>
      <c r="K73" s="83">
        <v>34000</v>
      </c>
      <c r="L73" s="110">
        <v>106.443</v>
      </c>
      <c r="M73" s="83">
        <v>36.192239999999998</v>
      </c>
      <c r="N73" s="78"/>
      <c r="O73" s="84">
        <v>6.0187564670489502E-4</v>
      </c>
      <c r="P73" s="84">
        <f>M73/'סכום נכסי הקרן'!$C$42</f>
        <v>4.295822036440018E-4</v>
      </c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</row>
    <row r="74" spans="2:31" s="138" customFormat="1">
      <c r="B74" s="82" t="s">
        <v>895</v>
      </c>
      <c r="C74" s="78" t="s">
        <v>896</v>
      </c>
      <c r="D74" s="78" t="s">
        <v>255</v>
      </c>
      <c r="E74" s="78"/>
      <c r="F74" s="109">
        <v>40513</v>
      </c>
      <c r="G74" s="83">
        <v>6.7500000000000009</v>
      </c>
      <c r="H74" s="89" t="s">
        <v>167</v>
      </c>
      <c r="I74" s="90">
        <v>4.8000000000000001E-2</v>
      </c>
      <c r="J74" s="90">
        <v>4.8500000000000015E-2</v>
      </c>
      <c r="K74" s="83">
        <v>2229000</v>
      </c>
      <c r="L74" s="110">
        <v>106.61409999999999</v>
      </c>
      <c r="M74" s="83">
        <v>2376.4467599999998</v>
      </c>
      <c r="N74" s="78"/>
      <c r="O74" s="84">
        <v>3.9520223963334475E-2</v>
      </c>
      <c r="P74" s="84">
        <f>M74/'סכום נכסי הקרן'!$C$42</f>
        <v>2.8207130478894046E-2</v>
      </c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</row>
    <row r="75" spans="2:31" s="138" customFormat="1">
      <c r="B75" s="82" t="s">
        <v>897</v>
      </c>
      <c r="C75" s="78" t="s">
        <v>898</v>
      </c>
      <c r="D75" s="78" t="s">
        <v>255</v>
      </c>
      <c r="E75" s="78"/>
      <c r="F75" s="109">
        <v>40544</v>
      </c>
      <c r="G75" s="83">
        <v>6.84</v>
      </c>
      <c r="H75" s="89" t="s">
        <v>167</v>
      </c>
      <c r="I75" s="90">
        <v>4.8000000000000001E-2</v>
      </c>
      <c r="J75" s="90">
        <v>4.8499999999999995E-2</v>
      </c>
      <c r="K75" s="83">
        <v>260000</v>
      </c>
      <c r="L75" s="110">
        <v>106.09610000000001</v>
      </c>
      <c r="M75" s="83">
        <v>275.84994</v>
      </c>
      <c r="N75" s="78"/>
      <c r="O75" s="84">
        <v>4.5873745596019064E-3</v>
      </c>
      <c r="P75" s="84">
        <f>M75/'סכום נכסי הקרן'!$C$42</f>
        <v>3.2741887515187148E-3</v>
      </c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</row>
    <row r="76" spans="2:31" s="138" customFormat="1">
      <c r="B76" s="82" t="s">
        <v>899</v>
      </c>
      <c r="C76" s="78" t="s">
        <v>900</v>
      </c>
      <c r="D76" s="78" t="s">
        <v>255</v>
      </c>
      <c r="E76" s="78"/>
      <c r="F76" s="109">
        <v>40575</v>
      </c>
      <c r="G76" s="83">
        <v>6.9200000000000008</v>
      </c>
      <c r="H76" s="89" t="s">
        <v>167</v>
      </c>
      <c r="I76" s="90">
        <v>4.8000000000000001E-2</v>
      </c>
      <c r="J76" s="90">
        <v>4.8499999999999995E-2</v>
      </c>
      <c r="K76" s="83">
        <v>3460000</v>
      </c>
      <c r="L76" s="110">
        <v>105.28789999999999</v>
      </c>
      <c r="M76" s="83">
        <v>3642.9604399999998</v>
      </c>
      <c r="N76" s="78"/>
      <c r="O76" s="84">
        <v>6.0582300812145058E-2</v>
      </c>
      <c r="P76" s="84">
        <f>M76/'סכום נכסי הקרן'!$C$42</f>
        <v>4.3239958996821488E-2</v>
      </c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</row>
    <row r="77" spans="2:31" s="138" customFormat="1">
      <c r="B77" s="82" t="s">
        <v>901</v>
      </c>
      <c r="C77" s="78" t="s">
        <v>902</v>
      </c>
      <c r="D77" s="78" t="s">
        <v>255</v>
      </c>
      <c r="E77" s="78"/>
      <c r="F77" s="109">
        <v>40603</v>
      </c>
      <c r="G77" s="83">
        <v>6.9999999999999991</v>
      </c>
      <c r="H77" s="89" t="s">
        <v>167</v>
      </c>
      <c r="I77" s="90">
        <v>4.8000000000000001E-2</v>
      </c>
      <c r="J77" s="90">
        <v>4.8599999999999997E-2</v>
      </c>
      <c r="K77" s="83">
        <v>1093000</v>
      </c>
      <c r="L77" s="110">
        <v>104.65560000000001</v>
      </c>
      <c r="M77" s="83">
        <v>1143.8988300000001</v>
      </c>
      <c r="N77" s="78"/>
      <c r="O77" s="84">
        <v>1.9022996312779282E-2</v>
      </c>
      <c r="P77" s="84">
        <f>M77/'סכום נכסי הקרן'!$C$42</f>
        <v>1.3577456939310622E-2</v>
      </c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</row>
    <row r="78" spans="2:31" s="138" customFormat="1">
      <c r="B78" s="82" t="s">
        <v>903</v>
      </c>
      <c r="C78" s="78" t="s">
        <v>904</v>
      </c>
      <c r="D78" s="78" t="s">
        <v>255</v>
      </c>
      <c r="E78" s="78"/>
      <c r="F78" s="109">
        <v>40634</v>
      </c>
      <c r="G78" s="83">
        <v>6.92</v>
      </c>
      <c r="H78" s="89" t="s">
        <v>167</v>
      </c>
      <c r="I78" s="90">
        <v>4.8000000000000001E-2</v>
      </c>
      <c r="J78" s="90">
        <v>4.8500000000000008E-2</v>
      </c>
      <c r="K78" s="83">
        <v>3979000</v>
      </c>
      <c r="L78" s="110">
        <v>106.431</v>
      </c>
      <c r="M78" s="83">
        <v>4234.8972699999995</v>
      </c>
      <c r="N78" s="78"/>
      <c r="O78" s="84">
        <v>7.0426188959568245E-2</v>
      </c>
      <c r="P78" s="84">
        <f>M78/'סכום נכסי הקרן'!$C$42</f>
        <v>5.0265927211263162E-2</v>
      </c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</row>
    <row r="79" spans="2:31" s="138" customFormat="1">
      <c r="B79" s="82" t="s">
        <v>905</v>
      </c>
      <c r="C79" s="78" t="s">
        <v>906</v>
      </c>
      <c r="D79" s="78" t="s">
        <v>255</v>
      </c>
      <c r="E79" s="78"/>
      <c r="F79" s="109">
        <v>40664</v>
      </c>
      <c r="G79" s="83">
        <v>6.9999999999999991</v>
      </c>
      <c r="H79" s="89" t="s">
        <v>167</v>
      </c>
      <c r="I79" s="90">
        <v>4.8000000000000001E-2</v>
      </c>
      <c r="J79" s="90">
        <v>4.8499999999999995E-2</v>
      </c>
      <c r="K79" s="83">
        <v>4638000</v>
      </c>
      <c r="L79" s="110">
        <v>105.81140000000001</v>
      </c>
      <c r="M79" s="83">
        <v>4907.5319099999997</v>
      </c>
      <c r="N79" s="78"/>
      <c r="O79" s="84">
        <v>8.1612078778659697E-2</v>
      </c>
      <c r="P79" s="84">
        <f>M79/'סכום נכסי הקרן'!$C$42</f>
        <v>5.8249734538427494E-2</v>
      </c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</row>
    <row r="80" spans="2:31" s="138" customFormat="1">
      <c r="B80" s="82" t="s">
        <v>907</v>
      </c>
      <c r="C80" s="78" t="s">
        <v>908</v>
      </c>
      <c r="D80" s="78" t="s">
        <v>255</v>
      </c>
      <c r="E80" s="78"/>
      <c r="F80" s="109">
        <v>39995</v>
      </c>
      <c r="G80" s="83">
        <v>7.2499999999999991</v>
      </c>
      <c r="H80" s="89" t="s">
        <v>167</v>
      </c>
      <c r="I80" s="90">
        <v>4.8000000000000001E-2</v>
      </c>
      <c r="J80" s="90">
        <v>4.8499999999999995E-2</v>
      </c>
      <c r="K80" s="83">
        <v>603000</v>
      </c>
      <c r="L80" s="110">
        <v>103.04819999999999</v>
      </c>
      <c r="M80" s="83">
        <v>621.39893000000006</v>
      </c>
      <c r="N80" s="78"/>
      <c r="O80" s="84">
        <v>1.0333841808505908E-2</v>
      </c>
      <c r="P80" s="84">
        <f>M80/'סכום נכסי הקרן'!$C$42</f>
        <v>7.375667316845403E-3</v>
      </c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</row>
    <row r="81" spans="2:31" s="138" customFormat="1">
      <c r="B81" s="82" t="s">
        <v>909</v>
      </c>
      <c r="C81" s="78" t="s">
        <v>910</v>
      </c>
      <c r="D81" s="78" t="s">
        <v>255</v>
      </c>
      <c r="E81" s="78"/>
      <c r="F81" s="109">
        <v>40848</v>
      </c>
      <c r="G81" s="83">
        <v>7.33</v>
      </c>
      <c r="H81" s="89" t="s">
        <v>167</v>
      </c>
      <c r="I81" s="90">
        <v>4.8000000000000001E-2</v>
      </c>
      <c r="J81" s="90">
        <v>4.8499999999999995E-2</v>
      </c>
      <c r="K81" s="83">
        <v>677000</v>
      </c>
      <c r="L81" s="110">
        <v>104.2799</v>
      </c>
      <c r="M81" s="83">
        <v>705.94646999999998</v>
      </c>
      <c r="N81" s="78"/>
      <c r="O81" s="84">
        <v>1.1739864351316409E-2</v>
      </c>
      <c r="P81" s="84">
        <f>M81/'סכום נכסי הקרן'!$C$42</f>
        <v>8.3792006307789792E-3</v>
      </c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</row>
    <row r="82" spans="2:31" s="138" customFormat="1">
      <c r="B82" s="82" t="s">
        <v>911</v>
      </c>
      <c r="C82" s="78" t="s">
        <v>912</v>
      </c>
      <c r="D82" s="78" t="s">
        <v>255</v>
      </c>
      <c r="E82" s="78"/>
      <c r="F82" s="109">
        <v>40940</v>
      </c>
      <c r="G82" s="83">
        <v>7.58</v>
      </c>
      <c r="H82" s="89" t="s">
        <v>167</v>
      </c>
      <c r="I82" s="90">
        <v>4.8000000000000001E-2</v>
      </c>
      <c r="J82" s="90">
        <v>4.8500000000000008E-2</v>
      </c>
      <c r="K82" s="83">
        <v>417000</v>
      </c>
      <c r="L82" s="110">
        <v>103.06140000000001</v>
      </c>
      <c r="M82" s="83">
        <v>429.76865999999995</v>
      </c>
      <c r="N82" s="78"/>
      <c r="O82" s="84">
        <v>7.1470373254320851E-3</v>
      </c>
      <c r="P82" s="84">
        <f>M82/'סכום נכסי הקרן'!$C$42</f>
        <v>5.1011202406905393E-3</v>
      </c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</row>
    <row r="83" spans="2:31" s="138" customFormat="1">
      <c r="B83" s="82" t="s">
        <v>913</v>
      </c>
      <c r="C83" s="78">
        <v>8789</v>
      </c>
      <c r="D83" s="78" t="s">
        <v>255</v>
      </c>
      <c r="E83" s="78"/>
      <c r="F83" s="109">
        <v>41000</v>
      </c>
      <c r="G83" s="83">
        <v>7.5599999999999987</v>
      </c>
      <c r="H83" s="89" t="s">
        <v>167</v>
      </c>
      <c r="I83" s="90">
        <v>4.8000000000000001E-2</v>
      </c>
      <c r="J83" s="90">
        <v>4.8600000000000004E-2</v>
      </c>
      <c r="K83" s="83">
        <v>56000</v>
      </c>
      <c r="L83" s="110">
        <v>104.6936</v>
      </c>
      <c r="M83" s="83">
        <v>58.627040000000001</v>
      </c>
      <c r="N83" s="78"/>
      <c r="O83" s="84">
        <v>9.749655620761178E-4</v>
      </c>
      <c r="P83" s="84">
        <f>M83/'סכום נכסי הקרן'!$C$42</f>
        <v>6.9587107723437518E-4</v>
      </c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</row>
    <row r="84" spans="2:31" s="138" customFormat="1">
      <c r="B84" s="82" t="s">
        <v>914</v>
      </c>
      <c r="C84" s="78" t="s">
        <v>915</v>
      </c>
      <c r="D84" s="78" t="s">
        <v>255</v>
      </c>
      <c r="E84" s="78"/>
      <c r="F84" s="109">
        <v>41640</v>
      </c>
      <c r="G84" s="83">
        <v>8.7300000000000022</v>
      </c>
      <c r="H84" s="89" t="s">
        <v>167</v>
      </c>
      <c r="I84" s="90">
        <v>4.8000000000000001E-2</v>
      </c>
      <c r="J84" s="90">
        <v>4.8500000000000008E-2</v>
      </c>
      <c r="K84" s="83">
        <v>143000</v>
      </c>
      <c r="L84" s="110">
        <v>101.1816</v>
      </c>
      <c r="M84" s="83">
        <v>144.68976999999998</v>
      </c>
      <c r="N84" s="78"/>
      <c r="O84" s="84">
        <v>2.406185659973865E-3</v>
      </c>
      <c r="P84" s="84">
        <f>M84/'סכום נכסי הקרן'!$C$42</f>
        <v>1.7173888723478784E-3</v>
      </c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</row>
    <row r="85" spans="2:31" s="138" customFormat="1">
      <c r="B85" s="141"/>
      <c r="C85" s="141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</row>
    <row r="86" spans="2:31" s="138" customFormat="1">
      <c r="B86" s="141"/>
      <c r="C86" s="141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</row>
    <row r="87" spans="2:31" s="138" customFormat="1">
      <c r="B87" s="141"/>
      <c r="C87" s="141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</row>
    <row r="88" spans="2:31" s="138" customFormat="1">
      <c r="B88" s="142" t="s">
        <v>249</v>
      </c>
      <c r="C88" s="141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</row>
    <row r="89" spans="2:31" s="138" customFormat="1">
      <c r="B89" s="142" t="s">
        <v>116</v>
      </c>
      <c r="C89" s="141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</row>
    <row r="90" spans="2:31" s="138" customFormat="1">
      <c r="B90" s="142" t="s">
        <v>234</v>
      </c>
      <c r="C90" s="141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</row>
    <row r="91" spans="2:31" s="138" customFormat="1">
      <c r="B91" s="142" t="s">
        <v>244</v>
      </c>
      <c r="C91" s="141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</row>
    <row r="92" spans="2:31" s="138" customFormat="1">
      <c r="B92" s="141"/>
      <c r="C92" s="141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</row>
    <row r="93" spans="2:31" s="138" customFormat="1">
      <c r="B93" s="141"/>
      <c r="C93" s="141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</row>
    <row r="94" spans="2:31" s="138" customFormat="1">
      <c r="B94" s="141"/>
      <c r="C94" s="141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</row>
    <row r="95" spans="2:31" s="138" customFormat="1">
      <c r="B95" s="141"/>
      <c r="C95" s="141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</row>
    <row r="96" spans="2:31" s="138" customFormat="1">
      <c r="B96" s="141"/>
      <c r="C96" s="141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</row>
    <row r="97" spans="2:31" s="138" customFormat="1">
      <c r="B97" s="141"/>
      <c r="C97" s="141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</row>
    <row r="98" spans="2:31" s="138" customFormat="1">
      <c r="B98" s="141"/>
      <c r="C98" s="141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</row>
    <row r="99" spans="2:31" s="138" customFormat="1">
      <c r="B99" s="141"/>
      <c r="C99" s="141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</row>
    <row r="100" spans="2:31" s="138" customFormat="1">
      <c r="B100" s="141"/>
      <c r="C100" s="141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</row>
    <row r="101" spans="2:31" s="138" customFormat="1">
      <c r="B101" s="141"/>
      <c r="C101" s="141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</row>
    <row r="102" spans="2:31" s="138" customFormat="1">
      <c r="B102" s="141"/>
      <c r="C102" s="141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</row>
    <row r="103" spans="2:31" s="138" customFormat="1">
      <c r="B103" s="141"/>
      <c r="C103" s="141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</row>
    <row r="104" spans="2:31" s="138" customFormat="1">
      <c r="B104" s="141"/>
      <c r="C104" s="141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</row>
    <row r="105" spans="2:31" s="138" customFormat="1">
      <c r="B105" s="141"/>
      <c r="C105" s="141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</row>
    <row r="106" spans="2:31" s="138" customFormat="1">
      <c r="B106" s="141"/>
      <c r="C106" s="141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</row>
    <row r="107" spans="2:31" s="138" customFormat="1">
      <c r="B107" s="141"/>
      <c r="C107" s="141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</row>
    <row r="108" spans="2:31" s="138" customFormat="1">
      <c r="B108" s="141"/>
      <c r="C108" s="141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</row>
    <row r="109" spans="2:31" s="138" customFormat="1">
      <c r="B109" s="141"/>
      <c r="C109" s="141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Z25:XFD27 B90:B1048576 A1:A1048576 B1:B87 D1:P1048576 Q1:XFD24 Q28:XFD1048576 Q25:X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B6" sqref="B6:S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182</v>
      </c>
      <c r="C1" s="76" t="s" vm="1">
        <v>250</v>
      </c>
    </row>
    <row r="2" spans="2:65">
      <c r="B2" s="56" t="s">
        <v>181</v>
      </c>
      <c r="C2" s="76" t="s">
        <v>251</v>
      </c>
    </row>
    <row r="3" spans="2:65">
      <c r="B3" s="56" t="s">
        <v>183</v>
      </c>
      <c r="C3" s="76" t="s">
        <v>252</v>
      </c>
    </row>
    <row r="4" spans="2:65">
      <c r="B4" s="56" t="s">
        <v>184</v>
      </c>
      <c r="C4" s="76">
        <v>8602</v>
      </c>
    </row>
    <row r="6" spans="2:65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65" ht="26.25" customHeight="1">
      <c r="B7" s="189" t="s">
        <v>91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65" s="3" customFormat="1" ht="78.75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64</v>
      </c>
      <c r="G8" s="30" t="s">
        <v>15</v>
      </c>
      <c r="H8" s="30" t="s">
        <v>65</v>
      </c>
      <c r="I8" s="30" t="s">
        <v>106</v>
      </c>
      <c r="J8" s="30" t="s">
        <v>18</v>
      </c>
      <c r="K8" s="30" t="s">
        <v>105</v>
      </c>
      <c r="L8" s="30" t="s">
        <v>17</v>
      </c>
      <c r="M8" s="70" t="s">
        <v>19</v>
      </c>
      <c r="N8" s="30" t="s">
        <v>236</v>
      </c>
      <c r="O8" s="30" t="s">
        <v>235</v>
      </c>
      <c r="P8" s="30" t="s">
        <v>114</v>
      </c>
      <c r="Q8" s="30" t="s">
        <v>59</v>
      </c>
      <c r="R8" s="30" t="s">
        <v>185</v>
      </c>
      <c r="S8" s="31" t="s">
        <v>187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245</v>
      </c>
      <c r="O9" s="32"/>
      <c r="P9" s="32" t="s">
        <v>239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117</v>
      </c>
      <c r="R10" s="20" t="s">
        <v>118</v>
      </c>
      <c r="S10" s="20" t="s">
        <v>188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182</v>
      </c>
      <c r="C1" s="76" t="s" vm="1">
        <v>250</v>
      </c>
    </row>
    <row r="2" spans="2:81">
      <c r="B2" s="56" t="s">
        <v>181</v>
      </c>
      <c r="C2" s="76" t="s">
        <v>251</v>
      </c>
    </row>
    <row r="3" spans="2:81">
      <c r="B3" s="56" t="s">
        <v>183</v>
      </c>
      <c r="C3" s="76" t="s">
        <v>252</v>
      </c>
    </row>
    <row r="4" spans="2:81">
      <c r="B4" s="56" t="s">
        <v>184</v>
      </c>
      <c r="C4" s="76">
        <v>8602</v>
      </c>
    </row>
    <row r="6" spans="2:81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81" ht="26.25" customHeight="1">
      <c r="B7" s="189" t="s">
        <v>92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81" s="3" customFormat="1" ht="78.75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64</v>
      </c>
      <c r="G8" s="30" t="s">
        <v>15</v>
      </c>
      <c r="H8" s="30" t="s">
        <v>65</v>
      </c>
      <c r="I8" s="30" t="s">
        <v>106</v>
      </c>
      <c r="J8" s="30" t="s">
        <v>18</v>
      </c>
      <c r="K8" s="30" t="s">
        <v>105</v>
      </c>
      <c r="L8" s="30" t="s">
        <v>17</v>
      </c>
      <c r="M8" s="70" t="s">
        <v>19</v>
      </c>
      <c r="N8" s="70" t="s">
        <v>236</v>
      </c>
      <c r="O8" s="30" t="s">
        <v>235</v>
      </c>
      <c r="P8" s="30" t="s">
        <v>114</v>
      </c>
      <c r="Q8" s="30" t="s">
        <v>59</v>
      </c>
      <c r="R8" s="30" t="s">
        <v>185</v>
      </c>
      <c r="S8" s="31" t="s">
        <v>187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245</v>
      </c>
      <c r="O9" s="32"/>
      <c r="P9" s="32" t="s">
        <v>239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20" t="s">
        <v>118</v>
      </c>
      <c r="S10" s="20" t="s">
        <v>188</v>
      </c>
      <c r="T10" s="5"/>
      <c r="BZ10" s="1"/>
    </row>
    <row r="11" spans="2:81" s="136" customFormat="1" ht="18" customHeight="1">
      <c r="B11" s="131" t="s">
        <v>51</v>
      </c>
      <c r="C11" s="80"/>
      <c r="D11" s="80"/>
      <c r="E11" s="80"/>
      <c r="F11" s="80"/>
      <c r="G11" s="80"/>
      <c r="H11" s="80"/>
      <c r="I11" s="80"/>
      <c r="J11" s="88">
        <v>4.7047876579280485</v>
      </c>
      <c r="K11" s="80"/>
      <c r="L11" s="80"/>
      <c r="M11" s="87">
        <v>1.6082702263755803E-2</v>
      </c>
      <c r="N11" s="86"/>
      <c r="O11" s="88"/>
      <c r="P11" s="86">
        <v>2066.54313</v>
      </c>
      <c r="Q11" s="80"/>
      <c r="R11" s="87">
        <v>1</v>
      </c>
      <c r="S11" s="87">
        <f>P11/'סכום נכסי הקרן'!$C$42</f>
        <v>2.4528742949062366E-2</v>
      </c>
      <c r="T11" s="139"/>
      <c r="BZ11" s="137"/>
      <c r="CC11" s="137"/>
    </row>
    <row r="12" spans="2:81" s="137" customFormat="1" ht="17.25" customHeight="1">
      <c r="B12" s="129" t="s">
        <v>233</v>
      </c>
      <c r="C12" s="80"/>
      <c r="D12" s="80"/>
      <c r="E12" s="80"/>
      <c r="F12" s="80"/>
      <c r="G12" s="80"/>
      <c r="H12" s="80"/>
      <c r="I12" s="80"/>
      <c r="J12" s="88">
        <v>4.7277245120950564</v>
      </c>
      <c r="K12" s="80"/>
      <c r="L12" s="80"/>
      <c r="M12" s="87">
        <v>1.5813614996724699E-2</v>
      </c>
      <c r="N12" s="86"/>
      <c r="O12" s="88"/>
      <c r="P12" s="86">
        <v>2039.2660800000001</v>
      </c>
      <c r="Q12" s="80"/>
      <c r="R12" s="87">
        <v>0.9868006384168716</v>
      </c>
      <c r="S12" s="87">
        <f>P12/'סכום נכסי הקרן'!$C$42</f>
        <v>2.420497920169808E-2</v>
      </c>
    </row>
    <row r="13" spans="2:81" s="137" customFormat="1">
      <c r="B13" s="129" t="s">
        <v>60</v>
      </c>
      <c r="C13" s="80"/>
      <c r="D13" s="80"/>
      <c r="E13" s="80"/>
      <c r="F13" s="80"/>
      <c r="G13" s="80"/>
      <c r="H13" s="80"/>
      <c r="I13" s="80"/>
      <c r="J13" s="88">
        <v>4.6955664384899789</v>
      </c>
      <c r="K13" s="80"/>
      <c r="L13" s="80"/>
      <c r="M13" s="87">
        <v>1.174722270965689E-2</v>
      </c>
      <c r="N13" s="86"/>
      <c r="O13" s="88"/>
      <c r="P13" s="86">
        <v>1851.0173099999995</v>
      </c>
      <c r="Q13" s="80"/>
      <c r="R13" s="87">
        <v>0.89570707870974819</v>
      </c>
      <c r="S13" s="87">
        <f>P13/'סכום נכסי הקרן'!$C$42</f>
        <v>2.1970568691326988E-2</v>
      </c>
    </row>
    <row r="14" spans="2:81" s="138" customFormat="1">
      <c r="B14" s="130" t="s">
        <v>916</v>
      </c>
      <c r="C14" s="78" t="s">
        <v>917</v>
      </c>
      <c r="D14" s="89" t="s">
        <v>918</v>
      </c>
      <c r="E14" s="78" t="s">
        <v>919</v>
      </c>
      <c r="F14" s="89" t="s">
        <v>366</v>
      </c>
      <c r="G14" s="78" t="s">
        <v>1094</v>
      </c>
      <c r="H14" s="78" t="s">
        <v>1093</v>
      </c>
      <c r="I14" s="109">
        <v>39076</v>
      </c>
      <c r="J14" s="85">
        <v>9.17</v>
      </c>
      <c r="K14" s="89" t="s">
        <v>167</v>
      </c>
      <c r="L14" s="90">
        <v>4.9000000000000002E-2</v>
      </c>
      <c r="M14" s="84">
        <v>1.4600000000000002E-2</v>
      </c>
      <c r="N14" s="83">
        <v>23771</v>
      </c>
      <c r="O14" s="85">
        <v>165.87</v>
      </c>
      <c r="P14" s="83">
        <v>39.42895</v>
      </c>
      <c r="Q14" s="84">
        <v>1.2108934889997812E-5</v>
      </c>
      <c r="R14" s="84">
        <v>1.9079664695892409E-2</v>
      </c>
      <c r="S14" s="84">
        <f>P14/'סכום נכסי הקרן'!$C$42</f>
        <v>4.6800019087984512E-4</v>
      </c>
    </row>
    <row r="15" spans="2:81" s="138" customFormat="1">
      <c r="B15" s="130" t="s">
        <v>920</v>
      </c>
      <c r="C15" s="78" t="s">
        <v>921</v>
      </c>
      <c r="D15" s="89" t="s">
        <v>918</v>
      </c>
      <c r="E15" s="78" t="s">
        <v>919</v>
      </c>
      <c r="F15" s="89" t="s">
        <v>366</v>
      </c>
      <c r="G15" s="78" t="s">
        <v>1094</v>
      </c>
      <c r="H15" s="78" t="s">
        <v>1093</v>
      </c>
      <c r="I15" s="109">
        <v>42639</v>
      </c>
      <c r="J15" s="85">
        <v>12.25</v>
      </c>
      <c r="K15" s="89" t="s">
        <v>167</v>
      </c>
      <c r="L15" s="90">
        <v>4.0999999999999995E-2</v>
      </c>
      <c r="M15" s="84">
        <v>2.1400000000000002E-2</v>
      </c>
      <c r="N15" s="83">
        <v>103656.25</v>
      </c>
      <c r="O15" s="85">
        <v>129.04</v>
      </c>
      <c r="P15" s="83">
        <v>133.75802999999999</v>
      </c>
      <c r="Q15" s="84">
        <v>3.0861189787869361E-5</v>
      </c>
      <c r="R15" s="84">
        <v>6.4725496438102409E-2</v>
      </c>
      <c r="S15" s="84">
        <f>P15/'סכום נכסי הקרן'!$C$42</f>
        <v>1.5876350643806655E-3</v>
      </c>
    </row>
    <row r="16" spans="2:81" s="138" customFormat="1">
      <c r="B16" s="130" t="s">
        <v>922</v>
      </c>
      <c r="C16" s="78" t="s">
        <v>923</v>
      </c>
      <c r="D16" s="89" t="s">
        <v>918</v>
      </c>
      <c r="E16" s="78" t="s">
        <v>924</v>
      </c>
      <c r="F16" s="89" t="s">
        <v>456</v>
      </c>
      <c r="G16" s="78" t="s">
        <v>1094</v>
      </c>
      <c r="H16" s="78" t="s">
        <v>1093</v>
      </c>
      <c r="I16" s="109">
        <v>38918</v>
      </c>
      <c r="J16" s="85">
        <v>1.94</v>
      </c>
      <c r="K16" s="89" t="s">
        <v>167</v>
      </c>
      <c r="L16" s="90">
        <v>0.05</v>
      </c>
      <c r="M16" s="84">
        <v>6.7999999999999996E-3</v>
      </c>
      <c r="N16" s="83">
        <v>11227.5</v>
      </c>
      <c r="O16" s="85">
        <v>127.74</v>
      </c>
      <c r="P16" s="83">
        <v>14.342000000000001</v>
      </c>
      <c r="Q16" s="84">
        <v>3.8972447807119031E-4</v>
      </c>
      <c r="R16" s="84">
        <v>6.9400922689670649E-3</v>
      </c>
      <c r="S16" s="84">
        <f>P16/'סכום נכסי הקרן'!$C$42</f>
        <v>1.7023173930826813E-4</v>
      </c>
    </row>
    <row r="17" spans="2:19" s="138" customFormat="1">
      <c r="B17" s="130" t="s">
        <v>925</v>
      </c>
      <c r="C17" s="78" t="s">
        <v>926</v>
      </c>
      <c r="D17" s="89" t="s">
        <v>918</v>
      </c>
      <c r="E17" s="78" t="s">
        <v>365</v>
      </c>
      <c r="F17" s="89" t="s">
        <v>366</v>
      </c>
      <c r="G17" s="78" t="s">
        <v>1096</v>
      </c>
      <c r="H17" s="78" t="s">
        <v>164</v>
      </c>
      <c r="I17" s="109">
        <v>42935</v>
      </c>
      <c r="J17" s="85">
        <v>3.67</v>
      </c>
      <c r="K17" s="89" t="s">
        <v>167</v>
      </c>
      <c r="L17" s="90">
        <v>0.06</v>
      </c>
      <c r="M17" s="84">
        <v>8.8000000000000005E-3</v>
      </c>
      <c r="N17" s="83">
        <v>289444</v>
      </c>
      <c r="O17" s="85">
        <v>126.92</v>
      </c>
      <c r="P17" s="83">
        <v>367.36234000000002</v>
      </c>
      <c r="Q17" s="84">
        <v>7.8212279887396668E-5</v>
      </c>
      <c r="R17" s="84">
        <v>0.17776659710944431</v>
      </c>
      <c r="S17" s="84">
        <f>P17/'סכום נכסי הקרן'!$C$42</f>
        <v>4.360391165427093E-3</v>
      </c>
    </row>
    <row r="18" spans="2:19" s="138" customFormat="1">
      <c r="B18" s="130" t="s">
        <v>927</v>
      </c>
      <c r="C18" s="78" t="s">
        <v>928</v>
      </c>
      <c r="D18" s="89" t="s">
        <v>918</v>
      </c>
      <c r="E18" s="78" t="s">
        <v>365</v>
      </c>
      <c r="F18" s="89" t="s">
        <v>366</v>
      </c>
      <c r="G18" s="78" t="s">
        <v>1096</v>
      </c>
      <c r="H18" s="78" t="s">
        <v>1093</v>
      </c>
      <c r="I18" s="109">
        <v>39856</v>
      </c>
      <c r="J18" s="85">
        <v>2.2199999999999998</v>
      </c>
      <c r="K18" s="89" t="s">
        <v>167</v>
      </c>
      <c r="L18" s="90">
        <v>6.8499999999999991E-2</v>
      </c>
      <c r="M18" s="84">
        <v>1.7699999999999997E-2</v>
      </c>
      <c r="N18" s="83">
        <v>174400</v>
      </c>
      <c r="O18" s="85">
        <v>125.54</v>
      </c>
      <c r="P18" s="83">
        <v>218.94176000000002</v>
      </c>
      <c r="Q18" s="84">
        <v>3.4531166159457166E-4</v>
      </c>
      <c r="R18" s="84">
        <v>0.10594589429159411</v>
      </c>
      <c r="S18" s="84">
        <f>P18/'סכום נכסי הקרן'!$C$42</f>
        <v>2.5987196075870455E-3</v>
      </c>
    </row>
    <row r="19" spans="2:19" s="138" customFormat="1">
      <c r="B19" s="130" t="s">
        <v>929</v>
      </c>
      <c r="C19" s="78" t="s">
        <v>930</v>
      </c>
      <c r="D19" s="89" t="s">
        <v>918</v>
      </c>
      <c r="E19" s="78" t="s">
        <v>931</v>
      </c>
      <c r="F19" s="89" t="s">
        <v>366</v>
      </c>
      <c r="G19" s="78" t="s">
        <v>1096</v>
      </c>
      <c r="H19" s="78" t="s">
        <v>1093</v>
      </c>
      <c r="I19" s="109">
        <v>39350</v>
      </c>
      <c r="J19" s="85">
        <v>4.87</v>
      </c>
      <c r="K19" s="89" t="s">
        <v>167</v>
      </c>
      <c r="L19" s="90">
        <v>5.5999999999999994E-2</v>
      </c>
      <c r="M19" s="84">
        <v>7.8000000000000005E-3</v>
      </c>
      <c r="N19" s="83">
        <v>93035.04</v>
      </c>
      <c r="O19" s="85">
        <v>151.52000000000001</v>
      </c>
      <c r="P19" s="83">
        <v>140.96669</v>
      </c>
      <c r="Q19" s="84">
        <v>1.01826636307373E-4</v>
      </c>
      <c r="R19" s="84">
        <v>6.8213766242565671E-2</v>
      </c>
      <c r="S19" s="84">
        <f>P19/'סכום נכסי הקרן'!$C$42</f>
        <v>1.6731979377513212E-3</v>
      </c>
    </row>
    <row r="20" spans="2:19" s="138" customFormat="1">
      <c r="B20" s="130" t="s">
        <v>932</v>
      </c>
      <c r="C20" s="78" t="s">
        <v>933</v>
      </c>
      <c r="D20" s="89" t="s">
        <v>918</v>
      </c>
      <c r="E20" s="78" t="s">
        <v>301</v>
      </c>
      <c r="F20" s="89" t="s">
        <v>286</v>
      </c>
      <c r="G20" s="78" t="s">
        <v>1098</v>
      </c>
      <c r="H20" s="78" t="s">
        <v>1093</v>
      </c>
      <c r="I20" s="109">
        <v>39702</v>
      </c>
      <c r="J20" s="85">
        <v>4.5</v>
      </c>
      <c r="K20" s="89" t="s">
        <v>167</v>
      </c>
      <c r="L20" s="90">
        <v>5.7500000000000002E-2</v>
      </c>
      <c r="M20" s="84">
        <v>5.5000000000000005E-3</v>
      </c>
      <c r="N20" s="83">
        <v>609006</v>
      </c>
      <c r="O20" s="85">
        <v>148.52000000000001</v>
      </c>
      <c r="P20" s="83">
        <v>904.49569999999994</v>
      </c>
      <c r="Q20" s="84">
        <v>4.6774654377880183E-4</v>
      </c>
      <c r="R20" s="84">
        <v>0.43768537267354296</v>
      </c>
      <c r="S20" s="84">
        <f>P20/'סכום נכסי הקרן'!$C$42</f>
        <v>1.0735871998873901E-2</v>
      </c>
    </row>
    <row r="21" spans="2:19" s="138" customFormat="1">
      <c r="B21" s="130" t="s">
        <v>934</v>
      </c>
      <c r="C21" s="78" t="s">
        <v>935</v>
      </c>
      <c r="D21" s="89" t="s">
        <v>918</v>
      </c>
      <c r="E21" s="78" t="s">
        <v>936</v>
      </c>
      <c r="F21" s="89" t="s">
        <v>689</v>
      </c>
      <c r="G21" s="78" t="s">
        <v>937</v>
      </c>
      <c r="H21" s="78"/>
      <c r="I21" s="109">
        <v>39104</v>
      </c>
      <c r="J21" s="85">
        <v>2.29</v>
      </c>
      <c r="K21" s="89" t="s">
        <v>167</v>
      </c>
      <c r="L21" s="90">
        <v>5.5999999999999994E-2</v>
      </c>
      <c r="M21" s="84">
        <v>0.1613</v>
      </c>
      <c r="N21" s="83">
        <v>32970.589999999997</v>
      </c>
      <c r="O21" s="85">
        <v>96.212500000000006</v>
      </c>
      <c r="P21" s="83">
        <v>31.72184</v>
      </c>
      <c r="Q21" s="84">
        <v>2.7786124843253704E-5</v>
      </c>
      <c r="R21" s="84">
        <v>1.5350194989639535E-2</v>
      </c>
      <c r="S21" s="84">
        <f>P21/'סכום נכסי הקרן'!$C$42</f>
        <v>3.7652098711885316E-4</v>
      </c>
    </row>
    <row r="22" spans="2:19" s="138" customFormat="1">
      <c r="B22" s="130"/>
      <c r="C22" s="78"/>
      <c r="D22" s="78"/>
      <c r="E22" s="78"/>
      <c r="F22" s="78"/>
      <c r="G22" s="78"/>
      <c r="H22" s="78"/>
      <c r="I22" s="78"/>
      <c r="J22" s="85"/>
      <c r="K22" s="78"/>
      <c r="L22" s="78"/>
      <c r="M22" s="84"/>
      <c r="N22" s="83"/>
      <c r="O22" s="85"/>
      <c r="P22" s="78"/>
      <c r="Q22" s="78"/>
      <c r="R22" s="84"/>
      <c r="S22" s="78"/>
    </row>
    <row r="23" spans="2:19" s="138" customFormat="1">
      <c r="B23" s="129" t="s">
        <v>61</v>
      </c>
      <c r="C23" s="80"/>
      <c r="D23" s="80"/>
      <c r="E23" s="80"/>
      <c r="F23" s="80"/>
      <c r="G23" s="80"/>
      <c r="H23" s="80"/>
      <c r="I23" s="80"/>
      <c r="J23" s="88">
        <v>6.2199999999999989</v>
      </c>
      <c r="K23" s="80"/>
      <c r="L23" s="80"/>
      <c r="M23" s="87">
        <v>2.35E-2</v>
      </c>
      <c r="N23" s="86"/>
      <c r="O23" s="88"/>
      <c r="P23" s="86">
        <v>79.472359999999995</v>
      </c>
      <c r="Q23" s="80"/>
      <c r="R23" s="87">
        <v>3.8456666520190169E-2</v>
      </c>
      <c r="S23" s="87">
        <f>P23/'סכום נכסי הקרן'!$C$42</f>
        <v>9.4329368775155731E-4</v>
      </c>
    </row>
    <row r="24" spans="2:19" s="138" customFormat="1">
      <c r="B24" s="130" t="s">
        <v>938</v>
      </c>
      <c r="C24" s="78" t="s">
        <v>939</v>
      </c>
      <c r="D24" s="89" t="s">
        <v>918</v>
      </c>
      <c r="E24" s="78" t="s">
        <v>940</v>
      </c>
      <c r="F24" s="89" t="s">
        <v>321</v>
      </c>
      <c r="G24" s="78" t="s">
        <v>1096</v>
      </c>
      <c r="H24" s="78" t="s">
        <v>164</v>
      </c>
      <c r="I24" s="109">
        <v>42598</v>
      </c>
      <c r="J24" s="85">
        <v>6.2199999999999989</v>
      </c>
      <c r="K24" s="89" t="s">
        <v>167</v>
      </c>
      <c r="L24" s="90">
        <v>3.1E-2</v>
      </c>
      <c r="M24" s="84">
        <v>2.35E-2</v>
      </c>
      <c r="N24" s="83">
        <v>76368</v>
      </c>
      <c r="O24" s="85">
        <v>104.84</v>
      </c>
      <c r="P24" s="83">
        <v>79.472359999999995</v>
      </c>
      <c r="Q24" s="84">
        <v>2.0096842105263158E-4</v>
      </c>
      <c r="R24" s="84">
        <v>3.8456666520190169E-2</v>
      </c>
      <c r="S24" s="84">
        <f>P24/'סכום נכסי הקרן'!$C$42</f>
        <v>9.4329368775155731E-4</v>
      </c>
    </row>
    <row r="25" spans="2:19" s="138" customFormat="1">
      <c r="B25" s="130"/>
      <c r="C25" s="78"/>
      <c r="D25" s="78"/>
      <c r="E25" s="78"/>
      <c r="F25" s="78"/>
      <c r="G25" s="78"/>
      <c r="H25" s="78"/>
      <c r="I25" s="78"/>
      <c r="J25" s="85"/>
      <c r="K25" s="78"/>
      <c r="L25" s="78"/>
      <c r="M25" s="84"/>
      <c r="N25" s="83"/>
      <c r="O25" s="85"/>
      <c r="P25" s="78"/>
      <c r="Q25" s="78"/>
      <c r="R25" s="84"/>
      <c r="S25" s="78"/>
    </row>
    <row r="26" spans="2:19" s="138" customFormat="1">
      <c r="B26" s="129" t="s">
        <v>47</v>
      </c>
      <c r="C26" s="80"/>
      <c r="D26" s="80"/>
      <c r="E26" s="80"/>
      <c r="F26" s="80"/>
      <c r="G26" s="80"/>
      <c r="H26" s="80"/>
      <c r="I26" s="80"/>
      <c r="J26" s="88">
        <v>4.1846885367884443</v>
      </c>
      <c r="K26" s="80"/>
      <c r="L26" s="80"/>
      <c r="M26" s="87">
        <v>7.9394563812135374E-2</v>
      </c>
      <c r="N26" s="86"/>
      <c r="O26" s="88"/>
      <c r="P26" s="86">
        <v>108.77641</v>
      </c>
      <c r="Q26" s="80"/>
      <c r="R26" s="87">
        <v>5.2636893186932904E-2</v>
      </c>
      <c r="S26" s="87">
        <f>P26/'סכום נכסי הקרן'!$C$42</f>
        <v>1.2911168226195293E-3</v>
      </c>
    </row>
    <row r="27" spans="2:19" s="138" customFormat="1">
      <c r="B27" s="130" t="s">
        <v>941</v>
      </c>
      <c r="C27" s="78" t="s">
        <v>942</v>
      </c>
      <c r="D27" s="89" t="s">
        <v>918</v>
      </c>
      <c r="E27" s="78" t="s">
        <v>695</v>
      </c>
      <c r="F27" s="89" t="s">
        <v>696</v>
      </c>
      <c r="G27" s="78" t="s">
        <v>1097</v>
      </c>
      <c r="H27" s="78" t="s">
        <v>1093</v>
      </c>
      <c r="I27" s="109">
        <v>42954</v>
      </c>
      <c r="J27" s="85">
        <v>2.83</v>
      </c>
      <c r="K27" s="89" t="s">
        <v>166</v>
      </c>
      <c r="L27" s="90">
        <v>3.7000000000000005E-2</v>
      </c>
      <c r="M27" s="84">
        <v>2.92E-2</v>
      </c>
      <c r="N27" s="83">
        <v>3843</v>
      </c>
      <c r="O27" s="85">
        <v>102.39</v>
      </c>
      <c r="P27" s="83">
        <v>13.886089999999999</v>
      </c>
      <c r="Q27" s="84">
        <v>5.7184096184750906E-5</v>
      </c>
      <c r="R27" s="84">
        <v>6.7194774686362337E-3</v>
      </c>
      <c r="S27" s="84">
        <f>P27/'סכום נכסי הקרן'!$C$42</f>
        <v>1.6482033558019445E-4</v>
      </c>
    </row>
    <row r="28" spans="2:19" s="138" customFormat="1">
      <c r="B28" s="130" t="s">
        <v>943</v>
      </c>
      <c r="C28" s="78" t="s">
        <v>944</v>
      </c>
      <c r="D28" s="89" t="s">
        <v>918</v>
      </c>
      <c r="E28" s="78" t="s">
        <v>695</v>
      </c>
      <c r="F28" s="89" t="s">
        <v>696</v>
      </c>
      <c r="G28" s="78" t="s">
        <v>1097</v>
      </c>
      <c r="H28" s="78" t="s">
        <v>1093</v>
      </c>
      <c r="I28" s="109">
        <v>42625</v>
      </c>
      <c r="J28" s="85">
        <v>4.51</v>
      </c>
      <c r="K28" s="89" t="s">
        <v>166</v>
      </c>
      <c r="L28" s="90">
        <v>4.4500000000000005E-2</v>
      </c>
      <c r="M28" s="84">
        <v>3.8199999999999998E-2</v>
      </c>
      <c r="N28" s="83">
        <v>22026</v>
      </c>
      <c r="O28" s="85">
        <v>103.17</v>
      </c>
      <c r="P28" s="83">
        <v>80.193770000000001</v>
      </c>
      <c r="Q28" s="84">
        <v>1.6062342716969118E-4</v>
      </c>
      <c r="R28" s="84">
        <v>3.880575674217842E-2</v>
      </c>
      <c r="S28" s="84">
        <f>P28/'סכום נכסי הקרן'!$C$42</f>
        <v>9.5185643207273832E-4</v>
      </c>
    </row>
    <row r="29" spans="2:19" s="138" customFormat="1">
      <c r="B29" s="130" t="s">
        <v>945</v>
      </c>
      <c r="C29" s="78" t="s">
        <v>946</v>
      </c>
      <c r="D29" s="89" t="s">
        <v>918</v>
      </c>
      <c r="E29" s="78" t="s">
        <v>947</v>
      </c>
      <c r="F29" s="89" t="s">
        <v>366</v>
      </c>
      <c r="G29" s="78" t="s">
        <v>937</v>
      </c>
      <c r="H29" s="78"/>
      <c r="I29" s="109">
        <v>41840</v>
      </c>
      <c r="J29" s="85">
        <v>4.669999999999999</v>
      </c>
      <c r="K29" s="89" t="s">
        <v>166</v>
      </c>
      <c r="L29" s="90">
        <v>0.03</v>
      </c>
      <c r="M29" s="84">
        <v>0.33649999999999997</v>
      </c>
      <c r="N29" s="83">
        <v>10073.08</v>
      </c>
      <c r="O29" s="85">
        <v>27.02</v>
      </c>
      <c r="P29" s="83">
        <v>9.6050199999999997</v>
      </c>
      <c r="Q29" s="84">
        <v>2.8320970693800242E-5</v>
      </c>
      <c r="R29" s="84">
        <v>4.6478681526477507E-3</v>
      </c>
      <c r="S29" s="84">
        <f>P29/'סכום נכסי הקרן'!$C$42</f>
        <v>1.1400636317743003E-4</v>
      </c>
    </row>
    <row r="30" spans="2:19" s="138" customFormat="1">
      <c r="B30" s="130" t="s">
        <v>948</v>
      </c>
      <c r="C30" s="78" t="s">
        <v>949</v>
      </c>
      <c r="D30" s="89" t="s">
        <v>918</v>
      </c>
      <c r="E30" s="78" t="s">
        <v>947</v>
      </c>
      <c r="F30" s="89" t="s">
        <v>366</v>
      </c>
      <c r="G30" s="78" t="s">
        <v>937</v>
      </c>
      <c r="H30" s="78"/>
      <c r="I30" s="109">
        <v>41840</v>
      </c>
      <c r="J30" s="85">
        <v>1.84</v>
      </c>
      <c r="K30" s="89" t="s">
        <v>166</v>
      </c>
      <c r="L30" s="90">
        <v>4.1299999999999996E-2</v>
      </c>
      <c r="M30" s="84">
        <v>0.38010000000000005</v>
      </c>
      <c r="N30" s="83">
        <v>2576.36</v>
      </c>
      <c r="O30" s="85">
        <v>56</v>
      </c>
      <c r="P30" s="83">
        <v>5.0915299999999997</v>
      </c>
      <c r="Q30" s="84">
        <v>7.5397212577611557E-5</v>
      </c>
      <c r="R30" s="84">
        <v>2.4637908234704975E-3</v>
      </c>
      <c r="S30" s="84">
        <f>P30/'סכום נכסי הקרן'!$C$42</f>
        <v>6.0433691789166529E-5</v>
      </c>
    </row>
    <row r="31" spans="2:19" s="138" customFormat="1">
      <c r="B31" s="130"/>
      <c r="C31" s="78"/>
      <c r="D31" s="78"/>
      <c r="E31" s="78"/>
      <c r="F31" s="78"/>
      <c r="G31" s="78"/>
      <c r="H31" s="78"/>
      <c r="I31" s="78"/>
      <c r="J31" s="85"/>
      <c r="K31" s="78"/>
      <c r="L31" s="78"/>
      <c r="M31" s="84"/>
      <c r="N31" s="83"/>
      <c r="O31" s="85"/>
      <c r="P31" s="78"/>
      <c r="Q31" s="78"/>
      <c r="R31" s="84"/>
      <c r="S31" s="78"/>
    </row>
    <row r="32" spans="2:19" s="137" customFormat="1">
      <c r="B32" s="128" t="s">
        <v>232</v>
      </c>
      <c r="C32" s="119"/>
      <c r="D32" s="119"/>
      <c r="E32" s="119"/>
      <c r="F32" s="119"/>
      <c r="G32" s="119"/>
      <c r="H32" s="119"/>
      <c r="I32" s="119"/>
      <c r="J32" s="126">
        <v>2.9899999999999998</v>
      </c>
      <c r="K32" s="119"/>
      <c r="L32" s="119"/>
      <c r="M32" s="121">
        <v>3.6200000000000003E-2</v>
      </c>
      <c r="N32" s="120"/>
      <c r="O32" s="126"/>
      <c r="P32" s="120">
        <v>27.277049999999999</v>
      </c>
      <c r="Q32" s="119"/>
      <c r="R32" s="121">
        <v>1.3199361583128439E-2</v>
      </c>
      <c r="S32" s="121">
        <f>P32/'סכום נכסי הקרן'!$C$42</f>
        <v>3.2376374736428637E-4</v>
      </c>
    </row>
    <row r="33" spans="2:19" s="138" customFormat="1">
      <c r="B33" s="129" t="s">
        <v>70</v>
      </c>
      <c r="C33" s="80"/>
      <c r="D33" s="80"/>
      <c r="E33" s="80"/>
      <c r="F33" s="80"/>
      <c r="G33" s="80"/>
      <c r="H33" s="80"/>
      <c r="I33" s="80"/>
      <c r="J33" s="88">
        <v>2.9899999999999998</v>
      </c>
      <c r="K33" s="80"/>
      <c r="L33" s="80"/>
      <c r="M33" s="87">
        <v>3.6200000000000003E-2</v>
      </c>
      <c r="N33" s="86"/>
      <c r="O33" s="88"/>
      <c r="P33" s="86">
        <v>27.277049999999999</v>
      </c>
      <c r="Q33" s="80"/>
      <c r="R33" s="87">
        <v>1.3199361583128439E-2</v>
      </c>
      <c r="S33" s="87">
        <f>P33/'סכום נכסי הקרן'!$C$42</f>
        <v>3.2376374736428637E-4</v>
      </c>
    </row>
    <row r="34" spans="2:19" s="138" customFormat="1">
      <c r="B34" s="101" t="s">
        <v>950</v>
      </c>
      <c r="C34" s="78" t="s">
        <v>951</v>
      </c>
      <c r="D34" s="89" t="s">
        <v>918</v>
      </c>
      <c r="E34" s="78"/>
      <c r="F34" s="89" t="s">
        <v>663</v>
      </c>
      <c r="G34" s="78" t="s">
        <v>952</v>
      </c>
      <c r="H34" s="78" t="s">
        <v>953</v>
      </c>
      <c r="I34" s="109">
        <v>42135</v>
      </c>
      <c r="J34" s="85">
        <v>2.9899999999999998</v>
      </c>
      <c r="K34" s="89" t="s">
        <v>166</v>
      </c>
      <c r="L34" s="90">
        <v>0.06</v>
      </c>
      <c r="M34" s="84">
        <v>3.6200000000000003E-2</v>
      </c>
      <c r="N34" s="83">
        <v>7000</v>
      </c>
      <c r="O34" s="85">
        <v>110.42</v>
      </c>
      <c r="P34" s="83">
        <v>27.277049999999999</v>
      </c>
      <c r="Q34" s="84">
        <v>8.4848484848484845E-6</v>
      </c>
      <c r="R34" s="84">
        <v>1.3199361583128439E-2</v>
      </c>
      <c r="S34" s="84">
        <f>P34/'סכום נכסי הקרן'!$C$42</f>
        <v>3.2376374736428637E-4</v>
      </c>
    </row>
    <row r="35" spans="2:19" s="138" customFormat="1">
      <c r="B35" s="103"/>
      <c r="C35" s="104"/>
      <c r="D35" s="104"/>
      <c r="E35" s="104"/>
      <c r="F35" s="104"/>
      <c r="G35" s="104"/>
      <c r="H35" s="104"/>
      <c r="I35" s="104"/>
      <c r="J35" s="106"/>
      <c r="K35" s="104"/>
      <c r="L35" s="104"/>
      <c r="M35" s="107"/>
      <c r="N35" s="105"/>
      <c r="O35" s="106"/>
      <c r="P35" s="104"/>
      <c r="Q35" s="104"/>
      <c r="R35" s="107"/>
      <c r="S35" s="104"/>
    </row>
    <row r="36" spans="2:19" s="138" customFormat="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 s="138" customFormat="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91" t="s">
        <v>249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91" t="s">
        <v>116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91" t="s">
        <v>234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91" t="s">
        <v>244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</row>
    <row r="112" spans="2:19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</row>
    <row r="113" spans="2:19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</row>
    <row r="114" spans="2:19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</row>
    <row r="115" spans="2:19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</row>
    <row r="116" spans="2:19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</row>
    <row r="117" spans="2:19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</row>
    <row r="118" spans="2:19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</row>
    <row r="119" spans="2:19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</row>
    <row r="120" spans="2:19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</row>
    <row r="121" spans="2:19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</row>
    <row r="122" spans="2:19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</row>
    <row r="123" spans="2:19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</row>
    <row r="124" spans="2:19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</row>
    <row r="125" spans="2:19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</row>
    <row r="126" spans="2:19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</row>
    <row r="127" spans="2:19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</row>
    <row r="128" spans="2:19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</row>
    <row r="129" spans="2:19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</row>
    <row r="130" spans="2:19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</row>
    <row r="131" spans="2:19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</row>
    <row r="132" spans="2:19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</row>
    <row r="133" spans="2:19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</row>
    <row r="134" spans="2:19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7 B42:B134">
    <cfRule type="cellIs" dxfId="79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L31 N1:XFD31 M1:M15 M17:M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M11" sqref="M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182</v>
      </c>
      <c r="C1" s="76" t="s" vm="1">
        <v>250</v>
      </c>
    </row>
    <row r="2" spans="2:98">
      <c r="B2" s="56" t="s">
        <v>181</v>
      </c>
      <c r="C2" s="76" t="s">
        <v>251</v>
      </c>
    </row>
    <row r="3" spans="2:98">
      <c r="B3" s="56" t="s">
        <v>183</v>
      </c>
      <c r="C3" s="76" t="s">
        <v>252</v>
      </c>
    </row>
    <row r="4" spans="2:98">
      <c r="B4" s="56" t="s">
        <v>184</v>
      </c>
      <c r="C4" s="76">
        <v>8602</v>
      </c>
    </row>
    <row r="6" spans="2:98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1"/>
    </row>
    <row r="7" spans="2:98" ht="26.25" customHeight="1">
      <c r="B7" s="189" t="s">
        <v>93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2:98" s="3" customFormat="1" ht="63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64</v>
      </c>
      <c r="G8" s="30" t="s">
        <v>105</v>
      </c>
      <c r="H8" s="30" t="s">
        <v>236</v>
      </c>
      <c r="I8" s="30" t="s">
        <v>235</v>
      </c>
      <c r="J8" s="30" t="s">
        <v>114</v>
      </c>
      <c r="K8" s="30" t="s">
        <v>59</v>
      </c>
      <c r="L8" s="30" t="s">
        <v>185</v>
      </c>
      <c r="M8" s="31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245</v>
      </c>
      <c r="I9" s="32"/>
      <c r="J9" s="32" t="s">
        <v>239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3" t="s">
        <v>29</v>
      </c>
      <c r="C11" s="119"/>
      <c r="D11" s="119"/>
      <c r="E11" s="119"/>
      <c r="F11" s="119"/>
      <c r="G11" s="119"/>
      <c r="H11" s="120"/>
      <c r="I11" s="120"/>
      <c r="J11" s="120">
        <v>7.1531499999999992</v>
      </c>
      <c r="K11" s="119"/>
      <c r="L11" s="121">
        <v>1</v>
      </c>
      <c r="M11" s="121">
        <f>J11/'סכום נכסי הקרן'!$C$42</f>
        <v>8.4903999862846052E-5</v>
      </c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CT11" s="92"/>
    </row>
    <row r="12" spans="2:98" s="92" customFormat="1" ht="17.25" customHeight="1">
      <c r="B12" s="123" t="s">
        <v>233</v>
      </c>
      <c r="C12" s="119"/>
      <c r="D12" s="119"/>
      <c r="E12" s="119"/>
      <c r="F12" s="119"/>
      <c r="G12" s="119"/>
      <c r="H12" s="120"/>
      <c r="I12" s="120"/>
      <c r="J12" s="120">
        <v>7.1531499999999992</v>
      </c>
      <c r="K12" s="119"/>
      <c r="L12" s="121">
        <v>1</v>
      </c>
      <c r="M12" s="121">
        <v>8.4951248798125175E-5</v>
      </c>
    </row>
    <row r="13" spans="2:98" s="92" customFormat="1">
      <c r="B13" s="123" t="s">
        <v>233</v>
      </c>
      <c r="C13" s="119"/>
      <c r="D13" s="119"/>
      <c r="E13" s="119"/>
      <c r="F13" s="119"/>
      <c r="G13" s="119"/>
      <c r="H13" s="120"/>
      <c r="I13" s="120"/>
      <c r="J13" s="120">
        <v>7.1531499999999992</v>
      </c>
      <c r="K13" s="119"/>
      <c r="L13" s="121">
        <v>1</v>
      </c>
      <c r="M13" s="121">
        <v>8.4951248798125175E-5</v>
      </c>
    </row>
    <row r="14" spans="2:98">
      <c r="B14" s="124" t="s">
        <v>955</v>
      </c>
      <c r="C14" s="78" t="s">
        <v>956</v>
      </c>
      <c r="D14" s="89" t="s">
        <v>27</v>
      </c>
      <c r="E14" s="78" t="s">
        <v>947</v>
      </c>
      <c r="F14" s="89" t="s">
        <v>366</v>
      </c>
      <c r="G14" s="89" t="s">
        <v>166</v>
      </c>
      <c r="H14" s="83">
        <v>154.58000000000001</v>
      </c>
      <c r="I14" s="83">
        <v>1311.0867000000001</v>
      </c>
      <c r="J14" s="83">
        <v>7.1521499999999998</v>
      </c>
      <c r="K14" s="84">
        <v>1.5765225526109993E-5</v>
      </c>
      <c r="L14" s="117">
        <v>1</v>
      </c>
      <c r="M14" s="117">
        <v>8.4951248798125175E-5</v>
      </c>
    </row>
    <row r="15" spans="2:98">
      <c r="B15" s="81"/>
      <c r="C15" s="78"/>
      <c r="D15" s="78"/>
      <c r="E15" s="78"/>
      <c r="F15" s="78"/>
      <c r="G15" s="78"/>
      <c r="H15" s="83"/>
      <c r="I15" s="83"/>
      <c r="J15" s="78"/>
      <c r="K15" s="78"/>
      <c r="L15" s="84"/>
      <c r="M15" s="78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91" t="s">
        <v>249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91" t="s">
        <v>116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91" t="s">
        <v>234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91" t="s">
        <v>244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2:13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2:13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2:13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182</v>
      </c>
      <c r="C1" s="76" t="s" vm="1">
        <v>250</v>
      </c>
    </row>
    <row r="2" spans="2:55">
      <c r="B2" s="56" t="s">
        <v>181</v>
      </c>
      <c r="C2" s="76" t="s">
        <v>251</v>
      </c>
    </row>
    <row r="3" spans="2:55">
      <c r="B3" s="56" t="s">
        <v>183</v>
      </c>
      <c r="C3" s="76" t="s">
        <v>252</v>
      </c>
    </row>
    <row r="4" spans="2:55">
      <c r="B4" s="56" t="s">
        <v>184</v>
      </c>
      <c r="C4" s="76">
        <v>8602</v>
      </c>
    </row>
    <row r="6" spans="2:55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5" ht="26.25" customHeight="1">
      <c r="B7" s="189" t="s">
        <v>100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5" s="3" customFormat="1" ht="78.75">
      <c r="B8" s="22" t="s">
        <v>120</v>
      </c>
      <c r="C8" s="30" t="s">
        <v>45</v>
      </c>
      <c r="D8" s="30" t="s">
        <v>105</v>
      </c>
      <c r="E8" s="30" t="s">
        <v>106</v>
      </c>
      <c r="F8" s="30" t="s">
        <v>236</v>
      </c>
      <c r="G8" s="30" t="s">
        <v>235</v>
      </c>
      <c r="H8" s="30" t="s">
        <v>114</v>
      </c>
      <c r="I8" s="30" t="s">
        <v>59</v>
      </c>
      <c r="J8" s="30" t="s">
        <v>185</v>
      </c>
      <c r="K8" s="31" t="s">
        <v>187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245</v>
      </c>
      <c r="G9" s="32"/>
      <c r="H9" s="32" t="s">
        <v>239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182</v>
      </c>
      <c r="C1" s="76" t="s" vm="1">
        <v>250</v>
      </c>
    </row>
    <row r="2" spans="2:59">
      <c r="B2" s="56" t="s">
        <v>181</v>
      </c>
      <c r="C2" s="76" t="s">
        <v>251</v>
      </c>
    </row>
    <row r="3" spans="2:59">
      <c r="B3" s="56" t="s">
        <v>183</v>
      </c>
      <c r="C3" s="76" t="s">
        <v>252</v>
      </c>
    </row>
    <row r="4" spans="2:59">
      <c r="B4" s="56" t="s">
        <v>184</v>
      </c>
      <c r="C4" s="76">
        <v>8602</v>
      </c>
    </row>
    <row r="6" spans="2:59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9" ht="26.25" customHeight="1">
      <c r="B7" s="189" t="s">
        <v>101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9" s="3" customFormat="1" ht="78.75">
      <c r="B8" s="22" t="s">
        <v>120</v>
      </c>
      <c r="C8" s="30" t="s">
        <v>45</v>
      </c>
      <c r="D8" s="30" t="s">
        <v>64</v>
      </c>
      <c r="E8" s="30" t="s">
        <v>105</v>
      </c>
      <c r="F8" s="30" t="s">
        <v>106</v>
      </c>
      <c r="G8" s="30" t="s">
        <v>236</v>
      </c>
      <c r="H8" s="30" t="s">
        <v>235</v>
      </c>
      <c r="I8" s="30" t="s">
        <v>114</v>
      </c>
      <c r="J8" s="30" t="s">
        <v>59</v>
      </c>
      <c r="K8" s="30" t="s">
        <v>185</v>
      </c>
      <c r="L8" s="31" t="s">
        <v>187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6" customFormat="1" ht="18" customHeight="1">
      <c r="B11" s="118" t="s">
        <v>48</v>
      </c>
      <c r="C11" s="119"/>
      <c r="D11" s="119"/>
      <c r="E11" s="119"/>
      <c r="F11" s="119"/>
      <c r="G11" s="120"/>
      <c r="H11" s="126"/>
      <c r="I11" s="126">
        <v>0</v>
      </c>
      <c r="J11" s="119"/>
      <c r="K11" s="121">
        <v>1</v>
      </c>
      <c r="L11" s="121">
        <f>I11/'סכום נכסי הקרן'!$C$42</f>
        <v>0</v>
      </c>
      <c r="M11" s="137"/>
      <c r="N11" s="137"/>
      <c r="O11" s="137"/>
      <c r="P11" s="137"/>
      <c r="BG11" s="137"/>
    </row>
    <row r="12" spans="2:59" s="137" customFormat="1" ht="21" customHeight="1">
      <c r="B12" s="122" t="s">
        <v>957</v>
      </c>
      <c r="C12" s="119"/>
      <c r="D12" s="119"/>
      <c r="E12" s="119"/>
      <c r="F12" s="119"/>
      <c r="G12" s="120"/>
      <c r="H12" s="126"/>
      <c r="I12" s="126">
        <v>0</v>
      </c>
      <c r="J12" s="119"/>
      <c r="K12" s="121">
        <v>0</v>
      </c>
      <c r="L12" s="121">
        <f>I12/'סכום נכסי הקרן'!$C$42</f>
        <v>0</v>
      </c>
    </row>
    <row r="13" spans="2:59" s="138" customFormat="1">
      <c r="B13" s="81" t="s">
        <v>958</v>
      </c>
      <c r="C13" s="78" t="s">
        <v>959</v>
      </c>
      <c r="D13" s="89" t="s">
        <v>960</v>
      </c>
      <c r="E13" s="89" t="s">
        <v>167</v>
      </c>
      <c r="F13" s="109">
        <v>41546</v>
      </c>
      <c r="G13" s="83">
        <v>26.75</v>
      </c>
      <c r="H13" s="85">
        <v>0</v>
      </c>
      <c r="I13" s="85">
        <v>0</v>
      </c>
      <c r="J13" s="84">
        <v>0</v>
      </c>
      <c r="K13" s="84">
        <v>0</v>
      </c>
      <c r="L13" s="84">
        <f>I13/'סכום נכסי הקרן'!$C$42</f>
        <v>0</v>
      </c>
    </row>
    <row r="14" spans="2:59" s="138" customFormat="1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 s="138" customFormat="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91" t="s">
        <v>249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91" t="s">
        <v>116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91" t="s">
        <v>234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91" t="s">
        <v>244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18:B1048576 D42:XFD1048576 D39:AF41 A1:A1048576 B1:B15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88</v>
      </c>
      <c r="C6" s="13" t="s">
        <v>45</v>
      </c>
      <c r="E6" s="13" t="s">
        <v>121</v>
      </c>
      <c r="I6" s="13" t="s">
        <v>15</v>
      </c>
      <c r="J6" s="13" t="s">
        <v>65</v>
      </c>
      <c r="M6" s="13" t="s">
        <v>105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90</v>
      </c>
      <c r="C8" s="30" t="s">
        <v>45</v>
      </c>
      <c r="D8" s="30" t="s">
        <v>123</v>
      </c>
      <c r="I8" s="30" t="s">
        <v>15</v>
      </c>
      <c r="J8" s="30" t="s">
        <v>65</v>
      </c>
      <c r="K8" s="30" t="s">
        <v>106</v>
      </c>
      <c r="L8" s="30" t="s">
        <v>18</v>
      </c>
      <c r="M8" s="30" t="s">
        <v>105</v>
      </c>
      <c r="Q8" s="30" t="s">
        <v>17</v>
      </c>
      <c r="R8" s="30" t="s">
        <v>19</v>
      </c>
      <c r="S8" s="30" t="s">
        <v>0</v>
      </c>
      <c r="T8" s="30" t="s">
        <v>109</v>
      </c>
      <c r="U8" s="30" t="s">
        <v>62</v>
      </c>
      <c r="V8" s="30" t="s">
        <v>59</v>
      </c>
      <c r="W8" s="31" t="s">
        <v>115</v>
      </c>
    </row>
    <row r="9" spans="2:25" ht="31.5">
      <c r="B9" s="48" t="str">
        <f>'תעודות חוב מסחריות '!B7:T7</f>
        <v>2. תעודות חוב מסחריות</v>
      </c>
      <c r="C9" s="13" t="s">
        <v>45</v>
      </c>
      <c r="D9" s="13" t="s">
        <v>123</v>
      </c>
      <c r="E9" s="41" t="s">
        <v>121</v>
      </c>
      <c r="G9" s="13" t="s">
        <v>64</v>
      </c>
      <c r="I9" s="13" t="s">
        <v>15</v>
      </c>
      <c r="J9" s="13" t="s">
        <v>65</v>
      </c>
      <c r="K9" s="13" t="s">
        <v>106</v>
      </c>
      <c r="L9" s="13" t="s">
        <v>18</v>
      </c>
      <c r="M9" s="13" t="s">
        <v>105</v>
      </c>
      <c r="Q9" s="13" t="s">
        <v>17</v>
      </c>
      <c r="R9" s="13" t="s">
        <v>19</v>
      </c>
      <c r="S9" s="13" t="s">
        <v>0</v>
      </c>
      <c r="T9" s="13" t="s">
        <v>109</v>
      </c>
      <c r="U9" s="13" t="s">
        <v>62</v>
      </c>
      <c r="V9" s="13" t="s">
        <v>59</v>
      </c>
      <c r="W9" s="38" t="s">
        <v>115</v>
      </c>
    </row>
    <row r="10" spans="2:25" ht="31.5">
      <c r="B10" s="48" t="str">
        <f>'אג"ח קונצרני'!B7:U7</f>
        <v>3. אג"ח קונצרני</v>
      </c>
      <c r="C10" s="30" t="s">
        <v>45</v>
      </c>
      <c r="D10" s="13" t="s">
        <v>123</v>
      </c>
      <c r="E10" s="41" t="s">
        <v>121</v>
      </c>
      <c r="G10" s="30" t="s">
        <v>64</v>
      </c>
      <c r="I10" s="30" t="s">
        <v>15</v>
      </c>
      <c r="J10" s="30" t="s">
        <v>65</v>
      </c>
      <c r="K10" s="30" t="s">
        <v>106</v>
      </c>
      <c r="L10" s="30" t="s">
        <v>18</v>
      </c>
      <c r="M10" s="30" t="s">
        <v>105</v>
      </c>
      <c r="Q10" s="30" t="s">
        <v>17</v>
      </c>
      <c r="R10" s="30" t="s">
        <v>19</v>
      </c>
      <c r="S10" s="30" t="s">
        <v>0</v>
      </c>
      <c r="T10" s="30" t="s">
        <v>109</v>
      </c>
      <c r="U10" s="30" t="s">
        <v>62</v>
      </c>
      <c r="V10" s="13" t="s">
        <v>59</v>
      </c>
      <c r="W10" s="31" t="s">
        <v>115</v>
      </c>
    </row>
    <row r="11" spans="2:25" ht="31.5">
      <c r="B11" s="48" t="str">
        <f>מניות!B7</f>
        <v>4. מניות</v>
      </c>
      <c r="C11" s="30" t="s">
        <v>45</v>
      </c>
      <c r="D11" s="13" t="s">
        <v>123</v>
      </c>
      <c r="E11" s="41" t="s">
        <v>121</v>
      </c>
      <c r="H11" s="30" t="s">
        <v>105</v>
      </c>
      <c r="S11" s="30" t="s">
        <v>0</v>
      </c>
      <c r="T11" s="13" t="s">
        <v>109</v>
      </c>
      <c r="U11" s="13" t="s">
        <v>62</v>
      </c>
      <c r="V11" s="13" t="s">
        <v>59</v>
      </c>
      <c r="W11" s="14" t="s">
        <v>115</v>
      </c>
    </row>
    <row r="12" spans="2:25" ht="31.5">
      <c r="B12" s="48" t="str">
        <f>'תעודות סל'!B7:N7</f>
        <v>5. תעודות סל</v>
      </c>
      <c r="C12" s="30" t="s">
        <v>45</v>
      </c>
      <c r="D12" s="13" t="s">
        <v>123</v>
      </c>
      <c r="E12" s="41" t="s">
        <v>121</v>
      </c>
      <c r="H12" s="30" t="s">
        <v>105</v>
      </c>
      <c r="S12" s="30" t="s">
        <v>0</v>
      </c>
      <c r="T12" s="30" t="s">
        <v>109</v>
      </c>
      <c r="U12" s="30" t="s">
        <v>62</v>
      </c>
      <c r="V12" s="30" t="s">
        <v>59</v>
      </c>
      <c r="W12" s="31" t="s">
        <v>115</v>
      </c>
    </row>
    <row r="13" spans="2:25" ht="31.5">
      <c r="B13" s="48" t="str">
        <f>'קרנות נאמנות'!B7:O7</f>
        <v>6. קרנות נאמנות</v>
      </c>
      <c r="C13" s="30" t="s">
        <v>45</v>
      </c>
      <c r="D13" s="30" t="s">
        <v>123</v>
      </c>
      <c r="G13" s="30" t="s">
        <v>64</v>
      </c>
      <c r="H13" s="30" t="s">
        <v>105</v>
      </c>
      <c r="S13" s="30" t="s">
        <v>0</v>
      </c>
      <c r="T13" s="30" t="s">
        <v>109</v>
      </c>
      <c r="U13" s="30" t="s">
        <v>62</v>
      </c>
      <c r="V13" s="30" t="s">
        <v>59</v>
      </c>
      <c r="W13" s="31" t="s">
        <v>115</v>
      </c>
    </row>
    <row r="14" spans="2:25" ht="31.5">
      <c r="B14" s="48" t="str">
        <f>'כתבי אופציה'!B7:L7</f>
        <v>7. כתבי אופציה</v>
      </c>
      <c r="C14" s="30" t="s">
        <v>45</v>
      </c>
      <c r="D14" s="30" t="s">
        <v>123</v>
      </c>
      <c r="G14" s="30" t="s">
        <v>64</v>
      </c>
      <c r="H14" s="30" t="s">
        <v>105</v>
      </c>
      <c r="S14" s="30" t="s">
        <v>0</v>
      </c>
      <c r="T14" s="30" t="s">
        <v>109</v>
      </c>
      <c r="U14" s="30" t="s">
        <v>62</v>
      </c>
      <c r="V14" s="30" t="s">
        <v>59</v>
      </c>
      <c r="W14" s="31" t="s">
        <v>115</v>
      </c>
    </row>
    <row r="15" spans="2:25" ht="31.5">
      <c r="B15" s="48" t="str">
        <f>אופציות!B7</f>
        <v>8. אופציות</v>
      </c>
      <c r="C15" s="30" t="s">
        <v>45</v>
      </c>
      <c r="D15" s="30" t="s">
        <v>123</v>
      </c>
      <c r="G15" s="30" t="s">
        <v>64</v>
      </c>
      <c r="H15" s="30" t="s">
        <v>105</v>
      </c>
      <c r="S15" s="30" t="s">
        <v>0</v>
      </c>
      <c r="T15" s="30" t="s">
        <v>109</v>
      </c>
      <c r="U15" s="30" t="s">
        <v>62</v>
      </c>
      <c r="V15" s="30" t="s">
        <v>59</v>
      </c>
      <c r="W15" s="31" t="s">
        <v>115</v>
      </c>
    </row>
    <row r="16" spans="2:25" ht="31.5">
      <c r="B16" s="48" t="str">
        <f>'חוזים עתידיים'!B7:I7</f>
        <v>9. חוזים עתידיים</v>
      </c>
      <c r="C16" s="30" t="s">
        <v>45</v>
      </c>
      <c r="D16" s="30" t="s">
        <v>123</v>
      </c>
      <c r="G16" s="30" t="s">
        <v>64</v>
      </c>
      <c r="H16" s="30" t="s">
        <v>105</v>
      </c>
      <c r="S16" s="30" t="s">
        <v>0</v>
      </c>
      <c r="T16" s="31" t="s">
        <v>109</v>
      </c>
    </row>
    <row r="17" spans="2:25" ht="31.5">
      <c r="B17" s="48" t="str">
        <f>'מוצרים מובנים'!B7:Q7</f>
        <v>10. מוצרים מובנים</v>
      </c>
      <c r="C17" s="30" t="s">
        <v>45</v>
      </c>
      <c r="F17" s="13" t="s">
        <v>50</v>
      </c>
      <c r="I17" s="30" t="s">
        <v>15</v>
      </c>
      <c r="J17" s="30" t="s">
        <v>65</v>
      </c>
      <c r="K17" s="30" t="s">
        <v>106</v>
      </c>
      <c r="L17" s="30" t="s">
        <v>18</v>
      </c>
      <c r="M17" s="30" t="s">
        <v>105</v>
      </c>
      <c r="Q17" s="30" t="s">
        <v>17</v>
      </c>
      <c r="R17" s="30" t="s">
        <v>19</v>
      </c>
      <c r="S17" s="30" t="s">
        <v>0</v>
      </c>
      <c r="T17" s="30" t="s">
        <v>109</v>
      </c>
      <c r="U17" s="30" t="s">
        <v>62</v>
      </c>
      <c r="V17" s="30" t="s">
        <v>59</v>
      </c>
      <c r="W17" s="31" t="s">
        <v>115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45</v>
      </c>
      <c r="I19" s="30" t="s">
        <v>15</v>
      </c>
      <c r="J19" s="30" t="s">
        <v>65</v>
      </c>
      <c r="K19" s="30" t="s">
        <v>106</v>
      </c>
      <c r="L19" s="30" t="s">
        <v>18</v>
      </c>
      <c r="M19" s="30" t="s">
        <v>105</v>
      </c>
      <c r="Q19" s="30" t="s">
        <v>17</v>
      </c>
      <c r="R19" s="30" t="s">
        <v>19</v>
      </c>
      <c r="S19" s="30" t="s">
        <v>0</v>
      </c>
      <c r="T19" s="30" t="s">
        <v>109</v>
      </c>
      <c r="U19" s="30" t="s">
        <v>114</v>
      </c>
      <c r="V19" s="30" t="s">
        <v>59</v>
      </c>
      <c r="W19" s="31" t="s">
        <v>115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45</v>
      </c>
      <c r="D20" s="41" t="s">
        <v>122</v>
      </c>
      <c r="E20" s="41" t="s">
        <v>121</v>
      </c>
      <c r="G20" s="30" t="s">
        <v>64</v>
      </c>
      <c r="I20" s="30" t="s">
        <v>15</v>
      </c>
      <c r="J20" s="30" t="s">
        <v>65</v>
      </c>
      <c r="K20" s="30" t="s">
        <v>106</v>
      </c>
      <c r="L20" s="30" t="s">
        <v>18</v>
      </c>
      <c r="M20" s="30" t="s">
        <v>105</v>
      </c>
      <c r="Q20" s="30" t="s">
        <v>17</v>
      </c>
      <c r="R20" s="30" t="s">
        <v>19</v>
      </c>
      <c r="S20" s="30" t="s">
        <v>0</v>
      </c>
      <c r="T20" s="30" t="s">
        <v>109</v>
      </c>
      <c r="U20" s="30" t="s">
        <v>114</v>
      </c>
      <c r="V20" s="30" t="s">
        <v>59</v>
      </c>
      <c r="W20" s="31" t="s">
        <v>115</v>
      </c>
    </row>
    <row r="21" spans="2:25" ht="31.5">
      <c r="B21" s="48" t="str">
        <f>'לא סחיר - אג"ח קונצרני'!B7:S7</f>
        <v>3. אג"ח קונצרני</v>
      </c>
      <c r="C21" s="30" t="s">
        <v>45</v>
      </c>
      <c r="D21" s="41" t="s">
        <v>122</v>
      </c>
      <c r="E21" s="41" t="s">
        <v>121</v>
      </c>
      <c r="G21" s="30" t="s">
        <v>64</v>
      </c>
      <c r="I21" s="30" t="s">
        <v>15</v>
      </c>
      <c r="J21" s="30" t="s">
        <v>65</v>
      </c>
      <c r="K21" s="30" t="s">
        <v>106</v>
      </c>
      <c r="L21" s="30" t="s">
        <v>18</v>
      </c>
      <c r="M21" s="30" t="s">
        <v>105</v>
      </c>
      <c r="Q21" s="30" t="s">
        <v>17</v>
      </c>
      <c r="R21" s="30" t="s">
        <v>19</v>
      </c>
      <c r="S21" s="30" t="s">
        <v>0</v>
      </c>
      <c r="T21" s="30" t="s">
        <v>109</v>
      </c>
      <c r="U21" s="30" t="s">
        <v>114</v>
      </c>
      <c r="V21" s="30" t="s">
        <v>59</v>
      </c>
      <c r="W21" s="31" t="s">
        <v>115</v>
      </c>
    </row>
    <row r="22" spans="2:25" ht="31.5">
      <c r="B22" s="48" t="str">
        <f>'לא סחיר - מניות'!B7:M7</f>
        <v>4. מניות</v>
      </c>
      <c r="C22" s="30" t="s">
        <v>45</v>
      </c>
      <c r="D22" s="41" t="s">
        <v>122</v>
      </c>
      <c r="E22" s="41" t="s">
        <v>121</v>
      </c>
      <c r="G22" s="30" t="s">
        <v>64</v>
      </c>
      <c r="H22" s="30" t="s">
        <v>105</v>
      </c>
      <c r="S22" s="30" t="s">
        <v>0</v>
      </c>
      <c r="T22" s="30" t="s">
        <v>109</v>
      </c>
      <c r="U22" s="30" t="s">
        <v>114</v>
      </c>
      <c r="V22" s="30" t="s">
        <v>59</v>
      </c>
      <c r="W22" s="31" t="s">
        <v>115</v>
      </c>
    </row>
    <row r="23" spans="2:25" ht="31.5">
      <c r="B23" s="48" t="str">
        <f>'לא סחיר - קרנות השקעה'!B7:K7</f>
        <v>5. קרנות השקעה</v>
      </c>
      <c r="C23" s="30" t="s">
        <v>45</v>
      </c>
      <c r="G23" s="30" t="s">
        <v>64</v>
      </c>
      <c r="H23" s="30" t="s">
        <v>105</v>
      </c>
      <c r="K23" s="30" t="s">
        <v>106</v>
      </c>
      <c r="S23" s="30" t="s">
        <v>0</v>
      </c>
      <c r="T23" s="30" t="s">
        <v>109</v>
      </c>
      <c r="U23" s="30" t="s">
        <v>114</v>
      </c>
      <c r="V23" s="30" t="s">
        <v>59</v>
      </c>
      <c r="W23" s="31" t="s">
        <v>115</v>
      </c>
    </row>
    <row r="24" spans="2:25" ht="31.5">
      <c r="B24" s="48" t="str">
        <f>'לא סחיר - כתבי אופציה'!B7:L7</f>
        <v>6. כתבי אופציה</v>
      </c>
      <c r="C24" s="30" t="s">
        <v>45</v>
      </c>
      <c r="G24" s="30" t="s">
        <v>64</v>
      </c>
      <c r="H24" s="30" t="s">
        <v>105</v>
      </c>
      <c r="K24" s="30" t="s">
        <v>106</v>
      </c>
      <c r="S24" s="30" t="s">
        <v>0</v>
      </c>
      <c r="T24" s="30" t="s">
        <v>109</v>
      </c>
      <c r="U24" s="30" t="s">
        <v>114</v>
      </c>
      <c r="V24" s="30" t="s">
        <v>59</v>
      </c>
      <c r="W24" s="31" t="s">
        <v>115</v>
      </c>
    </row>
    <row r="25" spans="2:25" ht="31.5">
      <c r="B25" s="48" t="str">
        <f>'לא סחיר - אופציות'!B7:L7</f>
        <v>7. אופציות</v>
      </c>
      <c r="C25" s="30" t="s">
        <v>45</v>
      </c>
      <c r="G25" s="30" t="s">
        <v>64</v>
      </c>
      <c r="H25" s="30" t="s">
        <v>105</v>
      </c>
      <c r="K25" s="30" t="s">
        <v>106</v>
      </c>
      <c r="S25" s="30" t="s">
        <v>0</v>
      </c>
      <c r="T25" s="30" t="s">
        <v>109</v>
      </c>
      <c r="U25" s="30" t="s">
        <v>114</v>
      </c>
      <c r="V25" s="30" t="s">
        <v>59</v>
      </c>
      <c r="W25" s="31" t="s">
        <v>115</v>
      </c>
    </row>
    <row r="26" spans="2:25" ht="31.5">
      <c r="B26" s="48" t="str">
        <f>'לא סחיר - חוזים עתידיים'!B7:K7</f>
        <v>8. חוזים עתידיים</v>
      </c>
      <c r="C26" s="30" t="s">
        <v>45</v>
      </c>
      <c r="G26" s="30" t="s">
        <v>64</v>
      </c>
      <c r="H26" s="30" t="s">
        <v>105</v>
      </c>
      <c r="K26" s="30" t="s">
        <v>106</v>
      </c>
      <c r="S26" s="30" t="s">
        <v>0</v>
      </c>
      <c r="T26" s="30" t="s">
        <v>109</v>
      </c>
      <c r="U26" s="30" t="s">
        <v>114</v>
      </c>
      <c r="V26" s="31" t="s">
        <v>115</v>
      </c>
    </row>
    <row r="27" spans="2:25" ht="31.5">
      <c r="B27" s="48" t="str">
        <f>'לא סחיר - מוצרים מובנים'!B7:Q7</f>
        <v>9. מוצרים מובנים</v>
      </c>
      <c r="C27" s="30" t="s">
        <v>45</v>
      </c>
      <c r="F27" s="30" t="s">
        <v>50</v>
      </c>
      <c r="I27" s="30" t="s">
        <v>15</v>
      </c>
      <c r="J27" s="30" t="s">
        <v>65</v>
      </c>
      <c r="K27" s="30" t="s">
        <v>106</v>
      </c>
      <c r="L27" s="30" t="s">
        <v>18</v>
      </c>
      <c r="M27" s="30" t="s">
        <v>105</v>
      </c>
      <c r="Q27" s="30" t="s">
        <v>17</v>
      </c>
      <c r="R27" s="30" t="s">
        <v>19</v>
      </c>
      <c r="S27" s="30" t="s">
        <v>0</v>
      </c>
      <c r="T27" s="30" t="s">
        <v>109</v>
      </c>
      <c r="U27" s="30" t="s">
        <v>114</v>
      </c>
      <c r="V27" s="30" t="s">
        <v>59</v>
      </c>
      <c r="W27" s="31" t="s">
        <v>115</v>
      </c>
    </row>
    <row r="28" spans="2:25" ht="31.5">
      <c r="B28" s="52" t="str">
        <f>הלוואות!B6</f>
        <v>1.ד. הלוואות:</v>
      </c>
      <c r="C28" s="30" t="s">
        <v>45</v>
      </c>
      <c r="I28" s="30" t="s">
        <v>15</v>
      </c>
      <c r="J28" s="30" t="s">
        <v>65</v>
      </c>
      <c r="L28" s="30" t="s">
        <v>18</v>
      </c>
      <c r="M28" s="30" t="s">
        <v>105</v>
      </c>
      <c r="Q28" s="13" t="s">
        <v>34</v>
      </c>
      <c r="R28" s="30" t="s">
        <v>19</v>
      </c>
      <c r="S28" s="30" t="s">
        <v>0</v>
      </c>
      <c r="T28" s="30" t="s">
        <v>109</v>
      </c>
      <c r="U28" s="30" t="s">
        <v>114</v>
      </c>
      <c r="V28" s="31" t="s">
        <v>115</v>
      </c>
    </row>
    <row r="29" spans="2:25" ht="47.25">
      <c r="B29" s="52" t="str">
        <f>'פקדונות מעל 3 חודשים'!B6:O6</f>
        <v>1.ה. פקדונות מעל 3 חודשים:</v>
      </c>
      <c r="C29" s="30" t="s">
        <v>45</v>
      </c>
      <c r="E29" s="30" t="s">
        <v>121</v>
      </c>
      <c r="I29" s="30" t="s">
        <v>15</v>
      </c>
      <c r="J29" s="30" t="s">
        <v>65</v>
      </c>
      <c r="L29" s="30" t="s">
        <v>18</v>
      </c>
      <c r="M29" s="30" t="s">
        <v>105</v>
      </c>
      <c r="O29" s="49" t="s">
        <v>52</v>
      </c>
      <c r="P29" s="50"/>
      <c r="R29" s="30" t="s">
        <v>19</v>
      </c>
      <c r="S29" s="30" t="s">
        <v>0</v>
      </c>
      <c r="T29" s="30" t="s">
        <v>109</v>
      </c>
      <c r="U29" s="30" t="s">
        <v>114</v>
      </c>
      <c r="V29" s="31" t="s">
        <v>115</v>
      </c>
    </row>
    <row r="30" spans="2:25" ht="63">
      <c r="B30" s="52" t="str">
        <f>'זכויות מקרקעין'!B6</f>
        <v>1. ו. זכויות במקרקעין:</v>
      </c>
      <c r="C30" s="13" t="s">
        <v>54</v>
      </c>
      <c r="N30" s="49" t="s">
        <v>89</v>
      </c>
      <c r="P30" s="50" t="s">
        <v>55</v>
      </c>
      <c r="U30" s="30" t="s">
        <v>114</v>
      </c>
      <c r="V30" s="14" t="s">
        <v>58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53</v>
      </c>
      <c r="U31" s="30" t="s">
        <v>114</v>
      </c>
      <c r="V31" s="14" t="s">
        <v>58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111</v>
      </c>
      <c r="Y32" s="14" t="s">
        <v>110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182</v>
      </c>
      <c r="C1" s="76" t="s" vm="1">
        <v>250</v>
      </c>
    </row>
    <row r="2" spans="2:54">
      <c r="B2" s="56" t="s">
        <v>181</v>
      </c>
      <c r="C2" s="76" t="s">
        <v>251</v>
      </c>
    </row>
    <row r="3" spans="2:54">
      <c r="B3" s="56" t="s">
        <v>183</v>
      </c>
      <c r="C3" s="76" t="s">
        <v>252</v>
      </c>
    </row>
    <row r="4" spans="2:54">
      <c r="B4" s="56" t="s">
        <v>184</v>
      </c>
      <c r="C4" s="76">
        <v>8602</v>
      </c>
    </row>
    <row r="6" spans="2:54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4" ht="26.25" customHeight="1">
      <c r="B7" s="189" t="s">
        <v>102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4" s="3" customFormat="1" ht="78.75">
      <c r="B8" s="22" t="s">
        <v>120</v>
      </c>
      <c r="C8" s="30" t="s">
        <v>45</v>
      </c>
      <c r="D8" s="30" t="s">
        <v>64</v>
      </c>
      <c r="E8" s="30" t="s">
        <v>105</v>
      </c>
      <c r="F8" s="30" t="s">
        <v>106</v>
      </c>
      <c r="G8" s="30" t="s">
        <v>236</v>
      </c>
      <c r="H8" s="30" t="s">
        <v>235</v>
      </c>
      <c r="I8" s="30" t="s">
        <v>114</v>
      </c>
      <c r="J8" s="30" t="s">
        <v>59</v>
      </c>
      <c r="K8" s="30" t="s">
        <v>185</v>
      </c>
      <c r="L8" s="31" t="s">
        <v>187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24" sqref="A24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182</v>
      </c>
      <c r="C1" s="76" t="s" vm="1">
        <v>250</v>
      </c>
    </row>
    <row r="2" spans="2:51">
      <c r="B2" s="56" t="s">
        <v>181</v>
      </c>
      <c r="C2" s="76" t="s">
        <v>251</v>
      </c>
    </row>
    <row r="3" spans="2:51">
      <c r="B3" s="56" t="s">
        <v>183</v>
      </c>
      <c r="C3" s="76" t="s">
        <v>252</v>
      </c>
    </row>
    <row r="4" spans="2:51">
      <c r="B4" s="56" t="s">
        <v>184</v>
      </c>
      <c r="C4" s="76">
        <v>8602</v>
      </c>
    </row>
    <row r="6" spans="2:51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1" ht="26.25" customHeight="1">
      <c r="B7" s="189" t="s">
        <v>103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1" s="3" customFormat="1" ht="63">
      <c r="B8" s="22" t="s">
        <v>120</v>
      </c>
      <c r="C8" s="30" t="s">
        <v>45</v>
      </c>
      <c r="D8" s="30" t="s">
        <v>64</v>
      </c>
      <c r="E8" s="30" t="s">
        <v>105</v>
      </c>
      <c r="F8" s="30" t="s">
        <v>106</v>
      </c>
      <c r="G8" s="30" t="s">
        <v>236</v>
      </c>
      <c r="H8" s="30" t="s">
        <v>235</v>
      </c>
      <c r="I8" s="30" t="s">
        <v>114</v>
      </c>
      <c r="J8" s="30" t="s">
        <v>185</v>
      </c>
      <c r="K8" s="31" t="s">
        <v>187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8" t="s">
        <v>49</v>
      </c>
      <c r="C11" s="119"/>
      <c r="D11" s="119"/>
      <c r="E11" s="119"/>
      <c r="F11" s="119"/>
      <c r="G11" s="120"/>
      <c r="H11" s="126"/>
      <c r="I11" s="120">
        <v>-1.4435199999999999</v>
      </c>
      <c r="J11" s="121">
        <v>1</v>
      </c>
      <c r="K11" s="121">
        <f>I11/'סכום נכסי הקרן'!$C$42</f>
        <v>-1.7133797261628169E-5</v>
      </c>
      <c r="AW11" s="92"/>
    </row>
    <row r="12" spans="2:51" s="92" customFormat="1" ht="19.5" customHeight="1">
      <c r="B12" s="118" t="s">
        <v>33</v>
      </c>
      <c r="C12" s="119"/>
      <c r="D12" s="119"/>
      <c r="E12" s="119"/>
      <c r="F12" s="119"/>
      <c r="G12" s="120"/>
      <c r="H12" s="126"/>
      <c r="I12" s="120">
        <v>-1.4435199999999999</v>
      </c>
      <c r="J12" s="121">
        <v>1</v>
      </c>
      <c r="K12" s="121">
        <f>I12/'סכום נכסי הקרן'!$C$42</f>
        <v>-1.7133797261628169E-5</v>
      </c>
    </row>
    <row r="13" spans="2:51">
      <c r="B13" s="125" t="s">
        <v>961</v>
      </c>
      <c r="C13" s="80"/>
      <c r="D13" s="80"/>
      <c r="E13" s="80"/>
      <c r="F13" s="80"/>
      <c r="G13" s="86"/>
      <c r="H13" s="88"/>
      <c r="I13" s="86">
        <v>-1.39598</v>
      </c>
      <c r="J13" s="87">
        <v>0.96706661494125479</v>
      </c>
      <c r="K13" s="87">
        <f>I13/'סכום נכסי הקרן'!$C$42</f>
        <v>-1.6569523318892493E-5</v>
      </c>
    </row>
    <row r="14" spans="2:51">
      <c r="B14" s="77" t="s">
        <v>962</v>
      </c>
      <c r="C14" s="78" t="s">
        <v>963</v>
      </c>
      <c r="D14" s="89" t="s">
        <v>954</v>
      </c>
      <c r="E14" s="89" t="s">
        <v>166</v>
      </c>
      <c r="F14" s="109">
        <v>42905</v>
      </c>
      <c r="G14" s="83">
        <v>1419808.5</v>
      </c>
      <c r="H14" s="85">
        <v>-0.65549999999999997</v>
      </c>
      <c r="I14" s="83">
        <v>-9.3066899999999997</v>
      </c>
      <c r="J14" s="84">
        <v>6.4472192972733318</v>
      </c>
      <c r="K14" s="84">
        <f>I14/'סכום נכסי הקרן'!$C$42</f>
        <v>-1.104653483407381E-4</v>
      </c>
    </row>
    <row r="15" spans="2:51">
      <c r="B15" s="77" t="s">
        <v>964</v>
      </c>
      <c r="C15" s="78" t="s">
        <v>965</v>
      </c>
      <c r="D15" s="89" t="s">
        <v>954</v>
      </c>
      <c r="E15" s="89" t="s">
        <v>166</v>
      </c>
      <c r="F15" s="109">
        <v>42908</v>
      </c>
      <c r="G15" s="83">
        <v>2113631.4</v>
      </c>
      <c r="H15" s="85">
        <v>4.7699999999999999E-2</v>
      </c>
      <c r="I15" s="83">
        <v>1.00875</v>
      </c>
      <c r="J15" s="84">
        <v>-0.69881262469518957</v>
      </c>
      <c r="K15" s="84">
        <f>I15/'סכום נכסי הקרן'!$C$42</f>
        <v>1.1973313835393634E-5</v>
      </c>
    </row>
    <row r="16" spans="2:51" s="7" customFormat="1">
      <c r="B16" s="77" t="s">
        <v>966</v>
      </c>
      <c r="C16" s="78" t="s">
        <v>967</v>
      </c>
      <c r="D16" s="89" t="s">
        <v>954</v>
      </c>
      <c r="E16" s="89" t="s">
        <v>166</v>
      </c>
      <c r="F16" s="109">
        <v>42992</v>
      </c>
      <c r="G16" s="83">
        <v>971795</v>
      </c>
      <c r="H16" s="85">
        <v>0.1948</v>
      </c>
      <c r="I16" s="83">
        <v>1.8930400000000001</v>
      </c>
      <c r="J16" s="84">
        <v>-1.3114054533362891</v>
      </c>
      <c r="K16" s="84">
        <f>I16/'סכום נכסי הקרן'!$C$42</f>
        <v>2.246935516525756E-5</v>
      </c>
      <c r="AW16" s="1"/>
      <c r="AY16" s="1"/>
    </row>
    <row r="17" spans="2:51" s="7" customFormat="1">
      <c r="B17" s="77" t="s">
        <v>968</v>
      </c>
      <c r="C17" s="78" t="s">
        <v>969</v>
      </c>
      <c r="D17" s="89" t="s">
        <v>954</v>
      </c>
      <c r="E17" s="89" t="s">
        <v>166</v>
      </c>
      <c r="F17" s="109">
        <v>43005</v>
      </c>
      <c r="G17" s="83">
        <v>88412.5</v>
      </c>
      <c r="H17" s="85">
        <v>0.28370000000000001</v>
      </c>
      <c r="I17" s="83">
        <v>0.25086000000000003</v>
      </c>
      <c r="J17" s="84">
        <v>-0.17378352915096434</v>
      </c>
      <c r="K17" s="84">
        <f>I17/'סכום נכסי הקרן'!$C$42</f>
        <v>2.977571755882872E-6</v>
      </c>
      <c r="AW17" s="1"/>
      <c r="AY17" s="1"/>
    </row>
    <row r="18" spans="2:51" s="7" customFormat="1">
      <c r="B18" s="77" t="s">
        <v>970</v>
      </c>
      <c r="C18" s="78" t="s">
        <v>971</v>
      </c>
      <c r="D18" s="89" t="s">
        <v>954</v>
      </c>
      <c r="E18" s="89" t="s">
        <v>166</v>
      </c>
      <c r="F18" s="109">
        <v>42991</v>
      </c>
      <c r="G18" s="83">
        <v>53074.5</v>
      </c>
      <c r="H18" s="85">
        <v>0.32169999999999999</v>
      </c>
      <c r="I18" s="83">
        <v>0.17075000000000001</v>
      </c>
      <c r="J18" s="84">
        <v>-0.11828724229660831</v>
      </c>
      <c r="K18" s="84">
        <f>I18/'סכום נכסי הקרן'!$C$42</f>
        <v>2.0267096281471751E-6</v>
      </c>
      <c r="AW18" s="1"/>
      <c r="AY18" s="1"/>
    </row>
    <row r="19" spans="2:51">
      <c r="B19" s="77" t="s">
        <v>972</v>
      </c>
      <c r="C19" s="78" t="s">
        <v>973</v>
      </c>
      <c r="D19" s="89" t="s">
        <v>954</v>
      </c>
      <c r="E19" s="89" t="s">
        <v>166</v>
      </c>
      <c r="F19" s="109">
        <v>42957</v>
      </c>
      <c r="G19" s="83">
        <v>53655</v>
      </c>
      <c r="H19" s="85">
        <v>1.4000999999999999</v>
      </c>
      <c r="I19" s="83">
        <v>0.75122</v>
      </c>
      <c r="J19" s="84">
        <v>-0.52040844602083802</v>
      </c>
      <c r="K19" s="84">
        <f>I19/'סכום נכסי הקרן'!$C$42</f>
        <v>8.9165728073600047E-6</v>
      </c>
    </row>
    <row r="20" spans="2:51">
      <c r="B20" s="77" t="s">
        <v>974</v>
      </c>
      <c r="C20" s="78" t="s">
        <v>975</v>
      </c>
      <c r="D20" s="89" t="s">
        <v>954</v>
      </c>
      <c r="E20" s="89" t="s">
        <v>166</v>
      </c>
      <c r="F20" s="109">
        <v>42919</v>
      </c>
      <c r="G20" s="83">
        <v>88225</v>
      </c>
      <c r="H20" s="85">
        <v>1.1045</v>
      </c>
      <c r="I20" s="83">
        <v>0.97448000000000001</v>
      </c>
      <c r="J20" s="84">
        <v>-0.6750720461095101</v>
      </c>
      <c r="K20" s="84">
        <f>I20/'סכום נכסי הקרן'!$C$42</f>
        <v>1.156654757503285E-5</v>
      </c>
    </row>
    <row r="21" spans="2:51">
      <c r="B21" s="77" t="s">
        <v>976</v>
      </c>
      <c r="C21" s="78" t="s">
        <v>977</v>
      </c>
      <c r="D21" s="89" t="s">
        <v>954</v>
      </c>
      <c r="E21" s="89" t="s">
        <v>166</v>
      </c>
      <c r="F21" s="109">
        <v>42912</v>
      </c>
      <c r="G21" s="83">
        <v>1111635</v>
      </c>
      <c r="H21" s="85">
        <v>0.3876</v>
      </c>
      <c r="I21" s="83">
        <v>4.3090600000000006</v>
      </c>
      <c r="J21" s="84">
        <v>-2.985105852360896</v>
      </c>
      <c r="K21" s="84">
        <f>I21/'סכום נכסי הקרן'!$C$42</f>
        <v>5.1146198478851343E-5</v>
      </c>
    </row>
    <row r="22" spans="2:51">
      <c r="B22" s="77" t="s">
        <v>978</v>
      </c>
      <c r="C22" s="78" t="s">
        <v>979</v>
      </c>
      <c r="D22" s="89" t="s">
        <v>954</v>
      </c>
      <c r="E22" s="89" t="s">
        <v>166</v>
      </c>
      <c r="F22" s="109">
        <v>42989</v>
      </c>
      <c r="G22" s="83">
        <v>1023410</v>
      </c>
      <c r="H22" s="85">
        <v>0.21299999999999999</v>
      </c>
      <c r="I22" s="83">
        <v>2.1794899999999999</v>
      </c>
      <c r="J22" s="84">
        <v>-1.5098439924628686</v>
      </c>
      <c r="K22" s="84">
        <f>I22/'סכום נכסי הקרן'!$C$42</f>
        <v>2.5869360863546038E-5</v>
      </c>
    </row>
    <row r="23" spans="2:51">
      <c r="B23" s="77" t="s">
        <v>980</v>
      </c>
      <c r="C23" s="78" t="s">
        <v>981</v>
      </c>
      <c r="D23" s="89" t="s">
        <v>954</v>
      </c>
      <c r="E23" s="89" t="s">
        <v>166</v>
      </c>
      <c r="F23" s="109">
        <v>42992</v>
      </c>
      <c r="G23" s="83">
        <v>352900</v>
      </c>
      <c r="H23" s="85">
        <v>-0.27160000000000001</v>
      </c>
      <c r="I23" s="83">
        <v>-0.95835999999999999</v>
      </c>
      <c r="J23" s="84">
        <v>0.6639048991354467</v>
      </c>
      <c r="K23" s="84">
        <f>I23/'סכום נכסי הקרן'!$C$42</f>
        <v>-1.1375211942788442E-5</v>
      </c>
    </row>
    <row r="24" spans="2:51">
      <c r="B24" s="77" t="s">
        <v>982</v>
      </c>
      <c r="C24" s="78" t="s">
        <v>983</v>
      </c>
      <c r="D24" s="89" t="s">
        <v>954</v>
      </c>
      <c r="E24" s="89" t="s">
        <v>166</v>
      </c>
      <c r="F24" s="109">
        <v>42992</v>
      </c>
      <c r="G24" s="83">
        <v>952830</v>
      </c>
      <c r="H24" s="85">
        <v>-0.28010000000000002</v>
      </c>
      <c r="I24" s="83">
        <v>-2.66858</v>
      </c>
      <c r="J24" s="84">
        <v>1.8486616049656397</v>
      </c>
      <c r="K24" s="84">
        <f>I24/'סכום נכסי הקרן'!$C$42</f>
        <v>-3.1674593144837414E-5</v>
      </c>
    </row>
    <row r="25" spans="2:51">
      <c r="B25" s="77"/>
      <c r="C25" s="78"/>
      <c r="D25" s="78"/>
      <c r="E25" s="78"/>
      <c r="F25" s="78"/>
      <c r="G25" s="83"/>
      <c r="H25" s="85"/>
      <c r="I25" s="78"/>
      <c r="J25" s="84"/>
      <c r="K25" s="78"/>
    </row>
    <row r="26" spans="2:51">
      <c r="B26" s="125" t="s">
        <v>230</v>
      </c>
      <c r="C26" s="80"/>
      <c r="D26" s="80"/>
      <c r="E26" s="80"/>
      <c r="F26" s="80"/>
      <c r="G26" s="86"/>
      <c r="H26" s="88"/>
      <c r="I26" s="86">
        <v>-4.7540000000000006E-2</v>
      </c>
      <c r="J26" s="87">
        <v>3.2933385058745296E-2</v>
      </c>
      <c r="K26" s="87">
        <f>I26/'סכום נכסי הקרן'!$C$42</f>
        <v>-5.6427394273567624E-7</v>
      </c>
    </row>
    <row r="27" spans="2:51">
      <c r="B27" s="77" t="s">
        <v>984</v>
      </c>
      <c r="C27" s="78" t="s">
        <v>985</v>
      </c>
      <c r="D27" s="89" t="s">
        <v>954</v>
      </c>
      <c r="E27" s="89" t="s">
        <v>168</v>
      </c>
      <c r="F27" s="109">
        <v>42992</v>
      </c>
      <c r="G27" s="83">
        <v>12470.7</v>
      </c>
      <c r="H27" s="85">
        <v>-1.1896</v>
      </c>
      <c r="I27" s="83">
        <v>-0.14834999999999998</v>
      </c>
      <c r="J27" s="84">
        <v>0.10276961870982043</v>
      </c>
      <c r="K27" s="84">
        <f>I27/'סכום נכסי הקרן'!$C$42</f>
        <v>-1.7608338116288924E-6</v>
      </c>
    </row>
    <row r="28" spans="2:51">
      <c r="B28" s="77" t="s">
        <v>986</v>
      </c>
      <c r="C28" s="78" t="s">
        <v>987</v>
      </c>
      <c r="D28" s="89" t="s">
        <v>954</v>
      </c>
      <c r="E28" s="89" t="s">
        <v>168</v>
      </c>
      <c r="F28" s="109">
        <v>43005</v>
      </c>
      <c r="G28" s="83">
        <v>83340.86</v>
      </c>
      <c r="H28" s="85">
        <v>-0.1305</v>
      </c>
      <c r="I28" s="83">
        <v>-0.10876000000000001</v>
      </c>
      <c r="J28" s="84">
        <v>7.5343604522278881E-2</v>
      </c>
      <c r="K28" s="84">
        <f>I28/'סכום נכסי הקרן'!$C$42</f>
        <v>-1.2909220448450178E-6</v>
      </c>
    </row>
    <row r="29" spans="2:51">
      <c r="B29" s="82" t="s">
        <v>988</v>
      </c>
      <c r="C29" s="78" t="s">
        <v>989</v>
      </c>
      <c r="D29" s="89" t="s">
        <v>954</v>
      </c>
      <c r="E29" s="89" t="s">
        <v>168</v>
      </c>
      <c r="F29" s="109">
        <v>42990</v>
      </c>
      <c r="G29" s="83">
        <v>12727.69</v>
      </c>
      <c r="H29" s="85">
        <v>1.6466000000000001</v>
      </c>
      <c r="I29" s="83">
        <v>0.20957000000000001</v>
      </c>
      <c r="J29" s="84">
        <v>-0.14517983817335403</v>
      </c>
      <c r="K29" s="84">
        <f>I29/'סכום נכסי הקרן'!$C$42</f>
        <v>2.4874819137382339E-6</v>
      </c>
    </row>
    <row r="30" spans="2:51">
      <c r="B30" s="81"/>
      <c r="C30" s="78"/>
      <c r="D30" s="78"/>
      <c r="E30" s="78"/>
      <c r="F30" s="78"/>
      <c r="G30" s="83"/>
      <c r="H30" s="85"/>
      <c r="I30" s="78"/>
      <c r="J30" s="84"/>
      <c r="K30" s="78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91" t="s">
        <v>249</v>
      </c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91" t="s">
        <v>116</v>
      </c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91" t="s">
        <v>234</v>
      </c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91" t="s">
        <v>244</v>
      </c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2:11"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2:11"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2:11"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2:11"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2:11"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2:11"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2:11"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182</v>
      </c>
      <c r="C1" s="76" t="s" vm="1">
        <v>250</v>
      </c>
    </row>
    <row r="2" spans="2:78">
      <c r="B2" s="56" t="s">
        <v>181</v>
      </c>
      <c r="C2" s="76" t="s">
        <v>251</v>
      </c>
    </row>
    <row r="3" spans="2:78">
      <c r="B3" s="56" t="s">
        <v>183</v>
      </c>
      <c r="C3" s="76" t="s">
        <v>252</v>
      </c>
    </row>
    <row r="4" spans="2:78">
      <c r="B4" s="56" t="s">
        <v>184</v>
      </c>
      <c r="C4" s="76">
        <v>8602</v>
      </c>
    </row>
    <row r="6" spans="2:78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78" ht="26.25" customHeight="1">
      <c r="B7" s="189" t="s">
        <v>104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78" s="3" customFormat="1" ht="47.25">
      <c r="B8" s="22" t="s">
        <v>120</v>
      </c>
      <c r="C8" s="30" t="s">
        <v>45</v>
      </c>
      <c r="D8" s="30" t="s">
        <v>50</v>
      </c>
      <c r="E8" s="30" t="s">
        <v>15</v>
      </c>
      <c r="F8" s="30" t="s">
        <v>65</v>
      </c>
      <c r="G8" s="30" t="s">
        <v>106</v>
      </c>
      <c r="H8" s="30" t="s">
        <v>18</v>
      </c>
      <c r="I8" s="30" t="s">
        <v>105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114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245</v>
      </c>
      <c r="M9" s="16"/>
      <c r="N9" s="16" t="s">
        <v>239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117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7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R130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8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6" t="s">
        <v>182</v>
      </c>
      <c r="C1" s="76" t="s" vm="1">
        <v>250</v>
      </c>
    </row>
    <row r="2" spans="2:44">
      <c r="B2" s="56" t="s">
        <v>181</v>
      </c>
      <c r="C2" s="76" t="s">
        <v>251</v>
      </c>
    </row>
    <row r="3" spans="2:44">
      <c r="B3" s="56" t="s">
        <v>183</v>
      </c>
      <c r="C3" s="76" t="s">
        <v>252</v>
      </c>
    </row>
    <row r="4" spans="2:44">
      <c r="B4" s="56" t="s">
        <v>184</v>
      </c>
      <c r="C4" s="76">
        <v>8602</v>
      </c>
    </row>
    <row r="6" spans="2:44" ht="26.25" customHeight="1">
      <c r="B6" s="189" t="s">
        <v>214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44" s="3" customFormat="1" ht="63">
      <c r="B7" s="22" t="s">
        <v>120</v>
      </c>
      <c r="C7" s="30" t="s">
        <v>226</v>
      </c>
      <c r="D7" s="30" t="s">
        <v>45</v>
      </c>
      <c r="E7" s="30" t="s">
        <v>121</v>
      </c>
      <c r="F7" s="30" t="s">
        <v>15</v>
      </c>
      <c r="G7" s="30" t="s">
        <v>106</v>
      </c>
      <c r="H7" s="30" t="s">
        <v>65</v>
      </c>
      <c r="I7" s="30" t="s">
        <v>18</v>
      </c>
      <c r="J7" s="30" t="s">
        <v>105</v>
      </c>
      <c r="K7" s="13" t="s">
        <v>34</v>
      </c>
      <c r="L7" s="70" t="s">
        <v>19</v>
      </c>
      <c r="M7" s="30" t="s">
        <v>236</v>
      </c>
      <c r="N7" s="30" t="s">
        <v>235</v>
      </c>
      <c r="O7" s="30" t="s">
        <v>114</v>
      </c>
      <c r="P7" s="30" t="s">
        <v>185</v>
      </c>
      <c r="Q7" s="31" t="s">
        <v>187</v>
      </c>
      <c r="AQ7" s="3" t="s">
        <v>1093</v>
      </c>
      <c r="AR7" s="3" t="s">
        <v>167</v>
      </c>
    </row>
    <row r="8" spans="2:44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245</v>
      </c>
      <c r="N8" s="16"/>
      <c r="O8" s="16" t="s">
        <v>239</v>
      </c>
      <c r="P8" s="32" t="s">
        <v>20</v>
      </c>
      <c r="Q8" s="17" t="s">
        <v>20</v>
      </c>
      <c r="AQ8" s="3" t="s">
        <v>164</v>
      </c>
      <c r="AR8" s="3" t="s">
        <v>166</v>
      </c>
    </row>
    <row r="9" spans="2:44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117</v>
      </c>
      <c r="AQ9" s="4" t="s">
        <v>165</v>
      </c>
      <c r="AR9" s="4" t="s">
        <v>168</v>
      </c>
    </row>
    <row r="10" spans="2:44" s="136" customFormat="1" ht="18" customHeight="1">
      <c r="B10" s="93" t="s">
        <v>39</v>
      </c>
      <c r="C10" s="94"/>
      <c r="D10" s="94"/>
      <c r="E10" s="94"/>
      <c r="F10" s="94"/>
      <c r="G10" s="94"/>
      <c r="H10" s="94"/>
      <c r="I10" s="96">
        <v>5.3606145593398455</v>
      </c>
      <c r="J10" s="94"/>
      <c r="K10" s="94"/>
      <c r="L10" s="97">
        <v>1.6905931223383856E-2</v>
      </c>
      <c r="M10" s="96"/>
      <c r="N10" s="98"/>
      <c r="O10" s="96">
        <v>1931.3008899999998</v>
      </c>
      <c r="P10" s="99">
        <v>1</v>
      </c>
      <c r="Q10" s="99">
        <f>O10/'סכום נכסי הקרן'!$C$42</f>
        <v>2.2923491119251582E-2</v>
      </c>
      <c r="AQ10" s="138" t="s">
        <v>27</v>
      </c>
      <c r="AR10" s="136" t="s">
        <v>169</v>
      </c>
    </row>
    <row r="11" spans="2:44" s="138" customFormat="1" ht="21.75" customHeight="1">
      <c r="B11" s="79" t="s">
        <v>37</v>
      </c>
      <c r="C11" s="80"/>
      <c r="D11" s="80"/>
      <c r="E11" s="80"/>
      <c r="F11" s="80"/>
      <c r="G11" s="80"/>
      <c r="H11" s="80"/>
      <c r="I11" s="86">
        <v>5.4002505276866843</v>
      </c>
      <c r="J11" s="80"/>
      <c r="K11" s="80"/>
      <c r="L11" s="100">
        <v>1.5637202891234988E-2</v>
      </c>
      <c r="M11" s="86"/>
      <c r="N11" s="88"/>
      <c r="O11" s="86">
        <v>1855.3386499999997</v>
      </c>
      <c r="P11" s="87">
        <v>0.96066783772879638</v>
      </c>
      <c r="Q11" s="87">
        <f>O11/'סכום נכסי הקרן'!$C$42</f>
        <v>2.2021860646726683E-2</v>
      </c>
      <c r="AR11" s="138" t="s">
        <v>175</v>
      </c>
    </row>
    <row r="12" spans="2:44" s="138" customFormat="1">
      <c r="B12" s="95" t="s">
        <v>36</v>
      </c>
      <c r="C12" s="80"/>
      <c r="D12" s="80"/>
      <c r="E12" s="80"/>
      <c r="F12" s="80"/>
      <c r="G12" s="80"/>
      <c r="H12" s="80"/>
      <c r="I12" s="86">
        <v>5.4618502979392254</v>
      </c>
      <c r="J12" s="80"/>
      <c r="K12" s="80"/>
      <c r="L12" s="100">
        <v>1.5621905272221064E-2</v>
      </c>
      <c r="M12" s="86"/>
      <c r="N12" s="88"/>
      <c r="O12" s="86">
        <v>1829.4536399999997</v>
      </c>
      <c r="P12" s="87">
        <v>0.94726494948179718</v>
      </c>
      <c r="Q12" s="87">
        <f>O12/'סכום נכסי הקרן'!$C$42</f>
        <v>2.1714619657024276E-2</v>
      </c>
      <c r="AR12" s="138" t="s">
        <v>170</v>
      </c>
    </row>
    <row r="13" spans="2:44" s="138" customFormat="1">
      <c r="B13" s="143" t="s">
        <v>1113</v>
      </c>
      <c r="C13" s="89" t="s">
        <v>1012</v>
      </c>
      <c r="D13" s="78" t="s">
        <v>1013</v>
      </c>
      <c r="E13" s="78"/>
      <c r="F13" s="78" t="s">
        <v>1095</v>
      </c>
      <c r="G13" s="109">
        <v>42368</v>
      </c>
      <c r="H13" s="78" t="s">
        <v>1093</v>
      </c>
      <c r="I13" s="83">
        <v>10.389999999999999</v>
      </c>
      <c r="J13" s="89" t="s">
        <v>167</v>
      </c>
      <c r="K13" s="90">
        <v>3.1699999999999999E-2</v>
      </c>
      <c r="L13" s="90">
        <v>1.8600000000000002E-2</v>
      </c>
      <c r="M13" s="83">
        <v>3902.21</v>
      </c>
      <c r="N13" s="85">
        <v>114.38</v>
      </c>
      <c r="O13" s="83">
        <v>4.4633400000000005</v>
      </c>
      <c r="P13" s="84">
        <v>2.31105366497294E-3</v>
      </c>
      <c r="Q13" s="84">
        <f>O13/'סכום נכסי הקרן'!$C$42</f>
        <v>5.2977418165121011E-5</v>
      </c>
      <c r="AR13" s="138" t="s">
        <v>171</v>
      </c>
    </row>
    <row r="14" spans="2:44" s="138" customFormat="1">
      <c r="B14" s="143" t="s">
        <v>1113</v>
      </c>
      <c r="C14" s="89" t="s">
        <v>1012</v>
      </c>
      <c r="D14" s="78" t="s">
        <v>1014</v>
      </c>
      <c r="E14" s="78"/>
      <c r="F14" s="78" t="s">
        <v>1095</v>
      </c>
      <c r="G14" s="109">
        <v>42388</v>
      </c>
      <c r="H14" s="78" t="s">
        <v>1093</v>
      </c>
      <c r="I14" s="83">
        <v>10.37</v>
      </c>
      <c r="J14" s="89" t="s">
        <v>167</v>
      </c>
      <c r="K14" s="90">
        <v>3.1899999999999998E-2</v>
      </c>
      <c r="L14" s="90">
        <v>1.8599999999999998E-2</v>
      </c>
      <c r="M14" s="83">
        <v>5463.09</v>
      </c>
      <c r="N14" s="85">
        <v>114.57</v>
      </c>
      <c r="O14" s="83">
        <v>6.2590600000000007</v>
      </c>
      <c r="P14" s="84">
        <v>3.2408518177610333E-3</v>
      </c>
      <c r="Q14" s="84">
        <f>O14/'סכום נכסי הקרן'!$C$42</f>
        <v>7.429163786325539E-5</v>
      </c>
      <c r="AR14" s="138" t="s">
        <v>172</v>
      </c>
    </row>
    <row r="15" spans="2:44" s="138" customFormat="1">
      <c r="B15" s="143" t="s">
        <v>1113</v>
      </c>
      <c r="C15" s="89" t="s">
        <v>1012</v>
      </c>
      <c r="D15" s="78" t="s">
        <v>1015</v>
      </c>
      <c r="E15" s="78"/>
      <c r="F15" s="78" t="s">
        <v>1095</v>
      </c>
      <c r="G15" s="109">
        <v>42509</v>
      </c>
      <c r="H15" s="78" t="s">
        <v>1093</v>
      </c>
      <c r="I15" s="83">
        <v>10.49</v>
      </c>
      <c r="J15" s="89" t="s">
        <v>167</v>
      </c>
      <c r="K15" s="90">
        <v>2.7400000000000001E-2</v>
      </c>
      <c r="L15" s="90">
        <v>0.02</v>
      </c>
      <c r="M15" s="83">
        <v>5463.09</v>
      </c>
      <c r="N15" s="85">
        <v>108.78</v>
      </c>
      <c r="O15" s="83">
        <v>5.9427399999999997</v>
      </c>
      <c r="P15" s="84">
        <v>3.0770658423918606E-3</v>
      </c>
      <c r="Q15" s="84">
        <f>O15/'סכום נכסי הקרן'!$C$42</f>
        <v>7.0537091511422212E-5</v>
      </c>
      <c r="AR15" s="138" t="s">
        <v>174</v>
      </c>
    </row>
    <row r="16" spans="2:44" s="138" customFormat="1">
      <c r="B16" s="143" t="s">
        <v>1113</v>
      </c>
      <c r="C16" s="89" t="s">
        <v>1012</v>
      </c>
      <c r="D16" s="78" t="s">
        <v>1016</v>
      </c>
      <c r="E16" s="78"/>
      <c r="F16" s="78" t="s">
        <v>1095</v>
      </c>
      <c r="G16" s="109">
        <v>42723</v>
      </c>
      <c r="H16" s="78" t="s">
        <v>1093</v>
      </c>
      <c r="I16" s="83">
        <v>10.26</v>
      </c>
      <c r="J16" s="89" t="s">
        <v>167</v>
      </c>
      <c r="K16" s="90">
        <v>3.15E-2</v>
      </c>
      <c r="L16" s="90">
        <v>2.3099999999999999E-2</v>
      </c>
      <c r="M16" s="83">
        <v>780.44</v>
      </c>
      <c r="N16" s="85">
        <v>109.29</v>
      </c>
      <c r="O16" s="83">
        <v>0.85294000000000003</v>
      </c>
      <c r="P16" s="84">
        <v>4.4164014236020992E-4</v>
      </c>
      <c r="Q16" s="84">
        <f>O16/'סכום נכסי הקרן'!$C$42</f>
        <v>1.0123933881299277E-5</v>
      </c>
      <c r="AR16" s="138" t="s">
        <v>173</v>
      </c>
    </row>
    <row r="17" spans="2:44" s="138" customFormat="1">
      <c r="B17" s="143" t="s">
        <v>1113</v>
      </c>
      <c r="C17" s="89" t="s">
        <v>1012</v>
      </c>
      <c r="D17" s="78" t="s">
        <v>1017</v>
      </c>
      <c r="E17" s="78"/>
      <c r="F17" s="78" t="s">
        <v>1095</v>
      </c>
      <c r="G17" s="109">
        <v>42918</v>
      </c>
      <c r="H17" s="78" t="s">
        <v>1093</v>
      </c>
      <c r="I17" s="83">
        <v>10.129999999999999</v>
      </c>
      <c r="J17" s="89" t="s">
        <v>167</v>
      </c>
      <c r="K17" s="90">
        <v>3.15E-2</v>
      </c>
      <c r="L17" s="90">
        <v>2.7899999999999994E-2</v>
      </c>
      <c r="M17" s="83">
        <v>3902.21</v>
      </c>
      <c r="N17" s="85">
        <v>104</v>
      </c>
      <c r="O17" s="83">
        <v>4.0583</v>
      </c>
      <c r="P17" s="84">
        <v>2.1013297415298144E-3</v>
      </c>
      <c r="Q17" s="84">
        <f>O17/'סכום נכסי הקרן'!$C$42</f>
        <v>4.8169813668577921E-5</v>
      </c>
      <c r="AR17" s="138" t="s">
        <v>176</v>
      </c>
    </row>
    <row r="18" spans="2:44" s="138" customFormat="1">
      <c r="B18" s="143" t="s">
        <v>1114</v>
      </c>
      <c r="C18" s="89" t="s">
        <v>1012</v>
      </c>
      <c r="D18" s="78" t="s">
        <v>1018</v>
      </c>
      <c r="E18" s="78"/>
      <c r="F18" s="78" t="s">
        <v>1096</v>
      </c>
      <c r="G18" s="109">
        <v>42229</v>
      </c>
      <c r="H18" s="78" t="s">
        <v>164</v>
      </c>
      <c r="I18" s="83">
        <v>4.72</v>
      </c>
      <c r="J18" s="89" t="s">
        <v>166</v>
      </c>
      <c r="K18" s="90">
        <v>9.8519999999999996E-2</v>
      </c>
      <c r="L18" s="90">
        <v>3.4400000000000007E-2</v>
      </c>
      <c r="M18" s="83">
        <v>7546.01</v>
      </c>
      <c r="N18" s="85">
        <v>135.29</v>
      </c>
      <c r="O18" s="83">
        <v>36.027560000000001</v>
      </c>
      <c r="P18" s="84">
        <v>1.865455568655592E-2</v>
      </c>
      <c r="Q18" s="84">
        <f>O18/'סכום נכסי הקרן'!$C$42</f>
        <v>4.2762754161434867E-4</v>
      </c>
      <c r="AR18" s="138" t="s">
        <v>177</v>
      </c>
    </row>
    <row r="19" spans="2:44" s="138" customFormat="1">
      <c r="B19" s="143" t="s">
        <v>1114</v>
      </c>
      <c r="C19" s="89" t="s">
        <v>1012</v>
      </c>
      <c r="D19" s="78" t="s">
        <v>1019</v>
      </c>
      <c r="E19" s="78"/>
      <c r="F19" s="78" t="s">
        <v>1096</v>
      </c>
      <c r="G19" s="109">
        <v>41274</v>
      </c>
      <c r="H19" s="78" t="s">
        <v>164</v>
      </c>
      <c r="I19" s="83">
        <v>4.87</v>
      </c>
      <c r="J19" s="89" t="s">
        <v>167</v>
      </c>
      <c r="K19" s="90">
        <v>3.8662000000000002E-2</v>
      </c>
      <c r="L19" s="90">
        <v>9.300000000000001E-3</v>
      </c>
      <c r="M19" s="83">
        <v>229774.35</v>
      </c>
      <c r="N19" s="85">
        <v>147.03</v>
      </c>
      <c r="O19" s="83">
        <v>337.83737000000002</v>
      </c>
      <c r="P19" s="84">
        <v>0.1749273620435188</v>
      </c>
      <c r="Q19" s="84">
        <f>O19/'סכום נכסי הקרן'!$C$42</f>
        <v>4.0099458303187096E-3</v>
      </c>
      <c r="AR19" s="138" t="s">
        <v>178</v>
      </c>
    </row>
    <row r="20" spans="2:44" s="138" customFormat="1">
      <c r="B20" s="143" t="s">
        <v>1115</v>
      </c>
      <c r="C20" s="89" t="s">
        <v>1012</v>
      </c>
      <c r="D20" s="78" t="s">
        <v>1020</v>
      </c>
      <c r="E20" s="78"/>
      <c r="F20" s="78" t="s">
        <v>1096</v>
      </c>
      <c r="G20" s="109">
        <v>41416</v>
      </c>
      <c r="H20" s="78" t="s">
        <v>1093</v>
      </c>
      <c r="I20" s="83">
        <v>1.21</v>
      </c>
      <c r="J20" s="89" t="s">
        <v>166</v>
      </c>
      <c r="K20" s="90">
        <v>4.5486000000000006E-2</v>
      </c>
      <c r="L20" s="90">
        <v>2.4299999999999992E-2</v>
      </c>
      <c r="M20" s="83">
        <v>3384.77</v>
      </c>
      <c r="N20" s="85">
        <v>103.87</v>
      </c>
      <c r="O20" s="83">
        <v>12.407120000000001</v>
      </c>
      <c r="P20" s="84">
        <v>6.4242294218587572E-3</v>
      </c>
      <c r="Q20" s="84">
        <f>O20/'סכום נכסי הקרן'!$C$42</f>
        <v>1.4726576610001393E-4</v>
      </c>
      <c r="AR20" s="138" t="s">
        <v>179</v>
      </c>
    </row>
    <row r="21" spans="2:44" s="138" customFormat="1">
      <c r="B21" s="143" t="s">
        <v>1116</v>
      </c>
      <c r="C21" s="89" t="s">
        <v>1021</v>
      </c>
      <c r="D21" s="78" t="s">
        <v>1022</v>
      </c>
      <c r="E21" s="78"/>
      <c r="F21" s="78" t="s">
        <v>333</v>
      </c>
      <c r="G21" s="109">
        <v>42201</v>
      </c>
      <c r="H21" s="78" t="s">
        <v>165</v>
      </c>
      <c r="I21" s="83">
        <v>7.91</v>
      </c>
      <c r="J21" s="89" t="s">
        <v>167</v>
      </c>
      <c r="K21" s="90">
        <v>4.2030000000000005E-2</v>
      </c>
      <c r="L21" s="90">
        <v>2.1100000000000004E-2</v>
      </c>
      <c r="M21" s="83">
        <v>5314</v>
      </c>
      <c r="N21" s="85">
        <v>118.51</v>
      </c>
      <c r="O21" s="83">
        <v>6.2976200000000002</v>
      </c>
      <c r="P21" s="84">
        <v>3.2608176346876749E-3</v>
      </c>
      <c r="Q21" s="84">
        <f>O21/'סכום נכסי הקרן'!$C$42</f>
        <v>7.4749324090261855E-5</v>
      </c>
      <c r="AR21" s="138" t="s">
        <v>180</v>
      </c>
    </row>
    <row r="22" spans="2:44" s="138" customFormat="1">
      <c r="B22" s="143" t="s">
        <v>1116</v>
      </c>
      <c r="C22" s="89" t="s">
        <v>1012</v>
      </c>
      <c r="D22" s="78" t="s">
        <v>1023</v>
      </c>
      <c r="E22" s="78"/>
      <c r="F22" s="78" t="s">
        <v>333</v>
      </c>
      <c r="G22" s="109">
        <v>40742</v>
      </c>
      <c r="H22" s="78" t="s">
        <v>165</v>
      </c>
      <c r="I22" s="83">
        <v>5.9300000000000006</v>
      </c>
      <c r="J22" s="89" t="s">
        <v>167</v>
      </c>
      <c r="K22" s="90">
        <v>4.4999999999999998E-2</v>
      </c>
      <c r="L22" s="90">
        <v>9.5999999999999992E-3</v>
      </c>
      <c r="M22" s="83">
        <v>70030.62</v>
      </c>
      <c r="N22" s="85">
        <v>126.09</v>
      </c>
      <c r="O22" s="83">
        <v>88.301600000000008</v>
      </c>
      <c r="P22" s="84">
        <v>4.5721306533442349E-2</v>
      </c>
      <c r="Q22" s="84">
        <f>O22/'סכום נכסי הקרן'!$C$42</f>
        <v>1.0480919642799449E-3</v>
      </c>
      <c r="AR22" s="138" t="s">
        <v>27</v>
      </c>
    </row>
    <row r="23" spans="2:44" s="138" customFormat="1">
      <c r="B23" s="143" t="s">
        <v>1117</v>
      </c>
      <c r="C23" s="89" t="s">
        <v>1021</v>
      </c>
      <c r="D23" s="78" t="s">
        <v>1024</v>
      </c>
      <c r="E23" s="78"/>
      <c r="F23" s="78" t="s">
        <v>391</v>
      </c>
      <c r="G23" s="109">
        <v>42901</v>
      </c>
      <c r="H23" s="78" t="s">
        <v>165</v>
      </c>
      <c r="I23" s="83">
        <v>4.24</v>
      </c>
      <c r="J23" s="89" t="s">
        <v>167</v>
      </c>
      <c r="K23" s="90">
        <v>0.04</v>
      </c>
      <c r="L23" s="90">
        <v>2.3099999999999996E-2</v>
      </c>
      <c r="M23" s="83">
        <v>36461</v>
      </c>
      <c r="N23" s="85">
        <v>108.55</v>
      </c>
      <c r="O23" s="83">
        <v>39.578420000000001</v>
      </c>
      <c r="P23" s="84">
        <v>2.0493140248073933E-2</v>
      </c>
      <c r="Q23" s="84">
        <f>O23/'סכום נכסי הקרן'!$C$42</f>
        <v>4.6977431848229995E-4</v>
      </c>
    </row>
    <row r="24" spans="2:44" s="138" customFormat="1">
      <c r="B24" s="143" t="s">
        <v>1117</v>
      </c>
      <c r="C24" s="89" t="s">
        <v>1021</v>
      </c>
      <c r="D24" s="78" t="s">
        <v>1025</v>
      </c>
      <c r="E24" s="78"/>
      <c r="F24" s="78" t="s">
        <v>391</v>
      </c>
      <c r="G24" s="109">
        <v>42719</v>
      </c>
      <c r="H24" s="78" t="s">
        <v>165</v>
      </c>
      <c r="I24" s="83">
        <v>4.2200000000000006</v>
      </c>
      <c r="J24" s="89" t="s">
        <v>167</v>
      </c>
      <c r="K24" s="90">
        <v>4.1500000000000002E-2</v>
      </c>
      <c r="L24" s="90">
        <v>0.02</v>
      </c>
      <c r="M24" s="83">
        <v>107255</v>
      </c>
      <c r="N24" s="85">
        <v>110.63</v>
      </c>
      <c r="O24" s="83">
        <v>118.65621</v>
      </c>
      <c r="P24" s="84">
        <v>6.1438489783950764E-2</v>
      </c>
      <c r="Q24" s="84">
        <f>O24/'סכום נכסי הקרן'!$C$42</f>
        <v>1.4083846749426243E-3</v>
      </c>
    </row>
    <row r="25" spans="2:44" s="138" customFormat="1">
      <c r="B25" s="143" t="s">
        <v>1118</v>
      </c>
      <c r="C25" s="89" t="s">
        <v>1012</v>
      </c>
      <c r="D25" s="78" t="s">
        <v>1026</v>
      </c>
      <c r="E25" s="78"/>
      <c r="F25" s="78" t="s">
        <v>1097</v>
      </c>
      <c r="G25" s="109">
        <v>42122</v>
      </c>
      <c r="H25" s="78" t="s">
        <v>164</v>
      </c>
      <c r="I25" s="83">
        <v>6.5900000000000007</v>
      </c>
      <c r="J25" s="89" t="s">
        <v>167</v>
      </c>
      <c r="K25" s="90">
        <v>2.4799999999999999E-2</v>
      </c>
      <c r="L25" s="90">
        <v>1.9E-2</v>
      </c>
      <c r="M25" s="83">
        <v>116918.03</v>
      </c>
      <c r="N25" s="85">
        <v>104.25</v>
      </c>
      <c r="O25" s="83">
        <v>121.88704</v>
      </c>
      <c r="P25" s="84">
        <v>6.3111367385120409E-2</v>
      </c>
      <c r="Q25" s="84">
        <f>O25/'סכום נכסי הקרן'!$C$42</f>
        <v>1.4467328697766316E-3</v>
      </c>
    </row>
    <row r="26" spans="2:44" s="138" customFormat="1">
      <c r="B26" s="143" t="s">
        <v>1119</v>
      </c>
      <c r="C26" s="89" t="s">
        <v>1012</v>
      </c>
      <c r="D26" s="78" t="s">
        <v>1027</v>
      </c>
      <c r="E26" s="78"/>
      <c r="F26" s="78" t="s">
        <v>391</v>
      </c>
      <c r="G26" s="109">
        <v>42242</v>
      </c>
      <c r="H26" s="78" t="s">
        <v>165</v>
      </c>
      <c r="I26" s="83">
        <v>5.85</v>
      </c>
      <c r="J26" s="89" t="s">
        <v>167</v>
      </c>
      <c r="K26" s="90">
        <v>2.3599999999999999E-2</v>
      </c>
      <c r="L26" s="90">
        <v>1.23E-2</v>
      </c>
      <c r="M26" s="83">
        <v>42159.48</v>
      </c>
      <c r="N26" s="85">
        <v>107.37</v>
      </c>
      <c r="O26" s="83">
        <v>45.266640000000002</v>
      </c>
      <c r="P26" s="84">
        <v>2.3438419271892951E-2</v>
      </c>
      <c r="Q26" s="84">
        <f>O26/'סכום נכסי הקרן'!$C$42</f>
        <v>5.3729039602853316E-4</v>
      </c>
    </row>
    <row r="27" spans="2:44" s="138" customFormat="1">
      <c r="B27" s="143" t="s">
        <v>1120</v>
      </c>
      <c r="C27" s="89" t="s">
        <v>1012</v>
      </c>
      <c r="D27" s="78" t="s">
        <v>1028</v>
      </c>
      <c r="E27" s="78"/>
      <c r="F27" s="78" t="s">
        <v>1097</v>
      </c>
      <c r="G27" s="109">
        <v>42516</v>
      </c>
      <c r="H27" s="78" t="s">
        <v>1093</v>
      </c>
      <c r="I27" s="83">
        <v>6.1000000000000005</v>
      </c>
      <c r="J27" s="89" t="s">
        <v>167</v>
      </c>
      <c r="K27" s="90">
        <v>2.3269999999999999E-2</v>
      </c>
      <c r="L27" s="90">
        <v>1.5900000000000001E-2</v>
      </c>
      <c r="M27" s="83">
        <v>32266.93</v>
      </c>
      <c r="N27" s="85">
        <v>105.31</v>
      </c>
      <c r="O27" s="83">
        <v>33.980309999999996</v>
      </c>
      <c r="P27" s="84">
        <v>1.7594518894463927E-2</v>
      </c>
      <c r="Q27" s="84">
        <f>O27/'סכום נכסי הקרן'!$C$42</f>
        <v>4.0332779762474803E-4</v>
      </c>
    </row>
    <row r="28" spans="2:44" s="138" customFormat="1">
      <c r="B28" s="143" t="s">
        <v>1121</v>
      </c>
      <c r="C28" s="89" t="s">
        <v>1012</v>
      </c>
      <c r="D28" s="78" t="s">
        <v>1029</v>
      </c>
      <c r="E28" s="78"/>
      <c r="F28" s="78" t="s">
        <v>1097</v>
      </c>
      <c r="G28" s="109">
        <v>41767</v>
      </c>
      <c r="H28" s="78" t="s">
        <v>164</v>
      </c>
      <c r="I28" s="83">
        <v>7.18</v>
      </c>
      <c r="J28" s="89" t="s">
        <v>167</v>
      </c>
      <c r="K28" s="90">
        <v>5.3499999999999999E-2</v>
      </c>
      <c r="L28" s="90">
        <v>2.0199999999999999E-2</v>
      </c>
      <c r="M28" s="83">
        <v>1476.87</v>
      </c>
      <c r="N28" s="85">
        <v>125.46</v>
      </c>
      <c r="O28" s="83">
        <v>1.8528800000000001</v>
      </c>
      <c r="P28" s="84">
        <v>9.5939478389615418E-4</v>
      </c>
      <c r="Q28" s="84">
        <f>O28/'סכום נכסי הקרן'!$C$42</f>
        <v>2.1992677808499783E-5</v>
      </c>
    </row>
    <row r="29" spans="2:44" s="138" customFormat="1">
      <c r="B29" s="143" t="s">
        <v>1121</v>
      </c>
      <c r="C29" s="89" t="s">
        <v>1012</v>
      </c>
      <c r="D29" s="78" t="s">
        <v>1030</v>
      </c>
      <c r="E29" s="78"/>
      <c r="F29" s="78" t="s">
        <v>1097</v>
      </c>
      <c r="G29" s="109">
        <v>41269</v>
      </c>
      <c r="H29" s="78" t="s">
        <v>164</v>
      </c>
      <c r="I29" s="83">
        <v>7.31</v>
      </c>
      <c r="J29" s="89" t="s">
        <v>167</v>
      </c>
      <c r="K29" s="90">
        <v>5.3499999999999999E-2</v>
      </c>
      <c r="L29" s="90">
        <v>1.3199999999999998E-2</v>
      </c>
      <c r="M29" s="83">
        <v>7335.08</v>
      </c>
      <c r="N29" s="85">
        <v>132.91999999999999</v>
      </c>
      <c r="O29" s="83">
        <v>9.7497900000000008</v>
      </c>
      <c r="P29" s="84">
        <v>5.0483019246162116E-3</v>
      </c>
      <c r="Q29" s="84">
        <f>O29/'סכום נכסי הקרן'!$C$42</f>
        <v>1.1572470433624039E-4</v>
      </c>
    </row>
    <row r="30" spans="2:44" s="138" customFormat="1">
      <c r="B30" s="143" t="s">
        <v>1121</v>
      </c>
      <c r="C30" s="89" t="s">
        <v>1012</v>
      </c>
      <c r="D30" s="78" t="s">
        <v>1031</v>
      </c>
      <c r="E30" s="78"/>
      <c r="F30" s="78" t="s">
        <v>1097</v>
      </c>
      <c r="G30" s="109">
        <v>41767</v>
      </c>
      <c r="H30" s="78" t="s">
        <v>164</v>
      </c>
      <c r="I30" s="83">
        <v>7.1800000000000006</v>
      </c>
      <c r="J30" s="89" t="s">
        <v>167</v>
      </c>
      <c r="K30" s="90">
        <v>5.3499999999999999E-2</v>
      </c>
      <c r="L30" s="90">
        <v>2.0200000000000006E-2</v>
      </c>
      <c r="M30" s="83">
        <v>1155.83</v>
      </c>
      <c r="N30" s="85">
        <v>125.46</v>
      </c>
      <c r="O30" s="83">
        <v>1.4500999999999999</v>
      </c>
      <c r="P30" s="84">
        <v>7.5084105615464206E-4</v>
      </c>
      <c r="Q30" s="84">
        <f>O30/'סכום נכסי הקרן'!$C$42</f>
        <v>1.7211898282730414E-5</v>
      </c>
    </row>
    <row r="31" spans="2:44" s="138" customFormat="1">
      <c r="B31" s="143" t="s">
        <v>1121</v>
      </c>
      <c r="C31" s="89" t="s">
        <v>1012</v>
      </c>
      <c r="D31" s="78" t="s">
        <v>1032</v>
      </c>
      <c r="E31" s="78"/>
      <c r="F31" s="78" t="s">
        <v>1097</v>
      </c>
      <c r="G31" s="109">
        <v>41767</v>
      </c>
      <c r="H31" s="78" t="s">
        <v>164</v>
      </c>
      <c r="I31" s="83">
        <v>7.18</v>
      </c>
      <c r="J31" s="89" t="s">
        <v>167</v>
      </c>
      <c r="K31" s="90">
        <v>5.3499999999999999E-2</v>
      </c>
      <c r="L31" s="90">
        <v>2.0199999999999999E-2</v>
      </c>
      <c r="M31" s="83">
        <v>1476.95</v>
      </c>
      <c r="N31" s="85">
        <v>125.46</v>
      </c>
      <c r="O31" s="83">
        <v>1.8529800000000001</v>
      </c>
      <c r="P31" s="84">
        <v>9.5944656246702204E-4</v>
      </c>
      <c r="Q31" s="84">
        <f>O31/'סכום נכסי הקרן'!$C$42</f>
        <v>2.199386475410924E-5</v>
      </c>
    </row>
    <row r="32" spans="2:44" s="138" customFormat="1">
      <c r="B32" s="143" t="s">
        <v>1121</v>
      </c>
      <c r="C32" s="89" t="s">
        <v>1012</v>
      </c>
      <c r="D32" s="78" t="s">
        <v>1033</v>
      </c>
      <c r="E32" s="78"/>
      <c r="F32" s="78" t="s">
        <v>1097</v>
      </c>
      <c r="G32" s="109">
        <v>41269</v>
      </c>
      <c r="H32" s="78" t="s">
        <v>164</v>
      </c>
      <c r="I32" s="83">
        <v>7.3100000000000005</v>
      </c>
      <c r="J32" s="89" t="s">
        <v>167</v>
      </c>
      <c r="K32" s="90">
        <v>5.3499999999999999E-2</v>
      </c>
      <c r="L32" s="90">
        <v>1.3200000000000003E-2</v>
      </c>
      <c r="M32" s="83">
        <v>7793.88</v>
      </c>
      <c r="N32" s="85">
        <v>132.91999999999999</v>
      </c>
      <c r="O32" s="83">
        <v>10.359629999999999</v>
      </c>
      <c r="P32" s="84">
        <v>5.3640683611966859E-3</v>
      </c>
      <c r="Q32" s="84">
        <f>O32/'סכום נכסי הקרן'!$C$42</f>
        <v>1.2296317344095062E-4</v>
      </c>
    </row>
    <row r="33" spans="2:17" s="138" customFormat="1">
      <c r="B33" s="143" t="s">
        <v>1121</v>
      </c>
      <c r="C33" s="89" t="s">
        <v>1012</v>
      </c>
      <c r="D33" s="78" t="s">
        <v>1034</v>
      </c>
      <c r="E33" s="78"/>
      <c r="F33" s="78" t="s">
        <v>1097</v>
      </c>
      <c r="G33" s="109">
        <v>41281</v>
      </c>
      <c r="H33" s="78" t="s">
        <v>164</v>
      </c>
      <c r="I33" s="83">
        <v>7.3100000000000005</v>
      </c>
      <c r="J33" s="89" t="s">
        <v>167</v>
      </c>
      <c r="K33" s="90">
        <v>5.3499999999999999E-2</v>
      </c>
      <c r="L33" s="90">
        <v>1.3399999999999999E-2</v>
      </c>
      <c r="M33" s="83">
        <v>9818.7199999999993</v>
      </c>
      <c r="N33" s="85">
        <v>132.76</v>
      </c>
      <c r="O33" s="83">
        <v>13.03533</v>
      </c>
      <c r="P33" s="84">
        <v>6.749507581907655E-3</v>
      </c>
      <c r="Q33" s="84">
        <f>O33/'סכום נכסי הקרן'!$C$42</f>
        <v>1.5472227711318135E-4</v>
      </c>
    </row>
    <row r="34" spans="2:17" s="138" customFormat="1">
      <c r="B34" s="143" t="s">
        <v>1121</v>
      </c>
      <c r="C34" s="89" t="s">
        <v>1012</v>
      </c>
      <c r="D34" s="78" t="s">
        <v>1035</v>
      </c>
      <c r="E34" s="78"/>
      <c r="F34" s="78" t="s">
        <v>1097</v>
      </c>
      <c r="G34" s="109">
        <v>41767</v>
      </c>
      <c r="H34" s="78" t="s">
        <v>164</v>
      </c>
      <c r="I34" s="83">
        <v>7.18</v>
      </c>
      <c r="J34" s="89" t="s">
        <v>167</v>
      </c>
      <c r="K34" s="90">
        <v>5.3499999999999999E-2</v>
      </c>
      <c r="L34" s="90">
        <v>2.0199999999999999E-2</v>
      </c>
      <c r="M34" s="83">
        <v>1733.74</v>
      </c>
      <c r="N34" s="85">
        <v>125.46</v>
      </c>
      <c r="O34" s="83">
        <v>2.1751499999999999</v>
      </c>
      <c r="P34" s="84">
        <v>1.1262615842319631E-3</v>
      </c>
      <c r="Q34" s="84">
        <f>O34/'סכום נכסי הקרן'!$C$42</f>
        <v>2.5817847424095621E-5</v>
      </c>
    </row>
    <row r="35" spans="2:17" s="138" customFormat="1">
      <c r="B35" s="143" t="s">
        <v>1121</v>
      </c>
      <c r="C35" s="89" t="s">
        <v>1012</v>
      </c>
      <c r="D35" s="78" t="s">
        <v>1036</v>
      </c>
      <c r="E35" s="78"/>
      <c r="F35" s="78" t="s">
        <v>1097</v>
      </c>
      <c r="G35" s="109">
        <v>41281</v>
      </c>
      <c r="H35" s="78" t="s">
        <v>164</v>
      </c>
      <c r="I35" s="83">
        <v>7.3100000000000005</v>
      </c>
      <c r="J35" s="89" t="s">
        <v>167</v>
      </c>
      <c r="K35" s="90">
        <v>5.3499999999999999E-2</v>
      </c>
      <c r="L35" s="90">
        <v>1.34E-2</v>
      </c>
      <c r="M35" s="83">
        <v>7072.79</v>
      </c>
      <c r="N35" s="85">
        <v>132.76</v>
      </c>
      <c r="O35" s="83">
        <v>9.3898299999999999</v>
      </c>
      <c r="P35" s="84">
        <v>4.8619197809203103E-3</v>
      </c>
      <c r="Q35" s="84">
        <f>O35/'סכום נכסי הקרן'!$C$42</f>
        <v>1.1145217492044033E-4</v>
      </c>
    </row>
    <row r="36" spans="2:17" s="138" customFormat="1">
      <c r="B36" s="143" t="s">
        <v>1121</v>
      </c>
      <c r="C36" s="89" t="s">
        <v>1012</v>
      </c>
      <c r="D36" s="78" t="s">
        <v>1037</v>
      </c>
      <c r="E36" s="78"/>
      <c r="F36" s="78" t="s">
        <v>1097</v>
      </c>
      <c r="G36" s="109">
        <v>41767</v>
      </c>
      <c r="H36" s="78" t="s">
        <v>164</v>
      </c>
      <c r="I36" s="83">
        <v>7.18</v>
      </c>
      <c r="J36" s="89" t="s">
        <v>167</v>
      </c>
      <c r="K36" s="90">
        <v>5.3499999999999999E-2</v>
      </c>
      <c r="L36" s="90">
        <v>2.0200000000000006E-2</v>
      </c>
      <c r="M36" s="83">
        <v>1412.67</v>
      </c>
      <c r="N36" s="85">
        <v>125.46</v>
      </c>
      <c r="O36" s="83">
        <v>1.77233</v>
      </c>
      <c r="P36" s="84">
        <v>9.1768714506210386E-4</v>
      </c>
      <c r="Q36" s="84">
        <f>O36/'סכום נכסי הקרן'!$C$42</f>
        <v>2.1036593120082474E-5</v>
      </c>
    </row>
    <row r="37" spans="2:17" s="138" customFormat="1">
      <c r="B37" s="143" t="s">
        <v>1121</v>
      </c>
      <c r="C37" s="89" t="s">
        <v>1012</v>
      </c>
      <c r="D37" s="78" t="s">
        <v>1038</v>
      </c>
      <c r="E37" s="78"/>
      <c r="F37" s="78" t="s">
        <v>1097</v>
      </c>
      <c r="G37" s="109">
        <v>41281</v>
      </c>
      <c r="H37" s="78" t="s">
        <v>164</v>
      </c>
      <c r="I37" s="83">
        <v>7.31</v>
      </c>
      <c r="J37" s="89" t="s">
        <v>167</v>
      </c>
      <c r="K37" s="90">
        <v>5.3499999999999999E-2</v>
      </c>
      <c r="L37" s="90">
        <v>1.34E-2</v>
      </c>
      <c r="M37" s="83">
        <v>8494.31</v>
      </c>
      <c r="N37" s="85">
        <v>132.76</v>
      </c>
      <c r="O37" s="83">
        <v>11.277049999999999</v>
      </c>
      <c r="P37" s="84">
        <v>5.8390953260524826E-3</v>
      </c>
      <c r="Q37" s="84">
        <f>O37/'סכום נכסי הקרן'!$C$42</f>
        <v>1.3385244985122751E-4</v>
      </c>
    </row>
    <row r="38" spans="2:17" s="138" customFormat="1">
      <c r="B38" s="143" t="s">
        <v>1122</v>
      </c>
      <c r="C38" s="89" t="s">
        <v>1021</v>
      </c>
      <c r="D38" s="78">
        <v>4069</v>
      </c>
      <c r="E38" s="78"/>
      <c r="F38" s="78" t="s">
        <v>1098</v>
      </c>
      <c r="G38" s="109">
        <v>42052</v>
      </c>
      <c r="H38" s="78" t="s">
        <v>164</v>
      </c>
      <c r="I38" s="83">
        <v>6.21</v>
      </c>
      <c r="J38" s="89" t="s">
        <v>167</v>
      </c>
      <c r="K38" s="90">
        <v>2.9779E-2</v>
      </c>
      <c r="L38" s="90">
        <v>1.43E-2</v>
      </c>
      <c r="M38" s="83">
        <v>21089.03</v>
      </c>
      <c r="N38" s="85">
        <v>111.39</v>
      </c>
      <c r="O38" s="83">
        <v>23.49108</v>
      </c>
      <c r="P38" s="84">
        <v>1.2163345505422515E-2</v>
      </c>
      <c r="Q38" s="84">
        <f>O38/'סכום נכסי הקרן'!$C$42</f>
        <v>2.7882634267394166E-4</v>
      </c>
    </row>
    <row r="39" spans="2:17" s="138" customFormat="1">
      <c r="B39" s="143" t="s">
        <v>1123</v>
      </c>
      <c r="C39" s="89" t="s">
        <v>1021</v>
      </c>
      <c r="D39" s="78">
        <v>2963</v>
      </c>
      <c r="E39" s="78"/>
      <c r="F39" s="78" t="s">
        <v>1098</v>
      </c>
      <c r="G39" s="109">
        <v>41423</v>
      </c>
      <c r="H39" s="78" t="s">
        <v>164</v>
      </c>
      <c r="I39" s="83">
        <v>5.38</v>
      </c>
      <c r="J39" s="89" t="s">
        <v>167</v>
      </c>
      <c r="K39" s="90">
        <v>0.05</v>
      </c>
      <c r="L39" s="90">
        <v>1.3999999999999999E-2</v>
      </c>
      <c r="M39" s="83">
        <v>20686.32</v>
      </c>
      <c r="N39" s="85">
        <v>121.88</v>
      </c>
      <c r="O39" s="83">
        <v>25.212499999999999</v>
      </c>
      <c r="P39" s="84">
        <v>1.3054672180055798E-2</v>
      </c>
      <c r="Q39" s="84">
        <f>O39/'סכום נכסי הקרן'!$C$42</f>
        <v>2.9925866178424974E-4</v>
      </c>
    </row>
    <row r="40" spans="2:17" s="138" customFormat="1">
      <c r="B40" s="143" t="s">
        <v>1123</v>
      </c>
      <c r="C40" s="89" t="s">
        <v>1021</v>
      </c>
      <c r="D40" s="78">
        <v>2968</v>
      </c>
      <c r="E40" s="78"/>
      <c r="F40" s="78" t="s">
        <v>1098</v>
      </c>
      <c r="G40" s="109">
        <v>41423</v>
      </c>
      <c r="H40" s="78" t="s">
        <v>164</v>
      </c>
      <c r="I40" s="83">
        <v>5.38</v>
      </c>
      <c r="J40" s="89" t="s">
        <v>167</v>
      </c>
      <c r="K40" s="90">
        <v>0.05</v>
      </c>
      <c r="L40" s="90">
        <v>1.4000000000000002E-2</v>
      </c>
      <c r="M40" s="83">
        <v>6653.12</v>
      </c>
      <c r="N40" s="85">
        <v>121.88</v>
      </c>
      <c r="O40" s="83">
        <v>8.1088199999999997</v>
      </c>
      <c r="P40" s="84">
        <v>4.1986311102461104E-3</v>
      </c>
      <c r="Q40" s="84">
        <f>O40/'סכום נכסי הקרן'!$C$42</f>
        <v>9.6247282968740116E-5</v>
      </c>
    </row>
    <row r="41" spans="2:17" s="138" customFormat="1">
      <c r="B41" s="143" t="s">
        <v>1123</v>
      </c>
      <c r="C41" s="89" t="s">
        <v>1021</v>
      </c>
      <c r="D41" s="78">
        <v>4605</v>
      </c>
      <c r="E41" s="78"/>
      <c r="F41" s="78" t="s">
        <v>1098</v>
      </c>
      <c r="G41" s="109">
        <v>42352</v>
      </c>
      <c r="H41" s="78" t="s">
        <v>164</v>
      </c>
      <c r="I41" s="83">
        <v>7.34</v>
      </c>
      <c r="J41" s="89" t="s">
        <v>167</v>
      </c>
      <c r="K41" s="90">
        <v>0.05</v>
      </c>
      <c r="L41" s="90">
        <v>2.1899999999999999E-2</v>
      </c>
      <c r="M41" s="83">
        <v>19345.71</v>
      </c>
      <c r="N41" s="85">
        <v>123.01</v>
      </c>
      <c r="O41" s="83">
        <v>23.797159999999998</v>
      </c>
      <c r="P41" s="84">
        <v>1.2321829355134819E-2</v>
      </c>
      <c r="Q41" s="84">
        <f>O41/'סכום נכסי הקרן'!$C$42</f>
        <v>2.8245934579536645E-4</v>
      </c>
    </row>
    <row r="42" spans="2:17" s="138" customFormat="1">
      <c r="B42" s="143" t="s">
        <v>1123</v>
      </c>
      <c r="C42" s="89" t="s">
        <v>1021</v>
      </c>
      <c r="D42" s="78">
        <v>4606</v>
      </c>
      <c r="E42" s="78"/>
      <c r="F42" s="78" t="s">
        <v>1098</v>
      </c>
      <c r="G42" s="109">
        <v>42352</v>
      </c>
      <c r="H42" s="78" t="s">
        <v>164</v>
      </c>
      <c r="I42" s="83">
        <v>9.49</v>
      </c>
      <c r="J42" s="89" t="s">
        <v>167</v>
      </c>
      <c r="K42" s="90">
        <v>4.0999999999999995E-2</v>
      </c>
      <c r="L42" s="90">
        <v>2.23E-2</v>
      </c>
      <c r="M42" s="83">
        <v>49359</v>
      </c>
      <c r="N42" s="85">
        <v>119.73</v>
      </c>
      <c r="O42" s="83">
        <v>59.097529999999999</v>
      </c>
      <c r="P42" s="84">
        <v>3.0599856452196844E-2</v>
      </c>
      <c r="Q42" s="84">
        <f>O42/'סכום נכסי הקרן'!$C$42</f>
        <v>7.0145553763230751E-4</v>
      </c>
    </row>
    <row r="43" spans="2:17" s="138" customFormat="1">
      <c r="B43" s="143" t="s">
        <v>1123</v>
      </c>
      <c r="C43" s="89" t="s">
        <v>1021</v>
      </c>
      <c r="D43" s="78">
        <v>5150</v>
      </c>
      <c r="E43" s="78"/>
      <c r="F43" s="78" t="s">
        <v>1098</v>
      </c>
      <c r="G43" s="109">
        <v>42631</v>
      </c>
      <c r="H43" s="78" t="s">
        <v>164</v>
      </c>
      <c r="I43" s="83">
        <v>9.19</v>
      </c>
      <c r="J43" s="89" t="s">
        <v>167</v>
      </c>
      <c r="K43" s="90">
        <v>4.0999999999999995E-2</v>
      </c>
      <c r="L43" s="90">
        <v>3.0999999999999996E-2</v>
      </c>
      <c r="M43" s="83">
        <v>14647.32</v>
      </c>
      <c r="N43" s="85">
        <v>110.58</v>
      </c>
      <c r="O43" s="83">
        <v>16.196999999999999</v>
      </c>
      <c r="P43" s="84">
        <v>8.3865751234650961E-3</v>
      </c>
      <c r="Q43" s="84">
        <f>O43/'סכום נכסי הקרן'!$C$42</f>
        <v>1.9224958036368839E-4</v>
      </c>
    </row>
    <row r="44" spans="2:17" s="138" customFormat="1">
      <c r="B44" s="143" t="s">
        <v>1124</v>
      </c>
      <c r="C44" s="89" t="s">
        <v>1012</v>
      </c>
      <c r="D44" s="78" t="s">
        <v>1039</v>
      </c>
      <c r="E44" s="78"/>
      <c r="F44" s="78" t="s">
        <v>464</v>
      </c>
      <c r="G44" s="109">
        <v>42093</v>
      </c>
      <c r="H44" s="78" t="s">
        <v>165</v>
      </c>
      <c r="I44" s="83">
        <v>2.2400000000000002</v>
      </c>
      <c r="J44" s="89" t="s">
        <v>167</v>
      </c>
      <c r="K44" s="90">
        <v>4.4000000000000004E-2</v>
      </c>
      <c r="L44" s="90">
        <v>2.9399999999999999E-2</v>
      </c>
      <c r="M44" s="83">
        <v>2154.58</v>
      </c>
      <c r="N44" s="85">
        <v>103.42</v>
      </c>
      <c r="O44" s="83">
        <v>2.2282700000000002</v>
      </c>
      <c r="P44" s="84">
        <v>1.1537663610769633E-3</v>
      </c>
      <c r="Q44" s="84">
        <f>O44/'סכום נכסי הקרן'!$C$42</f>
        <v>2.6448352931838981E-5</v>
      </c>
    </row>
    <row r="45" spans="2:17" s="138" customFormat="1">
      <c r="B45" s="143" t="s">
        <v>1124</v>
      </c>
      <c r="C45" s="89" t="s">
        <v>1012</v>
      </c>
      <c r="D45" s="78" t="s">
        <v>1040</v>
      </c>
      <c r="E45" s="78"/>
      <c r="F45" s="78" t="s">
        <v>464</v>
      </c>
      <c r="G45" s="109">
        <v>42093</v>
      </c>
      <c r="H45" s="78" t="s">
        <v>165</v>
      </c>
      <c r="I45" s="83">
        <v>2.37</v>
      </c>
      <c r="J45" s="89" t="s">
        <v>167</v>
      </c>
      <c r="K45" s="90">
        <v>4.4500000000000005E-2</v>
      </c>
      <c r="L45" s="90">
        <v>2.9700000000000008E-2</v>
      </c>
      <c r="M45" s="83">
        <v>1196.99</v>
      </c>
      <c r="N45" s="85">
        <v>103.6</v>
      </c>
      <c r="O45" s="83">
        <v>1.2400899999999999</v>
      </c>
      <c r="P45" s="84">
        <v>6.4210087947507756E-4</v>
      </c>
      <c r="Q45" s="84">
        <f>O45/'סכום נכסי הקרן'!$C$42</f>
        <v>1.4719193808310571E-5</v>
      </c>
    </row>
    <row r="46" spans="2:17" s="138" customFormat="1">
      <c r="B46" s="143" t="s">
        <v>1124</v>
      </c>
      <c r="C46" s="89" t="s">
        <v>1012</v>
      </c>
      <c r="D46" s="78">
        <v>4985</v>
      </c>
      <c r="E46" s="78"/>
      <c r="F46" s="78" t="s">
        <v>464</v>
      </c>
      <c r="G46" s="109">
        <v>42551</v>
      </c>
      <c r="H46" s="78" t="s">
        <v>165</v>
      </c>
      <c r="I46" s="83">
        <v>2.37</v>
      </c>
      <c r="J46" s="89" t="s">
        <v>167</v>
      </c>
      <c r="K46" s="90">
        <v>4.4500000000000005E-2</v>
      </c>
      <c r="L46" s="90">
        <v>2.9700000000000001E-2</v>
      </c>
      <c r="M46" s="83">
        <v>1370.45</v>
      </c>
      <c r="N46" s="85">
        <v>103.6</v>
      </c>
      <c r="O46" s="83">
        <v>1.41978</v>
      </c>
      <c r="P46" s="84">
        <v>7.3514179346751102E-4</v>
      </c>
      <c r="Q46" s="84">
        <f>O46/'סכום נכסי הקרן'!$C$42</f>
        <v>1.685201637394317E-5</v>
      </c>
    </row>
    <row r="47" spans="2:17" s="138" customFormat="1">
      <c r="B47" s="143" t="s">
        <v>1124</v>
      </c>
      <c r="C47" s="89" t="s">
        <v>1012</v>
      </c>
      <c r="D47" s="78">
        <v>4987</v>
      </c>
      <c r="E47" s="78"/>
      <c r="F47" s="78" t="s">
        <v>464</v>
      </c>
      <c r="G47" s="109">
        <v>42551</v>
      </c>
      <c r="H47" s="78" t="s">
        <v>165</v>
      </c>
      <c r="I47" s="83">
        <v>3.02</v>
      </c>
      <c r="J47" s="89" t="s">
        <v>167</v>
      </c>
      <c r="K47" s="90">
        <v>3.4000000000000002E-2</v>
      </c>
      <c r="L47" s="90">
        <v>1.9400000000000001E-2</v>
      </c>
      <c r="M47" s="83">
        <v>5087.9799999999996</v>
      </c>
      <c r="N47" s="85">
        <v>105.13</v>
      </c>
      <c r="O47" s="83">
        <v>5.3489899999999997</v>
      </c>
      <c r="P47" s="84">
        <v>2.7696305778640222E-3</v>
      </c>
      <c r="Q47" s="84">
        <f>O47/'סכום נכסי הקרן'!$C$42</f>
        <v>6.3489601955273538E-5</v>
      </c>
    </row>
    <row r="48" spans="2:17" s="138" customFormat="1">
      <c r="B48" s="143" t="s">
        <v>1124</v>
      </c>
      <c r="C48" s="89" t="s">
        <v>1012</v>
      </c>
      <c r="D48" s="78" t="s">
        <v>1041</v>
      </c>
      <c r="E48" s="78"/>
      <c r="F48" s="78" t="s">
        <v>464</v>
      </c>
      <c r="G48" s="109">
        <v>42093</v>
      </c>
      <c r="H48" s="78" t="s">
        <v>165</v>
      </c>
      <c r="I48" s="83">
        <v>3.02</v>
      </c>
      <c r="J48" s="89" t="s">
        <v>167</v>
      </c>
      <c r="K48" s="90">
        <v>3.4000000000000002E-2</v>
      </c>
      <c r="L48" s="90">
        <v>1.9400000000000001E-2</v>
      </c>
      <c r="M48" s="83">
        <v>4626.3</v>
      </c>
      <c r="N48" s="85">
        <v>105.13</v>
      </c>
      <c r="O48" s="83">
        <v>4.8636400000000002</v>
      </c>
      <c r="P48" s="84">
        <v>2.5183232841569296E-3</v>
      </c>
      <c r="Q48" s="84">
        <f>O48/'סכום נכסי הקרן'!$C$42</f>
        <v>5.7728761439775849E-5</v>
      </c>
    </row>
    <row r="49" spans="2:17" s="138" customFormat="1">
      <c r="B49" s="143" t="s">
        <v>1124</v>
      </c>
      <c r="C49" s="89" t="s">
        <v>1012</v>
      </c>
      <c r="D49" s="78" t="s">
        <v>1042</v>
      </c>
      <c r="E49" s="78"/>
      <c r="F49" s="78" t="s">
        <v>464</v>
      </c>
      <c r="G49" s="109">
        <v>42093</v>
      </c>
      <c r="H49" s="78" t="s">
        <v>165</v>
      </c>
      <c r="I49" s="83">
        <v>2.2400000000000002</v>
      </c>
      <c r="J49" s="89" t="s">
        <v>167</v>
      </c>
      <c r="K49" s="90">
        <v>4.4000000000000004E-2</v>
      </c>
      <c r="L49" s="90">
        <v>2.9399999999999999E-2</v>
      </c>
      <c r="M49" s="83">
        <v>957.59</v>
      </c>
      <c r="N49" s="85">
        <v>103.42</v>
      </c>
      <c r="O49" s="83">
        <v>0.99034</v>
      </c>
      <c r="P49" s="84">
        <v>5.1278389873263101E-4</v>
      </c>
      <c r="Q49" s="84">
        <f>O49/'סכום נכסי הקרן'!$C$42</f>
        <v>1.175479714869267E-5</v>
      </c>
    </row>
    <row r="50" spans="2:17" s="138" customFormat="1">
      <c r="B50" s="143" t="s">
        <v>1124</v>
      </c>
      <c r="C50" s="89" t="s">
        <v>1012</v>
      </c>
      <c r="D50" s="78">
        <v>4983</v>
      </c>
      <c r="E50" s="78"/>
      <c r="F50" s="78" t="s">
        <v>464</v>
      </c>
      <c r="G50" s="109">
        <v>42551</v>
      </c>
      <c r="H50" s="78" t="s">
        <v>165</v>
      </c>
      <c r="I50" s="83">
        <v>2.2399999999999998</v>
      </c>
      <c r="J50" s="89" t="s">
        <v>167</v>
      </c>
      <c r="K50" s="90">
        <v>4.4000000000000004E-2</v>
      </c>
      <c r="L50" s="90">
        <v>2.9399999999999996E-2</v>
      </c>
      <c r="M50" s="83">
        <v>1144.01</v>
      </c>
      <c r="N50" s="85">
        <v>103.42</v>
      </c>
      <c r="O50" s="83">
        <v>1.1831400000000001</v>
      </c>
      <c r="P50" s="84">
        <v>6.1261298336583907E-4</v>
      </c>
      <c r="Q50" s="84">
        <f>O50/'סכום נכסי הקרן'!$C$42</f>
        <v>1.4043228283725029E-5</v>
      </c>
    </row>
    <row r="51" spans="2:17" s="138" customFormat="1">
      <c r="B51" s="143" t="s">
        <v>1124</v>
      </c>
      <c r="C51" s="89" t="s">
        <v>1012</v>
      </c>
      <c r="D51" s="78" t="s">
        <v>1043</v>
      </c>
      <c r="E51" s="78"/>
      <c r="F51" s="78" t="s">
        <v>464</v>
      </c>
      <c r="G51" s="109">
        <v>42093</v>
      </c>
      <c r="H51" s="78" t="s">
        <v>165</v>
      </c>
      <c r="I51" s="83">
        <v>2.9200000000000004</v>
      </c>
      <c r="J51" s="89" t="s">
        <v>167</v>
      </c>
      <c r="K51" s="90">
        <v>3.5000000000000003E-2</v>
      </c>
      <c r="L51" s="90">
        <v>1.7900000000000003E-2</v>
      </c>
      <c r="M51" s="83">
        <v>1861.99</v>
      </c>
      <c r="N51" s="85">
        <v>114.74</v>
      </c>
      <c r="O51" s="83">
        <v>2.13645</v>
      </c>
      <c r="P51" s="84">
        <v>1.1062232773061064E-3</v>
      </c>
      <c r="Q51" s="84">
        <f>O51/'סכום נכסי הקרן'!$C$42</f>
        <v>2.535849947323591E-5</v>
      </c>
    </row>
    <row r="52" spans="2:17" s="138" customFormat="1">
      <c r="B52" s="143" t="s">
        <v>1124</v>
      </c>
      <c r="C52" s="89" t="s">
        <v>1012</v>
      </c>
      <c r="D52" s="78">
        <v>4989</v>
      </c>
      <c r="E52" s="78"/>
      <c r="F52" s="78" t="s">
        <v>464</v>
      </c>
      <c r="G52" s="109">
        <v>42551</v>
      </c>
      <c r="H52" s="78" t="s">
        <v>165</v>
      </c>
      <c r="I52" s="83">
        <v>2.92</v>
      </c>
      <c r="J52" s="89" t="s">
        <v>167</v>
      </c>
      <c r="K52" s="90">
        <v>3.5000000000000003E-2</v>
      </c>
      <c r="L52" s="90">
        <v>1.7899999999999999E-2</v>
      </c>
      <c r="M52" s="83">
        <v>1827.26</v>
      </c>
      <c r="N52" s="85">
        <v>114.74</v>
      </c>
      <c r="O52" s="83">
        <v>2.09659</v>
      </c>
      <c r="P52" s="84">
        <v>1.0855843389581828E-3</v>
      </c>
      <c r="Q52" s="84">
        <f>O52/'סכום נכסי הקרן'!$C$42</f>
        <v>2.4885382953306503E-5</v>
      </c>
    </row>
    <row r="53" spans="2:17" s="138" customFormat="1">
      <c r="B53" s="143" t="s">
        <v>1124</v>
      </c>
      <c r="C53" s="89" t="s">
        <v>1012</v>
      </c>
      <c r="D53" s="78">
        <v>4986</v>
      </c>
      <c r="E53" s="78"/>
      <c r="F53" s="78" t="s">
        <v>464</v>
      </c>
      <c r="G53" s="109">
        <v>42551</v>
      </c>
      <c r="H53" s="78" t="s">
        <v>165</v>
      </c>
      <c r="I53" s="83">
        <v>2.2400000000000002</v>
      </c>
      <c r="J53" s="89" t="s">
        <v>167</v>
      </c>
      <c r="K53" s="90">
        <v>4.4000000000000004E-2</v>
      </c>
      <c r="L53" s="90">
        <v>2.9399999999999996E-2</v>
      </c>
      <c r="M53" s="83">
        <v>2574.06</v>
      </c>
      <c r="N53" s="85">
        <v>103.42</v>
      </c>
      <c r="O53" s="83">
        <v>2.6620900000000001</v>
      </c>
      <c r="P53" s="84">
        <v>1.3783921572158549E-3</v>
      </c>
      <c r="Q53" s="84">
        <f>O53/'סכום נכסי הקרן'!$C$42</f>
        <v>3.1597560374783681E-5</v>
      </c>
    </row>
    <row r="54" spans="2:17" s="138" customFormat="1">
      <c r="B54" s="143" t="s">
        <v>1124</v>
      </c>
      <c r="C54" s="89" t="s">
        <v>1021</v>
      </c>
      <c r="D54" s="78" t="s">
        <v>1044</v>
      </c>
      <c r="E54" s="78"/>
      <c r="F54" s="78" t="s">
        <v>464</v>
      </c>
      <c r="G54" s="109">
        <v>42871</v>
      </c>
      <c r="H54" s="78" t="s">
        <v>165</v>
      </c>
      <c r="I54" s="83">
        <v>0.47999999999999993</v>
      </c>
      <c r="J54" s="89" t="s">
        <v>167</v>
      </c>
      <c r="K54" s="90">
        <v>0.03</v>
      </c>
      <c r="L54" s="90">
        <v>2.9300000000000003E-2</v>
      </c>
      <c r="M54" s="83">
        <v>9223.1200000000008</v>
      </c>
      <c r="N54" s="85">
        <v>100.42</v>
      </c>
      <c r="O54" s="83">
        <v>9.2618600000000004</v>
      </c>
      <c r="P54" s="84">
        <v>4.7956587437807275E-3</v>
      </c>
      <c r="Q54" s="84">
        <f>O54/'סכום נכסי הקרן'!$C$42</f>
        <v>1.0993324062401871E-4</v>
      </c>
    </row>
    <row r="55" spans="2:17" s="138" customFormat="1">
      <c r="B55" s="143" t="s">
        <v>1124</v>
      </c>
      <c r="C55" s="89" t="s">
        <v>1021</v>
      </c>
      <c r="D55" s="78" t="s">
        <v>1045</v>
      </c>
      <c r="E55" s="78"/>
      <c r="F55" s="78" t="s">
        <v>464</v>
      </c>
      <c r="G55" s="109">
        <v>42871</v>
      </c>
      <c r="H55" s="78" t="s">
        <v>165</v>
      </c>
      <c r="I55" s="83">
        <v>3.5300000000000002</v>
      </c>
      <c r="J55" s="89" t="s">
        <v>167</v>
      </c>
      <c r="K55" s="90">
        <v>4.7E-2</v>
      </c>
      <c r="L55" s="90">
        <v>4.36E-2</v>
      </c>
      <c r="M55" s="83">
        <v>11068.8</v>
      </c>
      <c r="N55" s="85">
        <v>101.39</v>
      </c>
      <c r="O55" s="83">
        <v>11.22265</v>
      </c>
      <c r="P55" s="84">
        <v>5.8109277835003744E-3</v>
      </c>
      <c r="Q55" s="84">
        <f>O55/'סכום נכסי הקרן'!$C$42</f>
        <v>1.3320675143968313E-4</v>
      </c>
    </row>
    <row r="56" spans="2:17" s="138" customFormat="1">
      <c r="B56" s="143" t="s">
        <v>1125</v>
      </c>
      <c r="C56" s="89" t="s">
        <v>1021</v>
      </c>
      <c r="D56" s="78">
        <v>4099</v>
      </c>
      <c r="E56" s="78"/>
      <c r="F56" s="78" t="s">
        <v>1098</v>
      </c>
      <c r="G56" s="109">
        <v>42052</v>
      </c>
      <c r="H56" s="78" t="s">
        <v>164</v>
      </c>
      <c r="I56" s="83">
        <v>6.2</v>
      </c>
      <c r="J56" s="89" t="s">
        <v>167</v>
      </c>
      <c r="K56" s="90">
        <v>2.9779E-2</v>
      </c>
      <c r="L56" s="90">
        <v>1.4400000000000001E-2</v>
      </c>
      <c r="M56" s="83">
        <v>15443.03</v>
      </c>
      <c r="N56" s="85">
        <v>111.35</v>
      </c>
      <c r="O56" s="83">
        <v>17.195820000000001</v>
      </c>
      <c r="P56" s="84">
        <v>8.9037498450073218E-3</v>
      </c>
      <c r="Q56" s="84">
        <f>O56/'סכום נכסי הקרן'!$C$42</f>
        <v>2.04105030500063E-4</v>
      </c>
    </row>
    <row r="57" spans="2:17" s="138" customFormat="1">
      <c r="B57" s="143" t="s">
        <v>1125</v>
      </c>
      <c r="C57" s="89" t="s">
        <v>1021</v>
      </c>
      <c r="D57" s="78" t="s">
        <v>1046</v>
      </c>
      <c r="E57" s="78"/>
      <c r="F57" s="78" t="s">
        <v>1098</v>
      </c>
      <c r="G57" s="109">
        <v>42054</v>
      </c>
      <c r="H57" s="78" t="s">
        <v>164</v>
      </c>
      <c r="I57" s="83">
        <v>6.2</v>
      </c>
      <c r="J57" s="89" t="s">
        <v>167</v>
      </c>
      <c r="K57" s="90">
        <v>2.9779E-2</v>
      </c>
      <c r="L57" s="90">
        <v>1.4499999999999999E-2</v>
      </c>
      <c r="M57" s="83">
        <v>436.74</v>
      </c>
      <c r="N57" s="85">
        <v>111.29</v>
      </c>
      <c r="O57" s="83">
        <v>0.48605000000000004</v>
      </c>
      <c r="P57" s="84">
        <v>2.5166974370316794E-4</v>
      </c>
      <c r="Q57" s="84">
        <f>O57/'סכום נכסי הקרן'!$C$42</f>
        <v>5.7691491347638917E-6</v>
      </c>
    </row>
    <row r="58" spans="2:17" s="138" customFormat="1">
      <c r="B58" s="143" t="s">
        <v>1116</v>
      </c>
      <c r="C58" s="89" t="s">
        <v>1021</v>
      </c>
      <c r="D58" s="78" t="s">
        <v>1047</v>
      </c>
      <c r="E58" s="78"/>
      <c r="F58" s="78" t="s">
        <v>464</v>
      </c>
      <c r="G58" s="109">
        <v>40742</v>
      </c>
      <c r="H58" s="78" t="s">
        <v>165</v>
      </c>
      <c r="I58" s="83">
        <v>8.870000000000001</v>
      </c>
      <c r="J58" s="89" t="s">
        <v>167</v>
      </c>
      <c r="K58" s="90">
        <v>0.06</v>
      </c>
      <c r="L58" s="90">
        <v>1.34E-2</v>
      </c>
      <c r="M58" s="83">
        <v>64021.14</v>
      </c>
      <c r="N58" s="85">
        <v>152.97</v>
      </c>
      <c r="O58" s="83">
        <v>97.933139999999995</v>
      </c>
      <c r="P58" s="84">
        <v>5.0708380298007324E-2</v>
      </c>
      <c r="Q58" s="84">
        <f>O58/'סכום נכסי הקרן'!$C$42</f>
        <v>1.1624131054330028E-3</v>
      </c>
    </row>
    <row r="59" spans="2:17" s="138" customFormat="1">
      <c r="B59" s="143" t="s">
        <v>1126</v>
      </c>
      <c r="C59" s="89" t="s">
        <v>1021</v>
      </c>
      <c r="D59" s="78">
        <v>4100</v>
      </c>
      <c r="E59" s="78"/>
      <c r="F59" s="78" t="s">
        <v>1098</v>
      </c>
      <c r="G59" s="109">
        <v>42052</v>
      </c>
      <c r="H59" s="78" t="s">
        <v>164</v>
      </c>
      <c r="I59" s="83">
        <v>6.18</v>
      </c>
      <c r="J59" s="89" t="s">
        <v>167</v>
      </c>
      <c r="K59" s="90">
        <v>2.9779E-2</v>
      </c>
      <c r="L59" s="90">
        <v>1.43E-2</v>
      </c>
      <c r="M59" s="83">
        <v>17592.43</v>
      </c>
      <c r="N59" s="85">
        <v>111.34</v>
      </c>
      <c r="O59" s="83">
        <v>19.587409999999998</v>
      </c>
      <c r="P59" s="84">
        <v>1.014208096802565E-2</v>
      </c>
      <c r="Q59" s="84">
        <f>O59/'סכום נכסי הקרן'!$C$42</f>
        <v>2.3249190300126649E-4</v>
      </c>
    </row>
    <row r="60" spans="2:17" s="138" customFormat="1">
      <c r="B60" s="143" t="s">
        <v>1127</v>
      </c>
      <c r="C60" s="89" t="s">
        <v>1012</v>
      </c>
      <c r="D60" s="78" t="s">
        <v>1048</v>
      </c>
      <c r="E60" s="78"/>
      <c r="F60" s="78" t="s">
        <v>1098</v>
      </c>
      <c r="G60" s="109">
        <v>41816</v>
      </c>
      <c r="H60" s="78" t="s">
        <v>164</v>
      </c>
      <c r="I60" s="83">
        <v>8.8999999999999986</v>
      </c>
      <c r="J60" s="89" t="s">
        <v>167</v>
      </c>
      <c r="K60" s="90">
        <v>4.4999999999999998E-2</v>
      </c>
      <c r="L60" s="90">
        <v>2.0199999999999999E-2</v>
      </c>
      <c r="M60" s="83">
        <v>4913.63</v>
      </c>
      <c r="N60" s="85">
        <v>123.85</v>
      </c>
      <c r="O60" s="83">
        <v>6.0855299999999994</v>
      </c>
      <c r="P60" s="84">
        <v>3.1510004637340587E-3</v>
      </c>
      <c r="Q60" s="84">
        <f>O60/'סכום נכסי הקרן'!$C$42</f>
        <v>7.2231931147165307E-5</v>
      </c>
    </row>
    <row r="61" spans="2:17" s="138" customFormat="1">
      <c r="B61" s="143" t="s">
        <v>1127</v>
      </c>
      <c r="C61" s="89" t="s">
        <v>1012</v>
      </c>
      <c r="D61" s="78" t="s">
        <v>1049</v>
      </c>
      <c r="E61" s="78"/>
      <c r="F61" s="78" t="s">
        <v>1098</v>
      </c>
      <c r="G61" s="109">
        <v>42625</v>
      </c>
      <c r="H61" s="78" t="s">
        <v>164</v>
      </c>
      <c r="I61" s="83">
        <v>8.59</v>
      </c>
      <c r="J61" s="89" t="s">
        <v>167</v>
      </c>
      <c r="K61" s="90">
        <v>4.4999999999999998E-2</v>
      </c>
      <c r="L61" s="90">
        <v>3.4100000000000005E-2</v>
      </c>
      <c r="M61" s="83">
        <v>1368.25</v>
      </c>
      <c r="N61" s="85">
        <v>110.46</v>
      </c>
      <c r="O61" s="83">
        <v>1.5113699999999999</v>
      </c>
      <c r="P61" s="84">
        <v>7.8256578652537157E-4</v>
      </c>
      <c r="Q61" s="84">
        <f>O61/'סכום נכסי הקרן'!$C$42</f>
        <v>1.7939139857644484E-5</v>
      </c>
    </row>
    <row r="62" spans="2:17" s="138" customFormat="1">
      <c r="B62" s="143" t="s">
        <v>1127</v>
      </c>
      <c r="C62" s="89" t="s">
        <v>1012</v>
      </c>
      <c r="D62" s="78" t="s">
        <v>1050</v>
      </c>
      <c r="E62" s="78"/>
      <c r="F62" s="78" t="s">
        <v>1098</v>
      </c>
      <c r="G62" s="109">
        <v>42716</v>
      </c>
      <c r="H62" s="78" t="s">
        <v>164</v>
      </c>
      <c r="I62" s="83">
        <v>8.64</v>
      </c>
      <c r="J62" s="89" t="s">
        <v>167</v>
      </c>
      <c r="K62" s="90">
        <v>4.4999999999999998E-2</v>
      </c>
      <c r="L62" s="90">
        <v>3.1600000000000003E-2</v>
      </c>
      <c r="M62" s="83">
        <v>1035.1500000000001</v>
      </c>
      <c r="N62" s="85">
        <v>112.72</v>
      </c>
      <c r="O62" s="83">
        <v>1.16683</v>
      </c>
      <c r="P62" s="84">
        <v>6.0416789845729334E-4</v>
      </c>
      <c r="Q62" s="84">
        <f>O62/'סכום נכסי הקרן'!$C$42</f>
        <v>1.3849637454822654E-5</v>
      </c>
    </row>
    <row r="63" spans="2:17" s="138" customFormat="1">
      <c r="B63" s="143" t="s">
        <v>1127</v>
      </c>
      <c r="C63" s="89" t="s">
        <v>1012</v>
      </c>
      <c r="D63" s="78" t="s">
        <v>1051</v>
      </c>
      <c r="E63" s="78"/>
      <c r="F63" s="78" t="s">
        <v>1098</v>
      </c>
      <c r="G63" s="109">
        <v>42803</v>
      </c>
      <c r="H63" s="78" t="s">
        <v>164</v>
      </c>
      <c r="I63" s="83">
        <v>8.52</v>
      </c>
      <c r="J63" s="89" t="s">
        <v>167</v>
      </c>
      <c r="K63" s="90">
        <v>4.4999999999999998E-2</v>
      </c>
      <c r="L63" s="90">
        <v>3.740000000000001E-2</v>
      </c>
      <c r="M63" s="83">
        <v>6634.04</v>
      </c>
      <c r="N63" s="85">
        <v>107.88</v>
      </c>
      <c r="O63" s="83">
        <v>7.1568100000000001</v>
      </c>
      <c r="P63" s="84">
        <v>3.705693937727125E-3</v>
      </c>
      <c r="Q63" s="84">
        <f>O63/'סכום נכסי הקרן'!$C$42</f>
        <v>8.4947442072152171E-5</v>
      </c>
    </row>
    <row r="64" spans="2:17" s="138" customFormat="1">
      <c r="B64" s="143" t="s">
        <v>1127</v>
      </c>
      <c r="C64" s="89" t="s">
        <v>1012</v>
      </c>
      <c r="D64" s="78" t="s">
        <v>1052</v>
      </c>
      <c r="E64" s="78"/>
      <c r="F64" s="78" t="s">
        <v>1098</v>
      </c>
      <c r="G64" s="109">
        <v>42898</v>
      </c>
      <c r="H64" s="78" t="s">
        <v>164</v>
      </c>
      <c r="I64" s="83">
        <v>8.379999999999999</v>
      </c>
      <c r="J64" s="89" t="s">
        <v>167</v>
      </c>
      <c r="K64" s="90">
        <v>4.4999999999999998E-2</v>
      </c>
      <c r="L64" s="90">
        <v>4.3699999999999989E-2</v>
      </c>
      <c r="M64" s="83">
        <v>1247.69</v>
      </c>
      <c r="N64" s="85">
        <v>102.12</v>
      </c>
      <c r="O64" s="83">
        <v>1.2741400000000001</v>
      </c>
      <c r="P64" s="84">
        <v>6.597314828555794E-4</v>
      </c>
      <c r="Q64" s="84">
        <f>O64/'סכום נכסי הקרן'!$C$42</f>
        <v>1.5123348788330551E-5</v>
      </c>
    </row>
    <row r="65" spans="2:17" s="138" customFormat="1">
      <c r="B65" s="143" t="s">
        <v>1127</v>
      </c>
      <c r="C65" s="89" t="s">
        <v>1012</v>
      </c>
      <c r="D65" s="78" t="s">
        <v>1053</v>
      </c>
      <c r="E65" s="78"/>
      <c r="F65" s="78" t="s">
        <v>1098</v>
      </c>
      <c r="G65" s="109">
        <v>42989</v>
      </c>
      <c r="H65" s="78" t="s">
        <v>164</v>
      </c>
      <c r="I65" s="83">
        <v>8.33</v>
      </c>
      <c r="J65" s="89" t="s">
        <v>167</v>
      </c>
      <c r="K65" s="90">
        <v>4.4999999999999998E-2</v>
      </c>
      <c r="L65" s="90">
        <v>4.6099999999999995E-2</v>
      </c>
      <c r="M65" s="83">
        <v>1572.25</v>
      </c>
      <c r="N65" s="85">
        <v>100.44</v>
      </c>
      <c r="O65" s="83">
        <v>1.5791600000000001</v>
      </c>
      <c r="P65" s="84">
        <v>8.1766647971668477E-4</v>
      </c>
      <c r="Q65" s="84">
        <f>O65/'סכום נכסי הקרן'!$C$42</f>
        <v>1.8743770286295127E-5</v>
      </c>
    </row>
    <row r="66" spans="2:17" s="138" customFormat="1">
      <c r="B66" s="143" t="s">
        <v>1127</v>
      </c>
      <c r="C66" s="89" t="s">
        <v>1012</v>
      </c>
      <c r="D66" s="78" t="s">
        <v>1054</v>
      </c>
      <c r="E66" s="78"/>
      <c r="F66" s="78" t="s">
        <v>1098</v>
      </c>
      <c r="G66" s="109">
        <v>41893</v>
      </c>
      <c r="H66" s="78" t="s">
        <v>164</v>
      </c>
      <c r="I66" s="83">
        <v>8.9199999999999982</v>
      </c>
      <c r="J66" s="89" t="s">
        <v>167</v>
      </c>
      <c r="K66" s="90">
        <v>4.4999999999999998E-2</v>
      </c>
      <c r="L66" s="90">
        <v>1.95E-2</v>
      </c>
      <c r="M66" s="83">
        <v>964.01</v>
      </c>
      <c r="N66" s="85">
        <v>124.63</v>
      </c>
      <c r="O66" s="83">
        <v>1.2014400000000001</v>
      </c>
      <c r="P66" s="84">
        <v>6.2208846183465496E-4</v>
      </c>
      <c r="Q66" s="84">
        <f>O66/'סכום נכסי הקרן'!$C$42</f>
        <v>1.426043933025559E-5</v>
      </c>
    </row>
    <row r="67" spans="2:17" s="138" customFormat="1">
      <c r="B67" s="143" t="s">
        <v>1127</v>
      </c>
      <c r="C67" s="89" t="s">
        <v>1012</v>
      </c>
      <c r="D67" s="78" t="s">
        <v>1055</v>
      </c>
      <c r="E67" s="78"/>
      <c r="F67" s="78" t="s">
        <v>1098</v>
      </c>
      <c r="G67" s="109">
        <v>42151</v>
      </c>
      <c r="H67" s="78" t="s">
        <v>164</v>
      </c>
      <c r="I67" s="83">
        <v>8.870000000000001</v>
      </c>
      <c r="J67" s="89" t="s">
        <v>167</v>
      </c>
      <c r="K67" s="90">
        <v>4.4999999999999998E-2</v>
      </c>
      <c r="L67" s="90">
        <v>2.1400000000000002E-2</v>
      </c>
      <c r="M67" s="83">
        <v>3530.34</v>
      </c>
      <c r="N67" s="85">
        <v>122.96</v>
      </c>
      <c r="O67" s="83">
        <v>4.3408999999999995</v>
      </c>
      <c r="P67" s="84">
        <v>2.2476559828023485E-3</v>
      </c>
      <c r="Q67" s="84">
        <f>O67/'סכום נכסי הקרן'!$C$42</f>
        <v>5.1524121960902318E-5</v>
      </c>
    </row>
    <row r="68" spans="2:17" s="138" customFormat="1">
      <c r="B68" s="143" t="s">
        <v>1127</v>
      </c>
      <c r="C68" s="89" t="s">
        <v>1012</v>
      </c>
      <c r="D68" s="78" t="s">
        <v>1056</v>
      </c>
      <c r="E68" s="78"/>
      <c r="F68" s="78" t="s">
        <v>1098</v>
      </c>
      <c r="G68" s="109">
        <v>42166</v>
      </c>
      <c r="H68" s="78" t="s">
        <v>164</v>
      </c>
      <c r="I68" s="83">
        <v>8.8800000000000008</v>
      </c>
      <c r="J68" s="89" t="s">
        <v>167</v>
      </c>
      <c r="K68" s="90">
        <v>4.4999999999999998E-2</v>
      </c>
      <c r="L68" s="90">
        <v>2.0800000000000006E-2</v>
      </c>
      <c r="M68" s="83">
        <v>3321.66</v>
      </c>
      <c r="N68" s="85">
        <v>123.64</v>
      </c>
      <c r="O68" s="83">
        <v>4.1068999999999996</v>
      </c>
      <c r="P68" s="84">
        <v>2.1264941269715874E-3</v>
      </c>
      <c r="Q68" s="84">
        <f>O68/'סכום נכסי הקרן'!$C$42</f>
        <v>4.874666923477383E-5</v>
      </c>
    </row>
    <row r="69" spans="2:17" s="138" customFormat="1">
      <c r="B69" s="143" t="s">
        <v>1127</v>
      </c>
      <c r="C69" s="89" t="s">
        <v>1012</v>
      </c>
      <c r="D69" s="78" t="s">
        <v>1057</v>
      </c>
      <c r="E69" s="78"/>
      <c r="F69" s="78" t="s">
        <v>1098</v>
      </c>
      <c r="G69" s="109">
        <v>42257</v>
      </c>
      <c r="H69" s="78" t="s">
        <v>164</v>
      </c>
      <c r="I69" s="83">
        <v>8.879999999999999</v>
      </c>
      <c r="J69" s="89" t="s">
        <v>167</v>
      </c>
      <c r="K69" s="90">
        <v>4.4999999999999998E-2</v>
      </c>
      <c r="L69" s="90">
        <v>2.1000000000000001E-2</v>
      </c>
      <c r="M69" s="83">
        <v>1765.17</v>
      </c>
      <c r="N69" s="85">
        <v>123.45</v>
      </c>
      <c r="O69" s="83">
        <v>2.1791100000000001</v>
      </c>
      <c r="P69" s="84">
        <v>1.1283120156383298E-3</v>
      </c>
      <c r="Q69" s="84">
        <f>O69/'סכום נכסי הקרן'!$C$42</f>
        <v>2.5864850470230107E-5</v>
      </c>
    </row>
    <row r="70" spans="2:17" s="138" customFormat="1">
      <c r="B70" s="143" t="s">
        <v>1127</v>
      </c>
      <c r="C70" s="89" t="s">
        <v>1012</v>
      </c>
      <c r="D70" s="78" t="s">
        <v>1058</v>
      </c>
      <c r="E70" s="78"/>
      <c r="F70" s="78" t="s">
        <v>1098</v>
      </c>
      <c r="G70" s="109">
        <v>42348</v>
      </c>
      <c r="H70" s="78" t="s">
        <v>164</v>
      </c>
      <c r="I70" s="83">
        <v>8.8600000000000012</v>
      </c>
      <c r="J70" s="89" t="s">
        <v>167</v>
      </c>
      <c r="K70" s="90">
        <v>4.4999999999999998E-2</v>
      </c>
      <c r="L70" s="90">
        <v>2.1899999999999999E-2</v>
      </c>
      <c r="M70" s="83">
        <v>3056.68</v>
      </c>
      <c r="N70" s="85">
        <v>122.49</v>
      </c>
      <c r="O70" s="83">
        <v>3.7441300000000002</v>
      </c>
      <c r="P70" s="84">
        <v>1.9386570054343011E-3</v>
      </c>
      <c r="Q70" s="84">
        <f>O70/'סכום נכסי הקרן'!$C$42</f>
        <v>4.4440786647348065E-5</v>
      </c>
    </row>
    <row r="71" spans="2:17" s="138" customFormat="1">
      <c r="B71" s="143" t="s">
        <v>1127</v>
      </c>
      <c r="C71" s="89" t="s">
        <v>1012</v>
      </c>
      <c r="D71" s="78" t="s">
        <v>1059</v>
      </c>
      <c r="E71" s="78"/>
      <c r="F71" s="78" t="s">
        <v>1098</v>
      </c>
      <c r="G71" s="109">
        <v>42439</v>
      </c>
      <c r="H71" s="78" t="s">
        <v>164</v>
      </c>
      <c r="I71" s="83">
        <v>8.8399999999999981</v>
      </c>
      <c r="J71" s="89" t="s">
        <v>167</v>
      </c>
      <c r="K71" s="90">
        <v>4.4999999999999998E-2</v>
      </c>
      <c r="L71" s="90">
        <v>2.2799999999999997E-2</v>
      </c>
      <c r="M71" s="83">
        <v>3630.38</v>
      </c>
      <c r="N71" s="85">
        <v>122.14</v>
      </c>
      <c r="O71" s="83">
        <v>4.4341400000000002</v>
      </c>
      <c r="P71" s="84">
        <v>2.2959343222795289E-3</v>
      </c>
      <c r="Q71" s="84">
        <f>O71/'סכום נכסי הקרן'!$C$42</f>
        <v>5.2630830047159677E-5</v>
      </c>
    </row>
    <row r="72" spans="2:17" s="138" customFormat="1">
      <c r="B72" s="143" t="s">
        <v>1127</v>
      </c>
      <c r="C72" s="89" t="s">
        <v>1012</v>
      </c>
      <c r="D72" s="78" t="s">
        <v>1060</v>
      </c>
      <c r="E72" s="78"/>
      <c r="F72" s="78" t="s">
        <v>1098</v>
      </c>
      <c r="G72" s="109">
        <v>42549</v>
      </c>
      <c r="H72" s="78" t="s">
        <v>164</v>
      </c>
      <c r="I72" s="83">
        <v>8.6699999999999982</v>
      </c>
      <c r="J72" s="89" t="s">
        <v>167</v>
      </c>
      <c r="K72" s="90">
        <v>4.4999999999999998E-2</v>
      </c>
      <c r="L72" s="90">
        <v>3.0500000000000003E-2</v>
      </c>
      <c r="M72" s="83">
        <v>2553.56</v>
      </c>
      <c r="N72" s="85">
        <v>114.18</v>
      </c>
      <c r="O72" s="83">
        <v>2.9156599999999999</v>
      </c>
      <c r="P72" s="84">
        <v>1.5096870793654532E-3</v>
      </c>
      <c r="Q72" s="84">
        <f>O72/'סכום נכסי הקרן'!$C$42</f>
        <v>3.4607298356682821E-5</v>
      </c>
    </row>
    <row r="73" spans="2:17" s="138" customFormat="1">
      <c r="B73" s="143" t="s">
        <v>1127</v>
      </c>
      <c r="C73" s="89" t="s">
        <v>1012</v>
      </c>
      <c r="D73" s="78" t="s">
        <v>1061</v>
      </c>
      <c r="E73" s="78"/>
      <c r="F73" s="78" t="s">
        <v>1098</v>
      </c>
      <c r="G73" s="109">
        <v>42604</v>
      </c>
      <c r="H73" s="78" t="s">
        <v>164</v>
      </c>
      <c r="I73" s="83">
        <v>8.5900000000000016</v>
      </c>
      <c r="J73" s="89" t="s">
        <v>167</v>
      </c>
      <c r="K73" s="90">
        <v>4.4999999999999998E-2</v>
      </c>
      <c r="L73" s="90">
        <v>3.4000000000000002E-2</v>
      </c>
      <c r="M73" s="83">
        <v>3339.23</v>
      </c>
      <c r="N73" s="85">
        <v>110.48</v>
      </c>
      <c r="O73" s="83">
        <v>3.6891799999999999</v>
      </c>
      <c r="P73" s="84">
        <v>1.9102046807424194E-3</v>
      </c>
      <c r="Q73" s="84">
        <f>O73/'סכום נכסי הקרן'!$C$42</f>
        <v>4.3788560034951656E-5</v>
      </c>
    </row>
    <row r="74" spans="2:17" s="138" customFormat="1">
      <c r="B74" s="143" t="s">
        <v>1128</v>
      </c>
      <c r="C74" s="89" t="s">
        <v>1021</v>
      </c>
      <c r="D74" s="78">
        <v>22333</v>
      </c>
      <c r="E74" s="78"/>
      <c r="F74" s="78" t="s">
        <v>1098</v>
      </c>
      <c r="G74" s="109">
        <v>41639</v>
      </c>
      <c r="H74" s="78" t="s">
        <v>1093</v>
      </c>
      <c r="I74" s="83">
        <v>3.0999999999999996</v>
      </c>
      <c r="J74" s="89" t="s">
        <v>167</v>
      </c>
      <c r="K74" s="90">
        <v>3.7000000000000005E-2</v>
      </c>
      <c r="L74" s="90">
        <v>1.09E-2</v>
      </c>
      <c r="M74" s="83">
        <v>61890.6</v>
      </c>
      <c r="N74" s="85">
        <v>109.21</v>
      </c>
      <c r="O74" s="83">
        <v>67.590720000000005</v>
      </c>
      <c r="P74" s="84">
        <v>3.4997508855287698E-2</v>
      </c>
      <c r="Q74" s="84">
        <f>O74/'סכום נכסי הקרן'!$C$42</f>
        <v>8.0226508344011618E-4</v>
      </c>
    </row>
    <row r="75" spans="2:17" s="138" customFormat="1">
      <c r="B75" s="143" t="s">
        <v>1128</v>
      </c>
      <c r="C75" s="89" t="s">
        <v>1021</v>
      </c>
      <c r="D75" s="78">
        <v>22334</v>
      </c>
      <c r="E75" s="78"/>
      <c r="F75" s="78" t="s">
        <v>1098</v>
      </c>
      <c r="G75" s="109">
        <v>42004</v>
      </c>
      <c r="H75" s="78" t="s">
        <v>1093</v>
      </c>
      <c r="I75" s="83">
        <v>3.5500000000000003</v>
      </c>
      <c r="J75" s="89" t="s">
        <v>167</v>
      </c>
      <c r="K75" s="90">
        <v>3.7000000000000005E-2</v>
      </c>
      <c r="L75" s="90">
        <v>1.1899999999999999E-2</v>
      </c>
      <c r="M75" s="83">
        <v>23804.080000000002</v>
      </c>
      <c r="N75" s="85">
        <v>110.05</v>
      </c>
      <c r="O75" s="83">
        <v>26.196380000000001</v>
      </c>
      <c r="P75" s="84">
        <v>1.3564111183110367E-2</v>
      </c>
      <c r="Q75" s="84">
        <f>O75/'סכום נכסי הקרן'!$C$42</f>
        <v>3.1093678224657155E-4</v>
      </c>
    </row>
    <row r="76" spans="2:17" s="138" customFormat="1">
      <c r="B76" s="143" t="s">
        <v>1129</v>
      </c>
      <c r="C76" s="89" t="s">
        <v>1012</v>
      </c>
      <c r="D76" s="78" t="s">
        <v>1062</v>
      </c>
      <c r="E76" s="78"/>
      <c r="F76" s="78" t="s">
        <v>506</v>
      </c>
      <c r="G76" s="109">
        <v>41339</v>
      </c>
      <c r="H76" s="78" t="s">
        <v>165</v>
      </c>
      <c r="I76" s="83">
        <v>3.1100000000000003</v>
      </c>
      <c r="J76" s="89" t="s">
        <v>167</v>
      </c>
      <c r="K76" s="90">
        <v>4.7500000000000001E-2</v>
      </c>
      <c r="L76" s="90">
        <v>8.5999999999999983E-3</v>
      </c>
      <c r="M76" s="83">
        <v>95647.92</v>
      </c>
      <c r="N76" s="85">
        <v>117.14</v>
      </c>
      <c r="O76" s="83">
        <v>112.04197000000001</v>
      </c>
      <c r="P76" s="84">
        <v>5.8013730838181315E-2</v>
      </c>
      <c r="Q76" s="84">
        <f>O76/'סכום נכסי הקרן'!$C$42</f>
        <v>1.3298772436637009E-3</v>
      </c>
    </row>
    <row r="77" spans="2:17" s="138" customFormat="1">
      <c r="B77" s="143" t="s">
        <v>1129</v>
      </c>
      <c r="C77" s="89" t="s">
        <v>1012</v>
      </c>
      <c r="D77" s="78" t="s">
        <v>1063</v>
      </c>
      <c r="E77" s="78"/>
      <c r="F77" s="78" t="s">
        <v>506</v>
      </c>
      <c r="G77" s="109">
        <v>41338</v>
      </c>
      <c r="H77" s="78" t="s">
        <v>165</v>
      </c>
      <c r="I77" s="83">
        <v>3.1100000000000003</v>
      </c>
      <c r="J77" s="89" t="s">
        <v>167</v>
      </c>
      <c r="K77" s="90">
        <v>4.4999999999999998E-2</v>
      </c>
      <c r="L77" s="90">
        <v>8.6E-3</v>
      </c>
      <c r="M77" s="83">
        <v>162685.42000000001</v>
      </c>
      <c r="N77" s="85">
        <v>116.13</v>
      </c>
      <c r="O77" s="83">
        <v>188.92658</v>
      </c>
      <c r="P77" s="84">
        <v>9.7823483113498713E-2</v>
      </c>
      <c r="Q77" s="84">
        <f>O77/'סכום נכסי הקרן'!$C$42</f>
        <v>2.2424557464065446E-3</v>
      </c>
    </row>
    <row r="78" spans="2:17" s="138" customFormat="1">
      <c r="B78" s="143" t="s">
        <v>1130</v>
      </c>
      <c r="C78" s="89" t="s">
        <v>1021</v>
      </c>
      <c r="D78" s="78" t="s">
        <v>1064</v>
      </c>
      <c r="E78" s="78"/>
      <c r="F78" s="78" t="s">
        <v>1099</v>
      </c>
      <c r="G78" s="109">
        <v>42432</v>
      </c>
      <c r="H78" s="78" t="s">
        <v>164</v>
      </c>
      <c r="I78" s="83">
        <v>6.69</v>
      </c>
      <c r="J78" s="89" t="s">
        <v>167</v>
      </c>
      <c r="K78" s="90">
        <v>2.5399999999999999E-2</v>
      </c>
      <c r="L78" s="90">
        <v>1.4999999999999999E-2</v>
      </c>
      <c r="M78" s="83">
        <v>21961.33</v>
      </c>
      <c r="N78" s="85">
        <v>108.76</v>
      </c>
      <c r="O78" s="83">
        <v>23.88514</v>
      </c>
      <c r="P78" s="84">
        <v>1.236738414178435E-2</v>
      </c>
      <c r="Q78" s="84">
        <f>O78/'סכום נכסי הקרן'!$C$42</f>
        <v>2.8350362054256639E-4</v>
      </c>
    </row>
    <row r="79" spans="2:17" s="138" customFormat="1">
      <c r="B79" s="143" t="s">
        <v>1131</v>
      </c>
      <c r="C79" s="89" t="s">
        <v>1021</v>
      </c>
      <c r="D79" s="78">
        <v>4176</v>
      </c>
      <c r="E79" s="78"/>
      <c r="F79" s="78" t="s">
        <v>1099</v>
      </c>
      <c r="G79" s="109">
        <v>42082</v>
      </c>
      <c r="H79" s="78" t="s">
        <v>164</v>
      </c>
      <c r="I79" s="83">
        <v>0.67</v>
      </c>
      <c r="J79" s="89" t="s">
        <v>167</v>
      </c>
      <c r="K79" s="90">
        <v>1E-3</v>
      </c>
      <c r="L79" s="90">
        <v>2.7000000000000003E-2</v>
      </c>
      <c r="M79" s="83">
        <v>2316.02</v>
      </c>
      <c r="N79" s="85">
        <v>101.44</v>
      </c>
      <c r="O79" s="83">
        <v>2.34937</v>
      </c>
      <c r="P79" s="84">
        <v>1.2164702103979253E-3</v>
      </c>
      <c r="Q79" s="84">
        <f>O79/'סכום נכסי הקרן'!$C$42</f>
        <v>2.7885744064890943E-5</v>
      </c>
    </row>
    <row r="80" spans="2:17" s="138" customFormat="1">
      <c r="B80" s="143" t="s">
        <v>1131</v>
      </c>
      <c r="C80" s="89" t="s">
        <v>1021</v>
      </c>
      <c r="D80" s="78" t="s">
        <v>1065</v>
      </c>
      <c r="E80" s="78"/>
      <c r="F80" s="78" t="s">
        <v>1099</v>
      </c>
      <c r="G80" s="109">
        <v>42592</v>
      </c>
      <c r="H80" s="78" t="s">
        <v>164</v>
      </c>
      <c r="I80" s="83">
        <v>0.66999999999999993</v>
      </c>
      <c r="J80" s="89" t="s">
        <v>167</v>
      </c>
      <c r="K80" s="90">
        <v>1E-3</v>
      </c>
      <c r="L80" s="90">
        <v>3.7599999999999995E-2</v>
      </c>
      <c r="M80" s="83">
        <v>3254.87</v>
      </c>
      <c r="N80" s="85">
        <v>100.75</v>
      </c>
      <c r="O80" s="83">
        <v>3.2792800000000004</v>
      </c>
      <c r="P80" s="84">
        <v>1.6979643187551169E-3</v>
      </c>
      <c r="Q80" s="84">
        <f>O80/'סכום נכסי הקרן'!$C$42</f>
        <v>3.892326998178898E-5</v>
      </c>
    </row>
    <row r="81" spans="2:17" s="138" customFormat="1">
      <c r="B81" s="143" t="s">
        <v>1131</v>
      </c>
      <c r="C81" s="89" t="s">
        <v>1021</v>
      </c>
      <c r="D81" s="78" t="s">
        <v>1066</v>
      </c>
      <c r="E81" s="78"/>
      <c r="F81" s="78" t="s">
        <v>1099</v>
      </c>
      <c r="G81" s="109">
        <v>42704</v>
      </c>
      <c r="H81" s="78" t="s">
        <v>164</v>
      </c>
      <c r="I81" s="83">
        <v>0.67</v>
      </c>
      <c r="J81" s="89" t="s">
        <v>167</v>
      </c>
      <c r="K81" s="90">
        <v>1E-3</v>
      </c>
      <c r="L81" s="90">
        <v>3.7100000000000001E-2</v>
      </c>
      <c r="M81" s="83">
        <v>1957.18</v>
      </c>
      <c r="N81" s="85">
        <v>100.78</v>
      </c>
      <c r="O81" s="83">
        <v>1.97245</v>
      </c>
      <c r="P81" s="84">
        <v>1.0213064210828383E-3</v>
      </c>
      <c r="Q81" s="84">
        <f>O81/'סכום נכסי הקרן'!$C$42</f>
        <v>2.3411908673727059E-5</v>
      </c>
    </row>
    <row r="82" spans="2:17" s="138" customFormat="1">
      <c r="B82" s="143" t="s">
        <v>1131</v>
      </c>
      <c r="C82" s="89" t="s">
        <v>1021</v>
      </c>
      <c r="D82" s="78">
        <v>4260</v>
      </c>
      <c r="E82" s="78"/>
      <c r="F82" s="78" t="s">
        <v>1099</v>
      </c>
      <c r="G82" s="109">
        <v>42124</v>
      </c>
      <c r="H82" s="78" t="s">
        <v>164</v>
      </c>
      <c r="I82" s="83">
        <v>0.67000000000000015</v>
      </c>
      <c r="J82" s="89" t="s">
        <v>167</v>
      </c>
      <c r="K82" s="90">
        <v>1E-3</v>
      </c>
      <c r="L82" s="90">
        <v>2.7000000000000003E-2</v>
      </c>
      <c r="M82" s="83">
        <v>4349.32</v>
      </c>
      <c r="N82" s="85">
        <v>101.44</v>
      </c>
      <c r="O82" s="83">
        <v>4.41195</v>
      </c>
      <c r="P82" s="84">
        <v>2.2844446574039534E-3</v>
      </c>
      <c r="Q82" s="84">
        <f>O82/'סכום נכסי הקרן'!$C$42</f>
        <v>5.2367446816421253E-5</v>
      </c>
    </row>
    <row r="83" spans="2:17" s="138" customFormat="1">
      <c r="B83" s="143" t="s">
        <v>1131</v>
      </c>
      <c r="C83" s="89" t="s">
        <v>1021</v>
      </c>
      <c r="D83" s="78">
        <v>4280</v>
      </c>
      <c r="E83" s="78"/>
      <c r="F83" s="78" t="s">
        <v>1099</v>
      </c>
      <c r="G83" s="109">
        <v>42137</v>
      </c>
      <c r="H83" s="78" t="s">
        <v>164</v>
      </c>
      <c r="I83" s="83">
        <v>0.67</v>
      </c>
      <c r="J83" s="89" t="s">
        <v>167</v>
      </c>
      <c r="K83" s="90">
        <v>1E-3</v>
      </c>
      <c r="L83" s="90">
        <v>2.6999999999999996E-2</v>
      </c>
      <c r="M83" s="83">
        <v>4523.04</v>
      </c>
      <c r="N83" s="85">
        <v>101.44</v>
      </c>
      <c r="O83" s="83">
        <v>4.5881699999999999</v>
      </c>
      <c r="P83" s="84">
        <v>2.3756888549872728E-3</v>
      </c>
      <c r="Q83" s="84">
        <f>O83/'סכום נכסי הקרן'!$C$42</f>
        <v>5.4459082369405704E-5</v>
      </c>
    </row>
    <row r="84" spans="2:17" s="138" customFormat="1">
      <c r="B84" s="143" t="s">
        <v>1131</v>
      </c>
      <c r="C84" s="89" t="s">
        <v>1021</v>
      </c>
      <c r="D84" s="78">
        <v>4344</v>
      </c>
      <c r="E84" s="78"/>
      <c r="F84" s="78" t="s">
        <v>1099</v>
      </c>
      <c r="G84" s="109">
        <v>42169</v>
      </c>
      <c r="H84" s="78" t="s">
        <v>164</v>
      </c>
      <c r="I84" s="83">
        <v>0.67000000000000015</v>
      </c>
      <c r="J84" s="89" t="s">
        <v>167</v>
      </c>
      <c r="K84" s="90">
        <v>1E-3</v>
      </c>
      <c r="L84" s="90">
        <v>2.7000000000000003E-2</v>
      </c>
      <c r="M84" s="83">
        <v>3554.29</v>
      </c>
      <c r="N84" s="85">
        <v>101.44</v>
      </c>
      <c r="O84" s="83">
        <v>3.60547</v>
      </c>
      <c r="P84" s="84">
        <v>1.8668608390689451E-3</v>
      </c>
      <c r="Q84" s="84">
        <f>O84/'סכום נכסי הקרן'!$C$42</f>
        <v>4.2794967865275519E-5</v>
      </c>
    </row>
    <row r="85" spans="2:17" s="138" customFormat="1">
      <c r="B85" s="143" t="s">
        <v>1131</v>
      </c>
      <c r="C85" s="89" t="s">
        <v>1021</v>
      </c>
      <c r="D85" s="78">
        <v>4452</v>
      </c>
      <c r="E85" s="78"/>
      <c r="F85" s="78" t="s">
        <v>1099</v>
      </c>
      <c r="G85" s="109">
        <v>42227</v>
      </c>
      <c r="H85" s="78" t="s">
        <v>164</v>
      </c>
      <c r="I85" s="83">
        <v>0.67</v>
      </c>
      <c r="J85" s="89" t="s">
        <v>167</v>
      </c>
      <c r="K85" s="90">
        <v>1E-3</v>
      </c>
      <c r="L85" s="90">
        <v>2.7200000000000002E-2</v>
      </c>
      <c r="M85" s="83">
        <v>1406.5</v>
      </c>
      <c r="N85" s="85">
        <v>101.43</v>
      </c>
      <c r="O85" s="83">
        <v>1.4266099999999999</v>
      </c>
      <c r="P85" s="84">
        <v>7.3867826985778487E-4</v>
      </c>
      <c r="Q85" s="84">
        <f>O85/'סכום נכסי הקרן'!$C$42</f>
        <v>1.6933084759069055E-5</v>
      </c>
    </row>
    <row r="86" spans="2:17" s="138" customFormat="1">
      <c r="B86" s="143" t="s">
        <v>1131</v>
      </c>
      <c r="C86" s="89" t="s">
        <v>1021</v>
      </c>
      <c r="D86" s="78">
        <v>4464</v>
      </c>
      <c r="E86" s="78"/>
      <c r="F86" s="78" t="s">
        <v>1099</v>
      </c>
      <c r="G86" s="109">
        <v>42247</v>
      </c>
      <c r="H86" s="78" t="s">
        <v>164</v>
      </c>
      <c r="I86" s="83">
        <v>0.66999999999999993</v>
      </c>
      <c r="J86" s="89" t="s">
        <v>167</v>
      </c>
      <c r="K86" s="90">
        <v>1E-3</v>
      </c>
      <c r="L86" s="90">
        <v>2.7000000000000003E-2</v>
      </c>
      <c r="M86" s="83">
        <v>2200.2800000000002</v>
      </c>
      <c r="N86" s="85">
        <v>101.44</v>
      </c>
      <c r="O86" s="83">
        <v>2.2319599999999999</v>
      </c>
      <c r="P86" s="84">
        <v>1.1556769903419866E-3</v>
      </c>
      <c r="Q86" s="84">
        <f>O86/'סכום נכסי הקרן'!$C$42</f>
        <v>2.6492151224827928E-5</v>
      </c>
    </row>
    <row r="87" spans="2:17" s="138" customFormat="1">
      <c r="B87" s="143" t="s">
        <v>1131</v>
      </c>
      <c r="C87" s="89" t="s">
        <v>1021</v>
      </c>
      <c r="D87" s="78">
        <v>4495</v>
      </c>
      <c r="E87" s="78"/>
      <c r="F87" s="78" t="s">
        <v>1099</v>
      </c>
      <c r="G87" s="109">
        <v>42271</v>
      </c>
      <c r="H87" s="78" t="s">
        <v>164</v>
      </c>
      <c r="I87" s="83">
        <v>0.67</v>
      </c>
      <c r="J87" s="89" t="s">
        <v>167</v>
      </c>
      <c r="K87" s="90">
        <v>1E-3</v>
      </c>
      <c r="L87" s="90">
        <v>2.7000000000000003E-2</v>
      </c>
      <c r="M87" s="83">
        <v>995.22</v>
      </c>
      <c r="N87" s="85">
        <v>101.44</v>
      </c>
      <c r="O87" s="83">
        <v>1.0095499999999999</v>
      </c>
      <c r="P87" s="84">
        <v>5.2273056219634428E-4</v>
      </c>
      <c r="Q87" s="84">
        <f>O87/'סכום נכסי הקרן'!$C$42</f>
        <v>1.1982809400269285E-5</v>
      </c>
    </row>
    <row r="88" spans="2:17" s="138" customFormat="1">
      <c r="B88" s="143" t="s">
        <v>1131</v>
      </c>
      <c r="C88" s="89" t="s">
        <v>1021</v>
      </c>
      <c r="D88" s="78">
        <v>4680</v>
      </c>
      <c r="E88" s="78"/>
      <c r="F88" s="78" t="s">
        <v>1099</v>
      </c>
      <c r="G88" s="109">
        <v>42376</v>
      </c>
      <c r="H88" s="78" t="s">
        <v>164</v>
      </c>
      <c r="I88" s="83">
        <v>0.67</v>
      </c>
      <c r="J88" s="89" t="s">
        <v>167</v>
      </c>
      <c r="K88" s="90">
        <v>1E-3</v>
      </c>
      <c r="L88" s="90">
        <v>2.9300000000000003E-2</v>
      </c>
      <c r="M88" s="83">
        <v>424.53</v>
      </c>
      <c r="N88" s="85">
        <v>101.29</v>
      </c>
      <c r="O88" s="83">
        <v>0.43001</v>
      </c>
      <c r="P88" s="84">
        <v>2.2265303258882672E-4</v>
      </c>
      <c r="Q88" s="84">
        <f>O88/'סכום נכסי הקרן'!$C$42</f>
        <v>5.1039848152244022E-6</v>
      </c>
    </row>
    <row r="89" spans="2:17" s="138" customFormat="1">
      <c r="B89" s="143" t="s">
        <v>1131</v>
      </c>
      <c r="C89" s="89" t="s">
        <v>1021</v>
      </c>
      <c r="D89" s="78">
        <v>4859</v>
      </c>
      <c r="E89" s="78"/>
      <c r="F89" s="78" t="s">
        <v>1099</v>
      </c>
      <c r="G89" s="109">
        <v>42480</v>
      </c>
      <c r="H89" s="78" t="s">
        <v>164</v>
      </c>
      <c r="I89" s="83">
        <v>0.66999999999999993</v>
      </c>
      <c r="J89" s="89" t="s">
        <v>167</v>
      </c>
      <c r="K89" s="90">
        <v>1E-3</v>
      </c>
      <c r="L89" s="90">
        <v>2.7000000000000007E-2</v>
      </c>
      <c r="M89" s="83">
        <v>4458.04</v>
      </c>
      <c r="N89" s="85">
        <v>101.44</v>
      </c>
      <c r="O89" s="83">
        <v>4.5222299999999995</v>
      </c>
      <c r="P89" s="84">
        <v>2.3415460653570144E-3</v>
      </c>
      <c r="Q89" s="84">
        <f>O89/'סכום נכסי הקרן'!$C$42</f>
        <v>5.3676410434530003E-5</v>
      </c>
    </row>
    <row r="90" spans="2:17" s="138" customFormat="1">
      <c r="B90" s="143" t="s">
        <v>1132</v>
      </c>
      <c r="C90" s="89" t="s">
        <v>1012</v>
      </c>
      <c r="D90" s="78" t="s">
        <v>1067</v>
      </c>
      <c r="E90" s="78"/>
      <c r="F90" s="78" t="s">
        <v>1099</v>
      </c>
      <c r="G90" s="109">
        <v>42326</v>
      </c>
      <c r="H90" s="78" t="s">
        <v>164</v>
      </c>
      <c r="I90" s="83">
        <v>16.189999999999998</v>
      </c>
      <c r="J90" s="89" t="s">
        <v>167</v>
      </c>
      <c r="K90" s="90">
        <v>3.4000000000000002E-2</v>
      </c>
      <c r="L90" s="90">
        <v>4.1000000000000002E-2</v>
      </c>
      <c r="M90" s="83">
        <v>597.22</v>
      </c>
      <c r="N90" s="85">
        <v>118.08</v>
      </c>
      <c r="O90" s="83">
        <v>0.70520000000000005</v>
      </c>
      <c r="P90" s="84">
        <v>3.651424817600535E-4</v>
      </c>
      <c r="Q90" s="84">
        <f>O90/'סכום נכסי הקרן'!$C$42</f>
        <v>8.3703404378880693E-6</v>
      </c>
    </row>
    <row r="91" spans="2:17" s="138" customFormat="1">
      <c r="B91" s="143" t="s">
        <v>1132</v>
      </c>
      <c r="C91" s="89" t="s">
        <v>1012</v>
      </c>
      <c r="D91" s="78" t="s">
        <v>1068</v>
      </c>
      <c r="E91" s="78"/>
      <c r="F91" s="78" t="s">
        <v>1099</v>
      </c>
      <c r="G91" s="109">
        <v>42606</v>
      </c>
      <c r="H91" s="78" t="s">
        <v>164</v>
      </c>
      <c r="I91" s="83">
        <v>16.309999999999999</v>
      </c>
      <c r="J91" s="89" t="s">
        <v>167</v>
      </c>
      <c r="K91" s="90">
        <v>3.4000000000000002E-2</v>
      </c>
      <c r="L91" s="90">
        <v>4.4600000000000001E-2</v>
      </c>
      <c r="M91" s="83">
        <v>2512.08</v>
      </c>
      <c r="N91" s="85">
        <v>113.66</v>
      </c>
      <c r="O91" s="83">
        <v>2.8552300000000002</v>
      </c>
      <c r="P91" s="84">
        <v>1.4783972889900136E-3</v>
      </c>
      <c r="Q91" s="84">
        <f>O91/'סכום נכסי הקרן'!$C$42</f>
        <v>3.3890027124888194E-5</v>
      </c>
    </row>
    <row r="92" spans="2:17" s="138" customFormat="1">
      <c r="B92" s="143" t="s">
        <v>1132</v>
      </c>
      <c r="C92" s="89" t="s">
        <v>1012</v>
      </c>
      <c r="D92" s="78" t="s">
        <v>1069</v>
      </c>
      <c r="E92" s="78"/>
      <c r="F92" s="78" t="s">
        <v>1099</v>
      </c>
      <c r="G92" s="109">
        <v>42648</v>
      </c>
      <c r="H92" s="78" t="s">
        <v>164</v>
      </c>
      <c r="I92" s="83">
        <v>16.349999999999998</v>
      </c>
      <c r="J92" s="89" t="s">
        <v>167</v>
      </c>
      <c r="K92" s="90">
        <v>3.4000000000000002E-2</v>
      </c>
      <c r="L92" s="90">
        <v>4.3499999999999997E-2</v>
      </c>
      <c r="M92" s="83">
        <v>2304.34</v>
      </c>
      <c r="N92" s="85">
        <v>114.93</v>
      </c>
      <c r="O92" s="83">
        <v>2.64838</v>
      </c>
      <c r="P92" s="84">
        <v>1.371293315149873E-3</v>
      </c>
      <c r="Q92" s="84">
        <f>O92/'סכום נכסי הקרן'!$C$42</f>
        <v>3.1434830131727177E-5</v>
      </c>
    </row>
    <row r="93" spans="2:17" s="138" customFormat="1">
      <c r="B93" s="143" t="s">
        <v>1132</v>
      </c>
      <c r="C93" s="89" t="s">
        <v>1012</v>
      </c>
      <c r="D93" s="78" t="s">
        <v>1070</v>
      </c>
      <c r="E93" s="78"/>
      <c r="F93" s="78" t="s">
        <v>1099</v>
      </c>
      <c r="G93" s="109">
        <v>42718</v>
      </c>
      <c r="H93" s="78" t="s">
        <v>164</v>
      </c>
      <c r="I93" s="83">
        <v>16.25</v>
      </c>
      <c r="J93" s="89" t="s">
        <v>167</v>
      </c>
      <c r="K93" s="90">
        <v>3.4000000000000002E-2</v>
      </c>
      <c r="L93" s="90">
        <v>4.5999999999999999E-2</v>
      </c>
      <c r="M93" s="83">
        <v>1609.99</v>
      </c>
      <c r="N93" s="85">
        <v>111.94</v>
      </c>
      <c r="O93" s="83">
        <v>1.80223</v>
      </c>
      <c r="P93" s="84">
        <v>9.3316893775158987E-4</v>
      </c>
      <c r="Q93" s="84">
        <f>O93/'סכום נכסי הקרן'!$C$42</f>
        <v>2.1391489857310005E-5</v>
      </c>
    </row>
    <row r="94" spans="2:17" s="138" customFormat="1">
      <c r="B94" s="143" t="s">
        <v>1132</v>
      </c>
      <c r="C94" s="89" t="s">
        <v>1012</v>
      </c>
      <c r="D94" s="78" t="s">
        <v>1071</v>
      </c>
      <c r="E94" s="78"/>
      <c r="F94" s="78" t="s">
        <v>1099</v>
      </c>
      <c r="G94" s="109">
        <v>42900</v>
      </c>
      <c r="H94" s="78" t="s">
        <v>164</v>
      </c>
      <c r="I94" s="83">
        <v>15.85</v>
      </c>
      <c r="J94" s="89" t="s">
        <v>167</v>
      </c>
      <c r="K94" s="90">
        <v>3.4000000000000002E-2</v>
      </c>
      <c r="L94" s="90">
        <v>5.5800000000000002E-2</v>
      </c>
      <c r="M94" s="83">
        <v>1907.09</v>
      </c>
      <c r="N94" s="85">
        <v>101.23</v>
      </c>
      <c r="O94" s="83">
        <v>1.9305399999999999</v>
      </c>
      <c r="P94" s="84">
        <v>9.9960602203212363E-4</v>
      </c>
      <c r="Q94" s="84">
        <f>O94/'סכום נכסי הקרן'!$C$42</f>
        <v>2.291445976880379E-5</v>
      </c>
    </row>
    <row r="95" spans="2:17" s="138" customFormat="1">
      <c r="B95" s="143" t="s">
        <v>1133</v>
      </c>
      <c r="C95" s="89" t="s">
        <v>1012</v>
      </c>
      <c r="D95" s="78" t="s">
        <v>1072</v>
      </c>
      <c r="E95" s="78"/>
      <c r="F95" s="78" t="s">
        <v>1099</v>
      </c>
      <c r="G95" s="109">
        <v>42326</v>
      </c>
      <c r="H95" s="78" t="s">
        <v>164</v>
      </c>
      <c r="I95" s="83">
        <v>11.4</v>
      </c>
      <c r="J95" s="89" t="s">
        <v>167</v>
      </c>
      <c r="K95" s="90">
        <v>3.4000000000000002E-2</v>
      </c>
      <c r="L95" s="90">
        <v>3.9699999999999999E-2</v>
      </c>
      <c r="M95" s="83">
        <v>1329.3</v>
      </c>
      <c r="N95" s="85">
        <v>118.54</v>
      </c>
      <c r="O95" s="83">
        <v>1.57575</v>
      </c>
      <c r="P95" s="84">
        <v>8.1590083045009123E-4</v>
      </c>
      <c r="Q95" s="84">
        <f>O95/'סכום נכסי הקרן'!$C$42</f>
        <v>1.8703295441012655E-5</v>
      </c>
    </row>
    <row r="96" spans="2:17" s="138" customFormat="1">
      <c r="B96" s="143" t="s">
        <v>1133</v>
      </c>
      <c r="C96" s="89" t="s">
        <v>1012</v>
      </c>
      <c r="D96" s="78" t="s">
        <v>1073</v>
      </c>
      <c r="E96" s="78"/>
      <c r="F96" s="78" t="s">
        <v>1099</v>
      </c>
      <c r="G96" s="109">
        <v>42606</v>
      </c>
      <c r="H96" s="78" t="s">
        <v>164</v>
      </c>
      <c r="I96" s="83">
        <v>11.21</v>
      </c>
      <c r="J96" s="89" t="s">
        <v>167</v>
      </c>
      <c r="K96" s="90">
        <v>3.4000000000000002E-2</v>
      </c>
      <c r="L96" s="90">
        <v>4.4900000000000002E-2</v>
      </c>
      <c r="M96" s="83">
        <v>5591.42</v>
      </c>
      <c r="N96" s="85">
        <v>112.54</v>
      </c>
      <c r="O96" s="83">
        <v>6.2925800000000001</v>
      </c>
      <c r="P96" s="84">
        <v>3.258207994715935E-3</v>
      </c>
      <c r="Q96" s="84">
        <f>O96/'סכום נכסי הקרן'!$C$42</f>
        <v>7.4689502031545244E-5</v>
      </c>
    </row>
    <row r="97" spans="2:17" s="138" customFormat="1">
      <c r="B97" s="143" t="s">
        <v>1133</v>
      </c>
      <c r="C97" s="89" t="s">
        <v>1012</v>
      </c>
      <c r="D97" s="78" t="s">
        <v>1074</v>
      </c>
      <c r="E97" s="78"/>
      <c r="F97" s="78" t="s">
        <v>1099</v>
      </c>
      <c r="G97" s="109">
        <v>42648</v>
      </c>
      <c r="H97" s="78" t="s">
        <v>164</v>
      </c>
      <c r="I97" s="83">
        <v>11.229999999999999</v>
      </c>
      <c r="J97" s="89" t="s">
        <v>167</v>
      </c>
      <c r="K97" s="90">
        <v>3.4000000000000002E-2</v>
      </c>
      <c r="L97" s="90">
        <v>4.4299999999999999E-2</v>
      </c>
      <c r="M97" s="83">
        <v>5129.05</v>
      </c>
      <c r="N97" s="85">
        <v>113.18</v>
      </c>
      <c r="O97" s="83">
        <v>5.8050600000000001</v>
      </c>
      <c r="P97" s="84">
        <v>3.00577710602101E-3</v>
      </c>
      <c r="Q97" s="84">
        <f>O97/'סכום נכסי הקרן'!$C$42</f>
        <v>6.8902904796322336E-5</v>
      </c>
    </row>
    <row r="98" spans="2:17" s="138" customFormat="1">
      <c r="B98" s="143" t="s">
        <v>1133</v>
      </c>
      <c r="C98" s="89" t="s">
        <v>1012</v>
      </c>
      <c r="D98" s="78" t="s">
        <v>1075</v>
      </c>
      <c r="E98" s="78"/>
      <c r="F98" s="78" t="s">
        <v>1099</v>
      </c>
      <c r="G98" s="109">
        <v>42718</v>
      </c>
      <c r="H98" s="78" t="s">
        <v>164</v>
      </c>
      <c r="I98" s="83">
        <v>11.190000000000001</v>
      </c>
      <c r="J98" s="89" t="s">
        <v>167</v>
      </c>
      <c r="K98" s="90">
        <v>3.4000000000000002E-2</v>
      </c>
      <c r="L98" s="90">
        <v>4.5499999999999999E-2</v>
      </c>
      <c r="M98" s="83">
        <v>3583.54</v>
      </c>
      <c r="N98" s="85">
        <v>111.8</v>
      </c>
      <c r="O98" s="83">
        <v>4.0064000000000002</v>
      </c>
      <c r="P98" s="84">
        <v>2.0744566632494021E-3</v>
      </c>
      <c r="Q98" s="84">
        <f>O98/'סכום נכסי הקרן'!$C$42</f>
        <v>4.7553788897269942E-5</v>
      </c>
    </row>
    <row r="99" spans="2:17" s="138" customFormat="1">
      <c r="B99" s="143" t="s">
        <v>1133</v>
      </c>
      <c r="C99" s="89" t="s">
        <v>1012</v>
      </c>
      <c r="D99" s="78" t="s">
        <v>1076</v>
      </c>
      <c r="E99" s="78"/>
      <c r="F99" s="78" t="s">
        <v>1099</v>
      </c>
      <c r="G99" s="109">
        <v>42900</v>
      </c>
      <c r="H99" s="78" t="s">
        <v>164</v>
      </c>
      <c r="I99" s="83">
        <v>10.82</v>
      </c>
      <c r="J99" s="89" t="s">
        <v>167</v>
      </c>
      <c r="K99" s="90">
        <v>3.4000000000000002E-2</v>
      </c>
      <c r="L99" s="90">
        <v>5.5599999999999997E-2</v>
      </c>
      <c r="M99" s="83">
        <v>4244.83</v>
      </c>
      <c r="N99" s="85">
        <v>101.39</v>
      </c>
      <c r="O99" s="83">
        <v>4.3038299999999996</v>
      </c>
      <c r="P99" s="84">
        <v>2.2284616665816377E-3</v>
      </c>
      <c r="Q99" s="84">
        <f>O99/'סכום נכסי הקרן'!$C$42</f>
        <v>5.1084121223476753E-5</v>
      </c>
    </row>
    <row r="100" spans="2:17" s="138" customFormat="1">
      <c r="B100" s="143" t="s">
        <v>1134</v>
      </c>
      <c r="C100" s="89" t="s">
        <v>1012</v>
      </c>
      <c r="D100" s="78">
        <v>4180</v>
      </c>
      <c r="E100" s="78"/>
      <c r="F100" s="78" t="s">
        <v>506</v>
      </c>
      <c r="G100" s="109">
        <v>42082</v>
      </c>
      <c r="H100" s="78" t="s">
        <v>165</v>
      </c>
      <c r="I100" s="83">
        <v>2.06</v>
      </c>
      <c r="J100" s="89" t="s">
        <v>166</v>
      </c>
      <c r="K100" s="90">
        <v>5.3886999999999997E-2</v>
      </c>
      <c r="L100" s="90">
        <v>4.8300000000000003E-2</v>
      </c>
      <c r="M100" s="83">
        <v>2255.02</v>
      </c>
      <c r="N100" s="85">
        <v>101.66</v>
      </c>
      <c r="O100" s="83">
        <v>8.0900499999999997</v>
      </c>
      <c r="P100" s="84">
        <v>4.1889122724942151E-3</v>
      </c>
      <c r="Q100" s="84">
        <f>O100/'סכום נכסי הקרן'!$C$42</f>
        <v>9.6024493277845112E-5</v>
      </c>
    </row>
    <row r="101" spans="2:17" s="138" customFormat="1">
      <c r="B101" s="143" t="s">
        <v>1134</v>
      </c>
      <c r="C101" s="89" t="s">
        <v>1012</v>
      </c>
      <c r="D101" s="78">
        <v>4179</v>
      </c>
      <c r="E101" s="78"/>
      <c r="F101" s="78" t="s">
        <v>506</v>
      </c>
      <c r="G101" s="109">
        <v>42082</v>
      </c>
      <c r="H101" s="78" t="s">
        <v>165</v>
      </c>
      <c r="I101" s="83">
        <v>2.0900000000000003</v>
      </c>
      <c r="J101" s="89" t="s">
        <v>168</v>
      </c>
      <c r="K101" s="90">
        <v>0</v>
      </c>
      <c r="L101" s="90">
        <v>3.2199999999999999E-2</v>
      </c>
      <c r="M101" s="83">
        <v>2135.46</v>
      </c>
      <c r="N101" s="85">
        <v>101.6</v>
      </c>
      <c r="O101" s="83">
        <v>9.0189000000000004</v>
      </c>
      <c r="P101" s="84">
        <v>4.6698575280002081E-3</v>
      </c>
      <c r="Q101" s="84">
        <f>O101/'סכום נכסי הקרן'!$C$42</f>
        <v>1.0704943757128292E-4</v>
      </c>
    </row>
    <row r="102" spans="2:17" s="138" customFormat="1">
      <c r="B102" s="143" t="s">
        <v>1135</v>
      </c>
      <c r="C102" s="89" t="s">
        <v>1021</v>
      </c>
      <c r="D102" s="78" t="s">
        <v>1077</v>
      </c>
      <c r="E102" s="78"/>
      <c r="F102" s="78" t="s">
        <v>1103</v>
      </c>
      <c r="G102" s="109">
        <v>42372</v>
      </c>
      <c r="H102" s="78" t="s">
        <v>164</v>
      </c>
      <c r="I102" s="83">
        <v>11.03</v>
      </c>
      <c r="J102" s="89" t="s">
        <v>167</v>
      </c>
      <c r="K102" s="90">
        <v>6.7000000000000004E-2</v>
      </c>
      <c r="L102" s="90">
        <v>3.5300000000000005E-2</v>
      </c>
      <c r="M102" s="83">
        <v>18882.330000000002</v>
      </c>
      <c r="N102" s="85">
        <v>138.09</v>
      </c>
      <c r="O102" s="83">
        <v>26.07461</v>
      </c>
      <c r="P102" s="84">
        <v>1.350106041736459E-2</v>
      </c>
      <c r="Q102" s="84">
        <f>O102/'סכום נכסי הקרן'!$C$42</f>
        <v>3.0949143857793624E-4</v>
      </c>
    </row>
    <row r="103" spans="2:17" s="138" customFormat="1">
      <c r="B103" s="143" t="s">
        <v>1136</v>
      </c>
      <c r="C103" s="89" t="s">
        <v>1012</v>
      </c>
      <c r="D103" s="78" t="s">
        <v>1078</v>
      </c>
      <c r="E103" s="78"/>
      <c r="F103" s="78" t="s">
        <v>1079</v>
      </c>
      <c r="G103" s="109">
        <v>41529</v>
      </c>
      <c r="H103" s="78" t="s">
        <v>165</v>
      </c>
      <c r="I103" s="83">
        <v>13.78</v>
      </c>
      <c r="J103" s="89" t="s">
        <v>167</v>
      </c>
      <c r="K103" s="90">
        <v>0</v>
      </c>
      <c r="L103" s="90">
        <v>0</v>
      </c>
      <c r="M103" s="83">
        <v>32718.52</v>
      </c>
      <c r="N103" s="85">
        <v>0</v>
      </c>
      <c r="O103" s="85">
        <v>0</v>
      </c>
      <c r="P103" s="84">
        <v>0</v>
      </c>
      <c r="Q103" s="84">
        <f>O103/'סכום נכסי הקרן'!$C$42</f>
        <v>0</v>
      </c>
    </row>
    <row r="104" spans="2:17" s="138" customFormat="1">
      <c r="B104" s="81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83"/>
      <c r="N104" s="85"/>
      <c r="O104" s="78"/>
      <c r="P104" s="84"/>
      <c r="Q104" s="78"/>
    </row>
    <row r="105" spans="2:17" s="138" customFormat="1">
      <c r="B105" s="95" t="s">
        <v>35</v>
      </c>
      <c r="C105" s="80"/>
      <c r="D105" s="80"/>
      <c r="E105" s="80"/>
      <c r="F105" s="80"/>
      <c r="G105" s="80"/>
      <c r="H105" s="80"/>
      <c r="I105" s="86">
        <v>1.0466140441900544</v>
      </c>
      <c r="J105" s="80"/>
      <c r="K105" s="80"/>
      <c r="L105" s="100">
        <v>1.6718380174471633E-2</v>
      </c>
      <c r="M105" s="86"/>
      <c r="N105" s="88"/>
      <c r="O105" s="86">
        <v>25.885009999999998</v>
      </c>
      <c r="P105" s="87">
        <v>1.3402888246999152E-2</v>
      </c>
      <c r="Q105" s="87">
        <f>O105/'סכום נכסי הקרן'!$C$42</f>
        <v>3.0724098970240642E-4</v>
      </c>
    </row>
    <row r="106" spans="2:17" s="138" customFormat="1">
      <c r="B106" s="143" t="s">
        <v>1137</v>
      </c>
      <c r="C106" s="89" t="s">
        <v>1021</v>
      </c>
      <c r="D106" s="78">
        <v>4351</v>
      </c>
      <c r="E106" s="78"/>
      <c r="F106" s="78" t="s">
        <v>506</v>
      </c>
      <c r="G106" s="109">
        <v>42183</v>
      </c>
      <c r="H106" s="78" t="s">
        <v>165</v>
      </c>
      <c r="I106" s="83">
        <v>1.34</v>
      </c>
      <c r="J106" s="89" t="s">
        <v>167</v>
      </c>
      <c r="K106" s="90">
        <v>3.61E-2</v>
      </c>
      <c r="L106" s="90">
        <v>1.3199999999999998E-2</v>
      </c>
      <c r="M106" s="83">
        <v>13856.03</v>
      </c>
      <c r="N106" s="85">
        <v>103.13</v>
      </c>
      <c r="O106" s="83">
        <v>14.289729999999999</v>
      </c>
      <c r="P106" s="84">
        <v>7.3990179748739202E-3</v>
      </c>
      <c r="Q106" s="84">
        <f>O106/'סכום נכסי הקרן'!$C$42</f>
        <v>1.6961132283820513E-4</v>
      </c>
    </row>
    <row r="107" spans="2:17" s="138" customFormat="1">
      <c r="B107" s="143" t="s">
        <v>1138</v>
      </c>
      <c r="C107" s="89" t="s">
        <v>1021</v>
      </c>
      <c r="D107" s="78">
        <v>10510</v>
      </c>
      <c r="E107" s="78"/>
      <c r="F107" s="78" t="s">
        <v>506</v>
      </c>
      <c r="G107" s="109">
        <v>37713</v>
      </c>
      <c r="H107" s="78" t="s">
        <v>165</v>
      </c>
      <c r="I107" s="83">
        <v>0.35000000000000003</v>
      </c>
      <c r="J107" s="89" t="s">
        <v>167</v>
      </c>
      <c r="K107" s="90">
        <v>4.2500000000000003E-2</v>
      </c>
      <c r="L107" s="90">
        <v>3.32E-2</v>
      </c>
      <c r="M107" s="83">
        <v>3486.14</v>
      </c>
      <c r="N107" s="85">
        <v>100.44</v>
      </c>
      <c r="O107" s="83">
        <v>3.5014699999999999</v>
      </c>
      <c r="P107" s="84">
        <v>1.8130111253663846E-3</v>
      </c>
      <c r="Q107" s="84">
        <f>O107/'סכום נכסי הקרן'!$C$42</f>
        <v>4.1560544431440633E-5</v>
      </c>
    </row>
    <row r="108" spans="2:17" s="138" customFormat="1">
      <c r="B108" s="143" t="s">
        <v>1138</v>
      </c>
      <c r="C108" s="89" t="s">
        <v>1021</v>
      </c>
      <c r="D108" s="78">
        <v>3880</v>
      </c>
      <c r="E108" s="78"/>
      <c r="F108" s="78" t="s">
        <v>539</v>
      </c>
      <c r="G108" s="109">
        <v>41959</v>
      </c>
      <c r="H108" s="78" t="s">
        <v>165</v>
      </c>
      <c r="I108" s="83">
        <v>0.83</v>
      </c>
      <c r="J108" s="89" t="s">
        <v>167</v>
      </c>
      <c r="K108" s="90">
        <v>4.4999999999999998E-2</v>
      </c>
      <c r="L108" s="90">
        <v>1.5799999999999998E-2</v>
      </c>
      <c r="M108" s="83">
        <v>7886.39</v>
      </c>
      <c r="N108" s="85">
        <v>102.63</v>
      </c>
      <c r="O108" s="83">
        <v>8.0938100000000013</v>
      </c>
      <c r="P108" s="84">
        <v>4.1908591467588472E-3</v>
      </c>
      <c r="Q108" s="84">
        <f>O108/'סכום נכסי הקרן'!$C$42</f>
        <v>9.6069122432760698E-5</v>
      </c>
    </row>
    <row r="109" spans="2:17" s="138" customFormat="1">
      <c r="B109" s="81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83"/>
      <c r="N109" s="85"/>
      <c r="O109" s="78"/>
      <c r="P109" s="84"/>
      <c r="Q109" s="78"/>
    </row>
    <row r="110" spans="2:17" s="138" customFormat="1">
      <c r="B110" s="79" t="s">
        <v>38</v>
      </c>
      <c r="C110" s="80"/>
      <c r="D110" s="80"/>
      <c r="E110" s="80"/>
      <c r="F110" s="80"/>
      <c r="G110" s="80"/>
      <c r="H110" s="80"/>
      <c r="I110" s="86">
        <v>4.3925264144395948</v>
      </c>
      <c r="J110" s="80"/>
      <c r="K110" s="80"/>
      <c r="L110" s="100">
        <v>4.7893968318996387E-2</v>
      </c>
      <c r="M110" s="86"/>
      <c r="N110" s="88"/>
      <c r="O110" s="86">
        <v>75.962239999999994</v>
      </c>
      <c r="P110" s="87">
        <v>3.9332162271203633E-2</v>
      </c>
      <c r="Q110" s="87">
        <f>O110/'סכום נכסי הקרן'!$C$42</f>
        <v>9.0163047252489871E-4</v>
      </c>
    </row>
    <row r="111" spans="2:17" s="138" customFormat="1">
      <c r="B111" s="95" t="s">
        <v>36</v>
      </c>
      <c r="C111" s="80"/>
      <c r="D111" s="80"/>
      <c r="E111" s="80"/>
      <c r="F111" s="80"/>
      <c r="G111" s="80"/>
      <c r="H111" s="80"/>
      <c r="I111" s="86">
        <v>4.3925264144395948</v>
      </c>
      <c r="J111" s="80"/>
      <c r="K111" s="80"/>
      <c r="L111" s="100">
        <v>4.7893968318996387E-2</v>
      </c>
      <c r="M111" s="86"/>
      <c r="N111" s="88"/>
      <c r="O111" s="86">
        <v>75.962239999999994</v>
      </c>
      <c r="P111" s="87">
        <v>3.9332162271203633E-2</v>
      </c>
      <c r="Q111" s="87">
        <f>O111/'סכום נכסי הקרן'!$C$42</f>
        <v>9.0163047252489871E-4</v>
      </c>
    </row>
    <row r="112" spans="2:17" s="138" customFormat="1">
      <c r="B112" s="143" t="s">
        <v>1139</v>
      </c>
      <c r="C112" s="89" t="s">
        <v>1012</v>
      </c>
      <c r="D112" s="78">
        <v>4623</v>
      </c>
      <c r="E112" s="78"/>
      <c r="F112" s="78" t="s">
        <v>952</v>
      </c>
      <c r="G112" s="109">
        <v>42354</v>
      </c>
      <c r="H112" s="78" t="s">
        <v>953</v>
      </c>
      <c r="I112" s="83">
        <v>6.4299999999999988</v>
      </c>
      <c r="J112" s="89" t="s">
        <v>166</v>
      </c>
      <c r="K112" s="90">
        <v>5.0199999999999995E-2</v>
      </c>
      <c r="L112" s="90">
        <v>4.3699999999999989E-2</v>
      </c>
      <c r="M112" s="83">
        <v>4375</v>
      </c>
      <c r="N112" s="85">
        <v>105.73</v>
      </c>
      <c r="O112" s="83">
        <v>16.324020000000001</v>
      </c>
      <c r="P112" s="84">
        <v>8.4523442641814359E-3</v>
      </c>
      <c r="Q112" s="84">
        <f>O112/'סכום נכסי הקרן'!$C$42</f>
        <v>1.9375723867682019E-4</v>
      </c>
    </row>
    <row r="113" spans="2:17" s="138" customFormat="1">
      <c r="B113" s="143" t="s">
        <v>1140</v>
      </c>
      <c r="C113" s="89" t="s">
        <v>1012</v>
      </c>
      <c r="D113" s="78" t="s">
        <v>1080</v>
      </c>
      <c r="E113" s="78"/>
      <c r="F113" s="78" t="s">
        <v>937</v>
      </c>
      <c r="G113" s="109">
        <v>42887</v>
      </c>
      <c r="H113" s="78"/>
      <c r="I113" s="83">
        <v>3.73</v>
      </c>
      <c r="J113" s="89" t="s">
        <v>166</v>
      </c>
      <c r="K113" s="90">
        <v>4.5700000000000005E-2</v>
      </c>
      <c r="L113" s="90">
        <v>4.7300000000000002E-2</v>
      </c>
      <c r="M113" s="83">
        <v>7014.54</v>
      </c>
      <c r="N113" s="85">
        <v>100.27</v>
      </c>
      <c r="O113" s="83">
        <v>24.821120000000001</v>
      </c>
      <c r="P113" s="84">
        <v>1.2852021209393221E-2</v>
      </c>
      <c r="Q113" s="84">
        <f>O113/'סכום נכסי הקרן'!$C$42</f>
        <v>2.9461319405795844E-4</v>
      </c>
    </row>
    <row r="114" spans="2:17" s="138" customFormat="1">
      <c r="B114" s="143" t="s">
        <v>1140</v>
      </c>
      <c r="C114" s="89" t="s">
        <v>1012</v>
      </c>
      <c r="D114" s="78" t="s">
        <v>1081</v>
      </c>
      <c r="E114" s="78"/>
      <c r="F114" s="78" t="s">
        <v>937</v>
      </c>
      <c r="G114" s="109">
        <v>42887</v>
      </c>
      <c r="H114" s="78"/>
      <c r="I114" s="83">
        <v>3.7800000000000002</v>
      </c>
      <c r="J114" s="89" t="s">
        <v>166</v>
      </c>
      <c r="K114" s="90">
        <v>4.4871999999999995E-2</v>
      </c>
      <c r="L114" s="90">
        <v>2.6499999999999999E-2</v>
      </c>
      <c r="M114" s="83">
        <v>2448.71</v>
      </c>
      <c r="N114" s="85">
        <v>100.27</v>
      </c>
      <c r="O114" s="83">
        <v>8.6648199999999989</v>
      </c>
      <c r="P114" s="84">
        <v>4.486519964271336E-3</v>
      </c>
      <c r="Q114" s="84">
        <f>O114/'סכום נכסי הקרן'!$C$42</f>
        <v>1.028467005573189E-4</v>
      </c>
    </row>
    <row r="115" spans="2:17" s="138" customFormat="1">
      <c r="B115" s="143" t="s">
        <v>1141</v>
      </c>
      <c r="C115" s="89" t="s">
        <v>1012</v>
      </c>
      <c r="D115" s="78" t="s">
        <v>1082</v>
      </c>
      <c r="E115" s="78"/>
      <c r="F115" s="78" t="s">
        <v>937</v>
      </c>
      <c r="G115" s="109">
        <v>42438</v>
      </c>
      <c r="H115" s="78"/>
      <c r="I115" s="83">
        <v>4.2</v>
      </c>
      <c r="J115" s="89" t="s">
        <v>166</v>
      </c>
      <c r="K115" s="90">
        <v>7.2349999999999998E-2</v>
      </c>
      <c r="L115" s="90">
        <v>7.0199999999999999E-2</v>
      </c>
      <c r="M115" s="83">
        <v>1366.55</v>
      </c>
      <c r="N115" s="85">
        <v>101.68</v>
      </c>
      <c r="O115" s="83">
        <v>4.9035799999999998</v>
      </c>
      <c r="P115" s="84">
        <v>2.5390036453615474E-3</v>
      </c>
      <c r="Q115" s="84">
        <f>O115/'סכום נכסי הקרן'!$C$42</f>
        <v>5.820282751619282E-5</v>
      </c>
    </row>
    <row r="116" spans="2:17" s="138" customFormat="1">
      <c r="B116" s="143" t="s">
        <v>1141</v>
      </c>
      <c r="C116" s="89" t="s">
        <v>1012</v>
      </c>
      <c r="D116" s="78" t="s">
        <v>1083</v>
      </c>
      <c r="E116" s="78"/>
      <c r="F116" s="78" t="s">
        <v>937</v>
      </c>
      <c r="G116" s="109">
        <v>42641</v>
      </c>
      <c r="H116" s="78"/>
      <c r="I116" s="83">
        <v>4.2</v>
      </c>
      <c r="J116" s="89" t="s">
        <v>166</v>
      </c>
      <c r="K116" s="90">
        <v>7.2349999999999998E-2</v>
      </c>
      <c r="L116" s="90">
        <v>7.0199999999999999E-2</v>
      </c>
      <c r="M116" s="83">
        <v>455.52</v>
      </c>
      <c r="N116" s="85">
        <v>101.68</v>
      </c>
      <c r="O116" s="83">
        <v>1.63453</v>
      </c>
      <c r="P116" s="84">
        <v>8.4633627440621135E-4</v>
      </c>
      <c r="Q116" s="84">
        <f>O116/'סכום נכסי הקרן'!$C$42</f>
        <v>1.9400982070251256E-5</v>
      </c>
    </row>
    <row r="117" spans="2:17" s="138" customFormat="1">
      <c r="B117" s="143" t="s">
        <v>1141</v>
      </c>
      <c r="C117" s="89" t="s">
        <v>1012</v>
      </c>
      <c r="D117" s="78" t="s">
        <v>1084</v>
      </c>
      <c r="E117" s="78"/>
      <c r="F117" s="78" t="s">
        <v>937</v>
      </c>
      <c r="G117" s="109">
        <v>42824</v>
      </c>
      <c r="H117" s="78"/>
      <c r="I117" s="83">
        <v>3.8699999999999997</v>
      </c>
      <c r="J117" s="89" t="s">
        <v>166</v>
      </c>
      <c r="K117" s="90">
        <v>4.9850000000000005E-2</v>
      </c>
      <c r="L117" s="90">
        <v>4.6199999999999998E-2</v>
      </c>
      <c r="M117" s="83">
        <v>218.65</v>
      </c>
      <c r="N117" s="85">
        <v>101.68</v>
      </c>
      <c r="O117" s="83">
        <v>0.7845700000000001</v>
      </c>
      <c r="P117" s="84">
        <v>4.0623913345786333E-4</v>
      </c>
      <c r="Q117" s="84">
        <f>O117/'סכום נכסי הקרן'!$C$42</f>
        <v>9.3124191681137879E-6</v>
      </c>
    </row>
    <row r="118" spans="2:17" s="138" customFormat="1">
      <c r="B118" s="143" t="s">
        <v>1141</v>
      </c>
      <c r="C118" s="89" t="s">
        <v>1012</v>
      </c>
      <c r="D118" s="78" t="s">
        <v>1085</v>
      </c>
      <c r="E118" s="78"/>
      <c r="F118" s="78" t="s">
        <v>937</v>
      </c>
      <c r="G118" s="109">
        <v>42853</v>
      </c>
      <c r="H118" s="78"/>
      <c r="I118" s="83">
        <v>3.8699999999999997</v>
      </c>
      <c r="J118" s="89" t="s">
        <v>166</v>
      </c>
      <c r="K118" s="90">
        <v>4.9850000000000005E-2</v>
      </c>
      <c r="L118" s="90">
        <v>4.6199999999999998E-2</v>
      </c>
      <c r="M118" s="83">
        <v>284.24</v>
      </c>
      <c r="N118" s="85">
        <v>101.68</v>
      </c>
      <c r="O118" s="83">
        <v>1.0199500000000001</v>
      </c>
      <c r="P118" s="84">
        <v>5.2811553356660042E-4</v>
      </c>
      <c r="Q118" s="84">
        <f>O118/'סכום נכסי הקרן'!$C$42</f>
        <v>1.2106251743652775E-5</v>
      </c>
    </row>
    <row r="119" spans="2:17" s="138" customFormat="1">
      <c r="B119" s="143" t="s">
        <v>1141</v>
      </c>
      <c r="C119" s="89" t="s">
        <v>1012</v>
      </c>
      <c r="D119" s="78" t="s">
        <v>1086</v>
      </c>
      <c r="E119" s="78"/>
      <c r="F119" s="78" t="s">
        <v>937</v>
      </c>
      <c r="G119" s="109">
        <v>42885</v>
      </c>
      <c r="H119" s="78"/>
      <c r="I119" s="83">
        <v>3.8699999999999997</v>
      </c>
      <c r="J119" s="89" t="s">
        <v>166</v>
      </c>
      <c r="K119" s="90">
        <v>4.9850000000000005E-2</v>
      </c>
      <c r="L119" s="90">
        <v>4.6199999999999998E-2</v>
      </c>
      <c r="M119" s="83">
        <v>415.43</v>
      </c>
      <c r="N119" s="85">
        <v>101.68</v>
      </c>
      <c r="O119" s="83">
        <v>1.49065</v>
      </c>
      <c r="P119" s="84">
        <v>7.7183726664155382E-4</v>
      </c>
      <c r="Q119" s="84">
        <f>O119/'סכום נכסי הקרן'!$C$42</f>
        <v>1.7693204727365074E-5</v>
      </c>
    </row>
    <row r="120" spans="2:17" s="138" customFormat="1">
      <c r="B120" s="143" t="s">
        <v>1141</v>
      </c>
      <c r="C120" s="89" t="s">
        <v>1012</v>
      </c>
      <c r="D120" s="78" t="s">
        <v>1087</v>
      </c>
      <c r="E120" s="78"/>
      <c r="F120" s="78" t="s">
        <v>937</v>
      </c>
      <c r="G120" s="109">
        <v>42915</v>
      </c>
      <c r="H120" s="78"/>
      <c r="I120" s="83">
        <v>3.87</v>
      </c>
      <c r="J120" s="89" t="s">
        <v>166</v>
      </c>
      <c r="K120" s="90">
        <v>4.9850000000000005E-2</v>
      </c>
      <c r="L120" s="90">
        <v>4.6199999999999998E-2</v>
      </c>
      <c r="M120" s="83">
        <v>327.97</v>
      </c>
      <c r="N120" s="85">
        <v>101.68</v>
      </c>
      <c r="O120" s="83">
        <v>1.17685</v>
      </c>
      <c r="P120" s="84">
        <v>6.0935611125825144E-4</v>
      </c>
      <c r="Q120" s="84">
        <f>O120/'סכום נכסי הקרן'!$C$42</f>
        <v>1.3968569404890206E-5</v>
      </c>
    </row>
    <row r="121" spans="2:17" s="138" customFormat="1">
      <c r="B121" s="143" t="s">
        <v>1141</v>
      </c>
      <c r="C121" s="89" t="s">
        <v>1012</v>
      </c>
      <c r="D121" s="78" t="s">
        <v>1088</v>
      </c>
      <c r="E121" s="78"/>
      <c r="F121" s="78" t="s">
        <v>937</v>
      </c>
      <c r="G121" s="109">
        <v>42947</v>
      </c>
      <c r="H121" s="78"/>
      <c r="I121" s="83">
        <v>3.8700000000000006</v>
      </c>
      <c r="J121" s="89" t="s">
        <v>166</v>
      </c>
      <c r="K121" s="90">
        <v>4.9850000000000005E-2</v>
      </c>
      <c r="L121" s="90">
        <v>4.6199999999999998E-2</v>
      </c>
      <c r="M121" s="83">
        <v>590.35</v>
      </c>
      <c r="N121" s="85">
        <v>101.68</v>
      </c>
      <c r="O121" s="83">
        <v>2.1183100000000001</v>
      </c>
      <c r="P121" s="84">
        <v>1.0968306445506791E-3</v>
      </c>
      <c r="Q121" s="84">
        <f>O121/'סכום נכסי הקרן'!$C$42</f>
        <v>2.5143187539680484E-5</v>
      </c>
    </row>
    <row r="122" spans="2:17" s="138" customFormat="1">
      <c r="B122" s="143" t="s">
        <v>1141</v>
      </c>
      <c r="C122" s="89" t="s">
        <v>1012</v>
      </c>
      <c r="D122" s="78" t="s">
        <v>1089</v>
      </c>
      <c r="E122" s="78"/>
      <c r="F122" s="78" t="s">
        <v>937</v>
      </c>
      <c r="G122" s="109">
        <v>42978</v>
      </c>
      <c r="H122" s="78"/>
      <c r="I122" s="83">
        <v>3.87</v>
      </c>
      <c r="J122" s="89" t="s">
        <v>166</v>
      </c>
      <c r="K122" s="90">
        <v>4.9850000000000005E-2</v>
      </c>
      <c r="L122" s="90">
        <v>4.6199999999999998E-2</v>
      </c>
      <c r="M122" s="83">
        <v>3629.54</v>
      </c>
      <c r="N122" s="85">
        <v>101.68</v>
      </c>
      <c r="O122" s="83">
        <v>13.02384</v>
      </c>
      <c r="P122" s="84">
        <v>6.7435582241149395E-3</v>
      </c>
      <c r="Q122" s="84">
        <f>O122/'סכום נכסי הקרן'!$C$42</f>
        <v>1.5458589706265479E-4</v>
      </c>
    </row>
    <row r="123" spans="2:17" s="138" customFormat="1">
      <c r="B123" s="141"/>
      <c r="C123" s="141"/>
      <c r="D123" s="141"/>
      <c r="E123" s="141"/>
    </row>
    <row r="124" spans="2:17" s="138" customFormat="1">
      <c r="B124" s="141"/>
      <c r="C124" s="141"/>
      <c r="D124" s="141"/>
      <c r="E124" s="141"/>
    </row>
    <row r="125" spans="2:17" s="138" customFormat="1">
      <c r="B125" s="141"/>
      <c r="C125" s="141"/>
      <c r="D125" s="141"/>
      <c r="E125" s="141"/>
    </row>
    <row r="126" spans="2:17" s="138" customFormat="1">
      <c r="B126" s="141"/>
      <c r="C126" s="141"/>
      <c r="D126" s="141"/>
      <c r="E126" s="141"/>
    </row>
    <row r="127" spans="2:17" s="138" customFormat="1">
      <c r="B127" s="142" t="s">
        <v>249</v>
      </c>
      <c r="C127" s="141"/>
      <c r="D127" s="141"/>
      <c r="E127" s="141"/>
    </row>
    <row r="128" spans="2:17" s="138" customFormat="1">
      <c r="B128" s="142" t="s">
        <v>116</v>
      </c>
      <c r="C128" s="141"/>
      <c r="D128" s="141"/>
      <c r="E128" s="141"/>
    </row>
    <row r="129" spans="2:2">
      <c r="B129" s="91" t="s">
        <v>234</v>
      </c>
    </row>
    <row r="130" spans="2:2">
      <c r="B130" s="91" t="s">
        <v>244</v>
      </c>
    </row>
  </sheetData>
  <sheetProtection sheet="1" objects="1" scenarios="1"/>
  <mergeCells count="1">
    <mergeCell ref="B6:Q6"/>
  </mergeCells>
  <phoneticPr fontId="5" type="noConversion"/>
  <conditionalFormatting sqref="B104:B105 B109:B111">
    <cfRule type="cellIs" dxfId="77" priority="77" operator="equal">
      <formula>2958465</formula>
    </cfRule>
    <cfRule type="cellIs" dxfId="76" priority="78" operator="equal">
      <formula>"NR3"</formula>
    </cfRule>
    <cfRule type="cellIs" dxfId="75" priority="79" operator="equal">
      <formula>"דירוג פנימי"</formula>
    </cfRule>
  </conditionalFormatting>
  <conditionalFormatting sqref="B104:B105 B109:B111">
    <cfRule type="cellIs" dxfId="74" priority="76" operator="equal">
      <formula>2958465</formula>
    </cfRule>
  </conditionalFormatting>
  <conditionalFormatting sqref="B11:B12">
    <cfRule type="cellIs" dxfId="73" priority="75" operator="equal">
      <formula>"NR3"</formula>
    </cfRule>
  </conditionalFormatting>
  <conditionalFormatting sqref="B13:B17">
    <cfRule type="cellIs" dxfId="72" priority="69" operator="equal">
      <formula>"NR3"</formula>
    </cfRule>
  </conditionalFormatting>
  <conditionalFormatting sqref="B18:B20">
    <cfRule type="cellIs" dxfId="71" priority="68" operator="equal">
      <formula>"NR3"</formula>
    </cfRule>
  </conditionalFormatting>
  <conditionalFormatting sqref="B21:B22">
    <cfRule type="cellIs" dxfId="70" priority="67" operator="equal">
      <formula>"NR3"</formula>
    </cfRule>
  </conditionalFormatting>
  <conditionalFormatting sqref="B23:B25">
    <cfRule type="cellIs" dxfId="69" priority="66" operator="equal">
      <formula>"NR3"</formula>
    </cfRule>
  </conditionalFormatting>
  <conditionalFormatting sqref="B26">
    <cfRule type="cellIs" dxfId="68" priority="65" operator="equal">
      <formula>"NR3"</formula>
    </cfRule>
  </conditionalFormatting>
  <conditionalFormatting sqref="B41:B43">
    <cfRule type="cellIs" dxfId="67" priority="62" operator="equal">
      <formula>2958465</formula>
    </cfRule>
    <cfRule type="cellIs" dxfId="66" priority="63" operator="equal">
      <formula>"NR3"</formula>
    </cfRule>
    <cfRule type="cellIs" dxfId="65" priority="64" operator="equal">
      <formula>"דירוג פנימי"</formula>
    </cfRule>
  </conditionalFormatting>
  <conditionalFormatting sqref="B41:B43">
    <cfRule type="cellIs" dxfId="64" priority="61" operator="equal">
      <formula>2958465</formula>
    </cfRule>
  </conditionalFormatting>
  <conditionalFormatting sqref="B44:B55">
    <cfRule type="cellIs" dxfId="63" priority="58" operator="equal">
      <formula>2958465</formula>
    </cfRule>
    <cfRule type="cellIs" dxfId="62" priority="59" operator="equal">
      <formula>"NR3"</formula>
    </cfRule>
    <cfRule type="cellIs" dxfId="61" priority="60" operator="equal">
      <formula>"דירוג פנימי"</formula>
    </cfRule>
  </conditionalFormatting>
  <conditionalFormatting sqref="B44:B55">
    <cfRule type="cellIs" dxfId="60" priority="57" operator="equal">
      <formula>2958465</formula>
    </cfRule>
  </conditionalFormatting>
  <conditionalFormatting sqref="B56:B57">
    <cfRule type="cellIs" dxfId="59" priority="54" operator="equal">
      <formula>2958465</formula>
    </cfRule>
    <cfRule type="cellIs" dxfId="58" priority="55" operator="equal">
      <formula>"NR3"</formula>
    </cfRule>
    <cfRule type="cellIs" dxfId="57" priority="56" operator="equal">
      <formula>"דירוג פנימי"</formula>
    </cfRule>
  </conditionalFormatting>
  <conditionalFormatting sqref="B56:B57">
    <cfRule type="cellIs" dxfId="56" priority="53" operator="equal">
      <formula>2958465</formula>
    </cfRule>
  </conditionalFormatting>
  <conditionalFormatting sqref="B58">
    <cfRule type="cellIs" dxfId="55" priority="50" operator="equal">
      <formula>2958465</formula>
    </cfRule>
    <cfRule type="cellIs" dxfId="54" priority="51" operator="equal">
      <formula>"NR3"</formula>
    </cfRule>
    <cfRule type="cellIs" dxfId="53" priority="52" operator="equal">
      <formula>"דירוג פנימי"</formula>
    </cfRule>
  </conditionalFormatting>
  <conditionalFormatting sqref="B58">
    <cfRule type="cellIs" dxfId="52" priority="49" operator="equal">
      <formula>2958465</formula>
    </cfRule>
  </conditionalFormatting>
  <conditionalFormatting sqref="B59">
    <cfRule type="cellIs" dxfId="51" priority="46" operator="equal">
      <formula>2958465</formula>
    </cfRule>
    <cfRule type="cellIs" dxfId="50" priority="47" operator="equal">
      <formula>"NR3"</formula>
    </cfRule>
    <cfRule type="cellIs" dxfId="49" priority="48" operator="equal">
      <formula>"דירוג פנימי"</formula>
    </cfRule>
  </conditionalFormatting>
  <conditionalFormatting sqref="B59">
    <cfRule type="cellIs" dxfId="48" priority="45" operator="equal">
      <formula>2958465</formula>
    </cfRule>
  </conditionalFormatting>
  <conditionalFormatting sqref="B60:B73">
    <cfRule type="cellIs" dxfId="47" priority="42" operator="equal">
      <formula>2958465</formula>
    </cfRule>
    <cfRule type="cellIs" dxfId="46" priority="43" operator="equal">
      <formula>"NR3"</formula>
    </cfRule>
    <cfRule type="cellIs" dxfId="45" priority="44" operator="equal">
      <formula>"דירוג פנימי"</formula>
    </cfRule>
  </conditionalFormatting>
  <conditionalFormatting sqref="B60:B73">
    <cfRule type="cellIs" dxfId="44" priority="41" operator="equal">
      <formula>2958465</formula>
    </cfRule>
  </conditionalFormatting>
  <conditionalFormatting sqref="B74:B75">
    <cfRule type="cellIs" dxfId="43" priority="38" operator="equal">
      <formula>2958465</formula>
    </cfRule>
    <cfRule type="cellIs" dxfId="42" priority="39" operator="equal">
      <formula>"NR3"</formula>
    </cfRule>
    <cfRule type="cellIs" dxfId="41" priority="40" operator="equal">
      <formula>"דירוג פנימי"</formula>
    </cfRule>
  </conditionalFormatting>
  <conditionalFormatting sqref="B74:B75">
    <cfRule type="cellIs" dxfId="40" priority="37" operator="equal">
      <formula>2958465</formula>
    </cfRule>
  </conditionalFormatting>
  <conditionalFormatting sqref="B76:B77">
    <cfRule type="cellIs" dxfId="39" priority="34" operator="equal">
      <formula>2958465</formula>
    </cfRule>
    <cfRule type="cellIs" dxfId="38" priority="35" operator="equal">
      <formula>"NR3"</formula>
    </cfRule>
    <cfRule type="cellIs" dxfId="37" priority="36" operator="equal">
      <formula>"דירוג פנימי"</formula>
    </cfRule>
  </conditionalFormatting>
  <conditionalFormatting sqref="B76:B77">
    <cfRule type="cellIs" dxfId="36" priority="33" operator="equal">
      <formula>2958465</formula>
    </cfRule>
  </conditionalFormatting>
  <conditionalFormatting sqref="B78">
    <cfRule type="cellIs" dxfId="35" priority="30" operator="equal">
      <formula>2958465</formula>
    </cfRule>
    <cfRule type="cellIs" dxfId="34" priority="31" operator="equal">
      <formula>"NR3"</formula>
    </cfRule>
    <cfRule type="cellIs" dxfId="33" priority="32" operator="equal">
      <formula>"דירוג פנימי"</formula>
    </cfRule>
  </conditionalFormatting>
  <conditionalFormatting sqref="B78">
    <cfRule type="cellIs" dxfId="32" priority="29" operator="equal">
      <formula>2958465</formula>
    </cfRule>
  </conditionalFormatting>
  <conditionalFormatting sqref="B79:B89">
    <cfRule type="cellIs" dxfId="31" priority="26" operator="equal">
      <formula>2958465</formula>
    </cfRule>
    <cfRule type="cellIs" dxfId="30" priority="27" operator="equal">
      <formula>"NR3"</formula>
    </cfRule>
    <cfRule type="cellIs" dxfId="29" priority="28" operator="equal">
      <formula>"דירוג פנימי"</formula>
    </cfRule>
  </conditionalFormatting>
  <conditionalFormatting sqref="B79:B89">
    <cfRule type="cellIs" dxfId="28" priority="25" operator="equal">
      <formula>2958465</formula>
    </cfRule>
  </conditionalFormatting>
  <conditionalFormatting sqref="B90:B99">
    <cfRule type="cellIs" dxfId="27" priority="22" operator="equal">
      <formula>2958465</formula>
    </cfRule>
    <cfRule type="cellIs" dxfId="26" priority="23" operator="equal">
      <formula>"NR3"</formula>
    </cfRule>
    <cfRule type="cellIs" dxfId="25" priority="24" operator="equal">
      <formula>"דירוג פנימי"</formula>
    </cfRule>
  </conditionalFormatting>
  <conditionalFormatting sqref="B90:B99">
    <cfRule type="cellIs" dxfId="24" priority="21" operator="equal">
      <formula>2958465</formula>
    </cfRule>
  </conditionalFormatting>
  <conditionalFormatting sqref="B100:B101">
    <cfRule type="cellIs" dxfId="23" priority="18" operator="equal">
      <formula>2958465</formula>
    </cfRule>
    <cfRule type="cellIs" dxfId="22" priority="19" operator="equal">
      <formula>"NR3"</formula>
    </cfRule>
    <cfRule type="cellIs" dxfId="21" priority="20" operator="equal">
      <formula>"דירוג פנימי"</formula>
    </cfRule>
  </conditionalFormatting>
  <conditionalFormatting sqref="B100:B101">
    <cfRule type="cellIs" dxfId="20" priority="17" operator="equal">
      <formula>2958465</formula>
    </cfRule>
  </conditionalFormatting>
  <conditionalFormatting sqref="B102:B103">
    <cfRule type="cellIs" dxfId="19" priority="14" operator="equal">
      <formula>2958465</formula>
    </cfRule>
    <cfRule type="cellIs" dxfId="18" priority="15" operator="equal">
      <formula>"NR3"</formula>
    </cfRule>
    <cfRule type="cellIs" dxfId="17" priority="16" operator="equal">
      <formula>"דירוג פנימי"</formula>
    </cfRule>
  </conditionalFormatting>
  <conditionalFormatting sqref="B102:B103">
    <cfRule type="cellIs" dxfId="16" priority="13" operator="equal">
      <formula>2958465</formula>
    </cfRule>
  </conditionalFormatting>
  <conditionalFormatting sqref="B106:B108">
    <cfRule type="cellIs" dxfId="15" priority="10" operator="equal">
      <formula>2958465</formula>
    </cfRule>
    <cfRule type="cellIs" dxfId="14" priority="11" operator="equal">
      <formula>"NR3"</formula>
    </cfRule>
    <cfRule type="cellIs" dxfId="13" priority="12" operator="equal">
      <formula>"דירוג פנימי"</formula>
    </cfRule>
  </conditionalFormatting>
  <conditionalFormatting sqref="B106:B108">
    <cfRule type="cellIs" dxfId="12" priority="9" operator="equal">
      <formula>2958465</formula>
    </cfRule>
  </conditionalFormatting>
  <conditionalFormatting sqref="B112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112">
    <cfRule type="cellIs" dxfId="8" priority="5" operator="equal">
      <formula>2958465</formula>
    </cfRule>
  </conditionalFormatting>
  <conditionalFormatting sqref="B113:B122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113:B122">
    <cfRule type="cellIs" dxfId="4" priority="1" operator="equal">
      <formula>2958465</formula>
    </cfRule>
  </conditionalFormatting>
  <dataValidations count="1">
    <dataValidation allowBlank="1" showInputMessage="1" showErrorMessage="1" sqref="D1:Q9 C5:C9 B1:B9 A1:A122 R1:XFD122 A124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3"/>
  <sheetViews>
    <sheetView rightToLeft="1" workbookViewId="0">
      <selection activeCell="A10" sqref="A10:XFD13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855468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182</v>
      </c>
      <c r="C1" s="76" t="s" vm="1">
        <v>250</v>
      </c>
    </row>
    <row r="2" spans="2:64">
      <c r="B2" s="56" t="s">
        <v>181</v>
      </c>
      <c r="C2" s="76" t="s">
        <v>251</v>
      </c>
    </row>
    <row r="3" spans="2:64">
      <c r="B3" s="56" t="s">
        <v>183</v>
      </c>
      <c r="C3" s="76" t="s">
        <v>252</v>
      </c>
    </row>
    <row r="4" spans="2:64">
      <c r="B4" s="56" t="s">
        <v>184</v>
      </c>
      <c r="C4" s="76">
        <v>8602</v>
      </c>
    </row>
    <row r="6" spans="2:64" ht="26.25" customHeight="1">
      <c r="B6" s="189" t="s">
        <v>215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4" s="3" customFormat="1" ht="63">
      <c r="B7" s="59" t="s">
        <v>120</v>
      </c>
      <c r="C7" s="60" t="s">
        <v>45</v>
      </c>
      <c r="D7" s="60" t="s">
        <v>121</v>
      </c>
      <c r="E7" s="60" t="s">
        <v>15</v>
      </c>
      <c r="F7" s="60" t="s">
        <v>65</v>
      </c>
      <c r="G7" s="60" t="s">
        <v>18</v>
      </c>
      <c r="H7" s="60" t="s">
        <v>105</v>
      </c>
      <c r="I7" s="60" t="s">
        <v>52</v>
      </c>
      <c r="J7" s="60" t="s">
        <v>19</v>
      </c>
      <c r="K7" s="60" t="s">
        <v>236</v>
      </c>
      <c r="L7" s="60" t="s">
        <v>235</v>
      </c>
      <c r="M7" s="60" t="s">
        <v>114</v>
      </c>
      <c r="N7" s="60" t="s">
        <v>185</v>
      </c>
      <c r="O7" s="62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245</v>
      </c>
      <c r="L8" s="32"/>
      <c r="M8" s="32" t="s">
        <v>239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136" customFormat="1" ht="18" customHeight="1">
      <c r="B10" s="118" t="s">
        <v>40</v>
      </c>
      <c r="C10" s="119"/>
      <c r="D10" s="119"/>
      <c r="E10" s="119"/>
      <c r="F10" s="119"/>
      <c r="G10" s="120">
        <v>0.01</v>
      </c>
      <c r="H10" s="119"/>
      <c r="I10" s="119"/>
      <c r="J10" s="121">
        <v>1.4999999999999999E-2</v>
      </c>
      <c r="K10" s="120"/>
      <c r="L10" s="126"/>
      <c r="M10" s="120">
        <v>20.190300000000001</v>
      </c>
      <c r="N10" s="121">
        <v>1</v>
      </c>
      <c r="O10" s="121">
        <f>M10/'סכום נכסי הקרן'!$C$42</f>
        <v>2.3964787938611951E-4</v>
      </c>
      <c r="P10" s="137"/>
      <c r="Q10" s="137"/>
      <c r="R10" s="137"/>
      <c r="S10" s="137"/>
      <c r="T10" s="137"/>
      <c r="U10" s="137"/>
      <c r="BL10" s="137"/>
    </row>
    <row r="11" spans="2:64" s="137" customFormat="1" ht="20.25" customHeight="1">
      <c r="B11" s="118" t="s">
        <v>233</v>
      </c>
      <c r="C11" s="119"/>
      <c r="D11" s="119"/>
      <c r="E11" s="119"/>
      <c r="F11" s="119"/>
      <c r="G11" s="120">
        <v>0.01</v>
      </c>
      <c r="H11" s="119"/>
      <c r="I11" s="119"/>
      <c r="J11" s="121">
        <v>1.4999999999999999E-2</v>
      </c>
      <c r="K11" s="120"/>
      <c r="L11" s="126"/>
      <c r="M11" s="120">
        <v>20.190300000000001</v>
      </c>
      <c r="N11" s="121">
        <v>1</v>
      </c>
      <c r="O11" s="121">
        <f>M11/'סכום נכסי הקרן'!$C$42</f>
        <v>2.3964787938611951E-4</v>
      </c>
    </row>
    <row r="12" spans="2:64" s="138" customFormat="1">
      <c r="B12" s="125" t="s">
        <v>231</v>
      </c>
      <c r="C12" s="80"/>
      <c r="D12" s="80"/>
      <c r="E12" s="80"/>
      <c r="F12" s="80"/>
      <c r="G12" s="86">
        <v>0.01</v>
      </c>
      <c r="H12" s="80"/>
      <c r="I12" s="80"/>
      <c r="J12" s="87">
        <v>1.4999999999999999E-2</v>
      </c>
      <c r="K12" s="86"/>
      <c r="L12" s="88"/>
      <c r="M12" s="86">
        <v>20.190300000000001</v>
      </c>
      <c r="N12" s="87">
        <v>1</v>
      </c>
      <c r="O12" s="87">
        <f>M12/'סכום נכסי הקרן'!$C$42</f>
        <v>2.3964787938611951E-4</v>
      </c>
    </row>
    <row r="13" spans="2:64" s="138" customFormat="1">
      <c r="B13" s="77" t="s">
        <v>1090</v>
      </c>
      <c r="C13" s="78">
        <v>3288</v>
      </c>
      <c r="D13" s="78" t="s">
        <v>285</v>
      </c>
      <c r="E13" s="78" t="s">
        <v>1094</v>
      </c>
      <c r="F13" s="78" t="s">
        <v>1093</v>
      </c>
      <c r="G13" s="83">
        <v>0.01</v>
      </c>
      <c r="H13" s="89" t="s">
        <v>167</v>
      </c>
      <c r="I13" s="90">
        <v>6.1500000000000006E-2</v>
      </c>
      <c r="J13" s="84">
        <v>1.4999999999999999E-2</v>
      </c>
      <c r="K13" s="83">
        <v>15672.05</v>
      </c>
      <c r="L13" s="85">
        <v>128.83000000000001</v>
      </c>
      <c r="M13" s="83">
        <v>20.190300000000001</v>
      </c>
      <c r="N13" s="84">
        <v>1</v>
      </c>
      <c r="O13" s="84">
        <f>M13/'סכום נכסי הקרן'!$C$42</f>
        <v>2.3964787938611951E-4</v>
      </c>
    </row>
    <row r="14" spans="2:64">
      <c r="B14" s="81"/>
      <c r="C14" s="78"/>
      <c r="D14" s="78"/>
      <c r="E14" s="78"/>
      <c r="F14" s="78"/>
      <c r="G14" s="78"/>
      <c r="H14" s="78"/>
      <c r="I14" s="78"/>
      <c r="J14" s="84"/>
      <c r="K14" s="83"/>
      <c r="L14" s="85"/>
      <c r="M14" s="78"/>
      <c r="N14" s="84"/>
      <c r="O14" s="78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91" t="s">
        <v>249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91" t="s">
        <v>116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91" t="s">
        <v>234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91" t="s">
        <v>244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182</v>
      </c>
      <c r="C1" s="76" t="s" vm="1">
        <v>250</v>
      </c>
    </row>
    <row r="2" spans="2:56">
      <c r="B2" s="56" t="s">
        <v>181</v>
      </c>
      <c r="C2" s="76" t="s">
        <v>251</v>
      </c>
    </row>
    <row r="3" spans="2:56">
      <c r="B3" s="56" t="s">
        <v>183</v>
      </c>
      <c r="C3" s="76" t="s">
        <v>252</v>
      </c>
    </row>
    <row r="4" spans="2:56">
      <c r="B4" s="56" t="s">
        <v>184</v>
      </c>
      <c r="C4" s="76">
        <v>8602</v>
      </c>
    </row>
    <row r="6" spans="2:56" ht="26.25" customHeight="1">
      <c r="B6" s="189" t="s">
        <v>216</v>
      </c>
      <c r="C6" s="190"/>
      <c r="D6" s="190"/>
      <c r="E6" s="190"/>
      <c r="F6" s="190"/>
      <c r="G6" s="190"/>
      <c r="H6" s="190"/>
      <c r="I6" s="190"/>
      <c r="J6" s="191"/>
    </row>
    <row r="7" spans="2:56" s="3" customFormat="1" ht="78.75">
      <c r="B7" s="59" t="s">
        <v>120</v>
      </c>
      <c r="C7" s="61" t="s">
        <v>54</v>
      </c>
      <c r="D7" s="61" t="s">
        <v>89</v>
      </c>
      <c r="E7" s="61" t="s">
        <v>55</v>
      </c>
      <c r="F7" s="61" t="s">
        <v>105</v>
      </c>
      <c r="G7" s="61" t="s">
        <v>227</v>
      </c>
      <c r="H7" s="61" t="s">
        <v>185</v>
      </c>
      <c r="I7" s="63" t="s">
        <v>186</v>
      </c>
      <c r="J7" s="63" t="s">
        <v>248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240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1"/>
      <c r="C11" s="77"/>
      <c r="D11" s="77"/>
      <c r="E11" s="77"/>
      <c r="F11" s="77"/>
      <c r="G11" s="77"/>
      <c r="H11" s="77"/>
      <c r="I11" s="77"/>
      <c r="J11" s="77"/>
    </row>
    <row r="12" spans="2:56">
      <c r="B12" s="111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91" t="s">
        <v>249</v>
      </c>
      <c r="C16" s="77"/>
      <c r="D16" s="77"/>
      <c r="E16" s="77"/>
      <c r="F16" s="77"/>
      <c r="G16" s="77"/>
      <c r="H16" s="77"/>
      <c r="I16" s="77"/>
      <c r="J16" s="77"/>
    </row>
    <row r="17" spans="2:10">
      <c r="B17" s="91" t="s">
        <v>116</v>
      </c>
      <c r="C17" s="77"/>
      <c r="D17" s="77"/>
      <c r="E17" s="77"/>
      <c r="F17" s="77"/>
      <c r="G17" s="77"/>
      <c r="H17" s="77"/>
      <c r="I17" s="77"/>
      <c r="J17" s="77"/>
    </row>
    <row r="18" spans="2:10">
      <c r="B18" s="91" t="s">
        <v>234</v>
      </c>
      <c r="C18" s="77"/>
      <c r="D18" s="77"/>
      <c r="E18" s="77"/>
      <c r="F18" s="77"/>
      <c r="G18" s="77"/>
      <c r="H18" s="77"/>
      <c r="I18" s="77"/>
      <c r="J18" s="77"/>
    </row>
    <row r="19" spans="2:10">
      <c r="B19" s="91" t="s">
        <v>244</v>
      </c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8:B1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9" t="s">
        <v>217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6">
      <c r="B7" s="59" t="s">
        <v>120</v>
      </c>
      <c r="C7" s="59" t="s">
        <v>121</v>
      </c>
      <c r="D7" s="59" t="s">
        <v>15</v>
      </c>
      <c r="E7" s="59" t="s">
        <v>16</v>
      </c>
      <c r="F7" s="59" t="s">
        <v>57</v>
      </c>
      <c r="G7" s="59" t="s">
        <v>105</v>
      </c>
      <c r="H7" s="59" t="s">
        <v>53</v>
      </c>
      <c r="I7" s="59" t="s">
        <v>114</v>
      </c>
      <c r="J7" s="59" t="s">
        <v>185</v>
      </c>
      <c r="K7" s="59" t="s">
        <v>186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239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11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249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1" t="s">
        <v>116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234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1" t="s">
        <v>244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0" sqref="K10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855468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9" t="s">
        <v>218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3">
      <c r="B7" s="59" t="s">
        <v>120</v>
      </c>
      <c r="C7" s="61" t="s">
        <v>45</v>
      </c>
      <c r="D7" s="61" t="s">
        <v>15</v>
      </c>
      <c r="E7" s="61" t="s">
        <v>16</v>
      </c>
      <c r="F7" s="61" t="s">
        <v>57</v>
      </c>
      <c r="G7" s="61" t="s">
        <v>105</v>
      </c>
      <c r="H7" s="61" t="s">
        <v>53</v>
      </c>
      <c r="I7" s="61" t="s">
        <v>114</v>
      </c>
      <c r="J7" s="61" t="s">
        <v>185</v>
      </c>
      <c r="K7" s="63" t="s">
        <v>186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239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8" t="s">
        <v>56</v>
      </c>
      <c r="C10" s="119"/>
      <c r="D10" s="119"/>
      <c r="E10" s="119"/>
      <c r="F10" s="119"/>
      <c r="G10" s="119"/>
      <c r="H10" s="132">
        <v>0.39340000000000003</v>
      </c>
      <c r="I10" s="120">
        <v>1.4721500000000001</v>
      </c>
      <c r="J10" s="121">
        <v>1</v>
      </c>
      <c r="K10" s="121">
        <f>I10/'סכום נכסי הקרן'!$C$42</f>
        <v>1.7473619789615599E-5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2"/>
    </row>
    <row r="11" spans="2:60" s="92" customFormat="1" ht="21" customHeight="1">
      <c r="B11" s="118" t="s">
        <v>233</v>
      </c>
      <c r="C11" s="119"/>
      <c r="D11" s="119"/>
      <c r="E11" s="119"/>
      <c r="F11" s="119"/>
      <c r="G11" s="119"/>
      <c r="H11" s="132">
        <v>0.39340000000000003</v>
      </c>
      <c r="I11" s="120">
        <v>1.4721500000000001</v>
      </c>
      <c r="J11" s="121">
        <v>1</v>
      </c>
      <c r="K11" s="121">
        <f>I11/'סכום נכסי הקרן'!$C$42</f>
        <v>1.7473619789615599E-5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77" t="s">
        <v>1091</v>
      </c>
      <c r="C12" s="78" t="s">
        <v>1092</v>
      </c>
      <c r="D12" s="78" t="s">
        <v>937</v>
      </c>
      <c r="E12" s="78"/>
      <c r="F12" s="90">
        <v>5.5999999999999994E-2</v>
      </c>
      <c r="G12" s="89" t="s">
        <v>167</v>
      </c>
      <c r="H12" s="116">
        <v>0.39340000000000003</v>
      </c>
      <c r="I12" s="83">
        <v>1.4721500000000001</v>
      </c>
      <c r="J12" s="84">
        <v>1</v>
      </c>
      <c r="K12" s="84">
        <f>I12/'סכום נכסי הקרן'!$C$42</f>
        <v>1.7473619789615599E-5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8"/>
      <c r="C13" s="78"/>
      <c r="D13" s="78"/>
      <c r="E13" s="78"/>
      <c r="F13" s="78"/>
      <c r="G13" s="78"/>
      <c r="H13" s="116"/>
      <c r="I13" s="78"/>
      <c r="J13" s="84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1" t="s">
        <v>249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116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1" t="s">
        <v>234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91" t="s">
        <v>244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85"/>
  <sheetViews>
    <sheetView rightToLeft="1" workbookViewId="0">
      <selection activeCell="A11" sqref="A11:XFD17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855468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6" t="s">
        <v>182</v>
      </c>
      <c r="C1" s="76" t="s" vm="1">
        <v>250</v>
      </c>
    </row>
    <row r="2" spans="2:39">
      <c r="B2" s="56" t="s">
        <v>181</v>
      </c>
      <c r="C2" s="76" t="s">
        <v>251</v>
      </c>
    </row>
    <row r="3" spans="2:39">
      <c r="B3" s="56" t="s">
        <v>183</v>
      </c>
      <c r="C3" s="76" t="s">
        <v>252</v>
      </c>
    </row>
    <row r="4" spans="2:39">
      <c r="B4" s="56" t="s">
        <v>184</v>
      </c>
      <c r="C4" s="76">
        <v>8602</v>
      </c>
    </row>
    <row r="6" spans="2:39" ht="26.25" customHeight="1">
      <c r="B6" s="189" t="s">
        <v>219</v>
      </c>
      <c r="C6" s="190"/>
      <c r="D6" s="191"/>
    </row>
    <row r="7" spans="2:39" s="3" customFormat="1" ht="31.5">
      <c r="B7" s="59" t="s">
        <v>120</v>
      </c>
      <c r="C7" s="64" t="s">
        <v>111</v>
      </c>
      <c r="D7" s="65" t="s">
        <v>110</v>
      </c>
    </row>
    <row r="8" spans="2:39" s="3" customFormat="1">
      <c r="B8" s="15"/>
      <c r="C8" s="32" t="s">
        <v>239</v>
      </c>
      <c r="D8" s="17" t="s">
        <v>22</v>
      </c>
    </row>
    <row r="9" spans="2:39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</row>
    <row r="10" spans="2:39" s="4" customFormat="1" ht="18" customHeight="1">
      <c r="B10" s="125" t="s">
        <v>1104</v>
      </c>
      <c r="C10" s="133">
        <f>C11+C26</f>
        <v>82.681535566881976</v>
      </c>
      <c r="D10" s="77"/>
      <c r="E10" s="3"/>
      <c r="F10" s="3"/>
      <c r="G10" s="3"/>
      <c r="H10" s="3"/>
      <c r="I10" s="3"/>
    </row>
    <row r="11" spans="2:39" s="138" customFormat="1">
      <c r="B11" s="125" t="s">
        <v>25</v>
      </c>
      <c r="C11" s="133">
        <f>SUM(C12:C24)</f>
        <v>82.681535566881976</v>
      </c>
      <c r="D11" s="77"/>
      <c r="E11" s="140"/>
      <c r="F11" s="140"/>
      <c r="G11" s="140"/>
      <c r="H11" s="140"/>
      <c r="I11" s="140"/>
    </row>
    <row r="12" spans="2:39" s="138" customFormat="1">
      <c r="B12" s="144" t="s">
        <v>1108</v>
      </c>
      <c r="C12" s="145">
        <v>27.315450000000002</v>
      </c>
      <c r="D12" s="146">
        <v>43100</v>
      </c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</row>
    <row r="13" spans="2:39" s="138" customFormat="1">
      <c r="B13" s="147" t="s">
        <v>1109</v>
      </c>
      <c r="C13" s="145">
        <v>1.6862999999999999</v>
      </c>
      <c r="D13" s="146">
        <v>43948</v>
      </c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</row>
    <row r="14" spans="2:39" s="138" customFormat="1">
      <c r="B14" s="147" t="s">
        <v>1110</v>
      </c>
      <c r="C14" s="145">
        <v>14.686730000000001</v>
      </c>
      <c r="D14" s="146">
        <v>43297</v>
      </c>
      <c r="E14" s="140"/>
      <c r="F14" s="140"/>
      <c r="G14" s="140"/>
      <c r="H14" s="140"/>
      <c r="I14" s="140"/>
    </row>
    <row r="15" spans="2:39" s="138" customFormat="1">
      <c r="B15" s="147" t="s">
        <v>1111</v>
      </c>
      <c r="C15" s="145">
        <v>26.608661058700005</v>
      </c>
      <c r="D15" s="146">
        <v>43908</v>
      </c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pans="2:39" s="138" customFormat="1">
      <c r="B16" s="147" t="s">
        <v>1112</v>
      </c>
      <c r="C16" s="145">
        <v>12.384394508181968</v>
      </c>
      <c r="D16" s="146">
        <v>43378</v>
      </c>
      <c r="E16" s="140"/>
      <c r="F16" s="140"/>
      <c r="G16" s="140"/>
      <c r="H16" s="140"/>
      <c r="I16" s="140"/>
    </row>
    <row r="17" spans="2:39" s="138" customFormat="1">
      <c r="B17" s="141"/>
      <c r="E17" s="140"/>
      <c r="F17" s="140"/>
      <c r="G17" s="140"/>
      <c r="H17" s="140"/>
      <c r="I17" s="140"/>
    </row>
    <row r="20" spans="2:39">
      <c r="B20" s="77"/>
      <c r="C20" s="77"/>
      <c r="D20" s="77"/>
    </row>
    <row r="21" spans="2:39">
      <c r="B21" s="77"/>
      <c r="C21" s="77"/>
      <c r="D21" s="77"/>
    </row>
    <row r="22" spans="2:39">
      <c r="B22" s="77"/>
      <c r="C22" s="77"/>
      <c r="D22" s="77"/>
    </row>
    <row r="23" spans="2:39">
      <c r="B23" s="91" t="s">
        <v>249</v>
      </c>
      <c r="C23" s="77"/>
      <c r="D23" s="7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>
      <c r="B24" s="91" t="s">
        <v>116</v>
      </c>
      <c r="C24" s="77"/>
      <c r="D24" s="77"/>
    </row>
    <row r="25" spans="2:39">
      <c r="B25" s="91" t="s">
        <v>234</v>
      </c>
      <c r="C25" s="77"/>
      <c r="D25" s="77"/>
    </row>
    <row r="26" spans="2:39">
      <c r="B26" s="91" t="s">
        <v>244</v>
      </c>
      <c r="C26" s="77"/>
      <c r="D26" s="77"/>
    </row>
    <row r="27" spans="2:39">
      <c r="B27" s="77"/>
      <c r="C27" s="77"/>
      <c r="D27" s="77"/>
    </row>
    <row r="28" spans="2:39">
      <c r="B28" s="77"/>
      <c r="C28" s="77"/>
      <c r="D28" s="77"/>
    </row>
    <row r="29" spans="2:39">
      <c r="B29" s="77"/>
      <c r="C29" s="77"/>
      <c r="D29" s="77"/>
    </row>
    <row r="30" spans="2:39">
      <c r="B30" s="77"/>
      <c r="C30" s="77"/>
      <c r="D30" s="77"/>
    </row>
    <row r="31" spans="2:39">
      <c r="B31" s="77"/>
      <c r="C31" s="77"/>
      <c r="D31" s="77"/>
    </row>
    <row r="32" spans="2:39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</sheetData>
  <sheetProtection sheet="1" objects="1" scenarios="1"/>
  <mergeCells count="1">
    <mergeCell ref="B6:D6"/>
  </mergeCells>
  <phoneticPr fontId="5" type="noConversion"/>
  <conditionalFormatting sqref="B15">
    <cfRule type="cellIs" dxfId="3" priority="4" operator="equal">
      <formula>"NR3"</formula>
    </cfRule>
  </conditionalFormatting>
  <conditionalFormatting sqref="B14">
    <cfRule type="cellIs" dxfId="2" priority="3" operator="equal">
      <formula>"NR3"</formula>
    </cfRule>
  </conditionalFormatting>
  <conditionalFormatting sqref="B13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A23:A1048576 B25:B1048576 C5:C15 A1:B15 B16 D1:XFD15 A20:XFD22 C2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9" t="s">
        <v>222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120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106</v>
      </c>
      <c r="H7" s="30" t="s">
        <v>18</v>
      </c>
      <c r="I7" s="30" t="s">
        <v>105</v>
      </c>
      <c r="J7" s="30" t="s">
        <v>17</v>
      </c>
      <c r="K7" s="30" t="s">
        <v>220</v>
      </c>
      <c r="L7" s="30" t="s">
        <v>241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F516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6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8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0" width="5.7109375" style="1" customWidth="1"/>
    <col min="31" max="31" width="3.42578125" style="1" customWidth="1"/>
    <col min="32" max="32" width="5.7109375" style="1" hidden="1" customWidth="1"/>
    <col min="33" max="33" width="10.140625" style="1" customWidth="1"/>
    <col min="34" max="34" width="13.85546875" style="1" customWidth="1"/>
    <col min="35" max="35" width="5.7109375" style="1" customWidth="1"/>
    <col min="36" max="16384" width="9.140625" style="1"/>
  </cols>
  <sheetData>
    <row r="1" spans="2:12">
      <c r="B1" s="157" t="s">
        <v>182</v>
      </c>
      <c r="C1" s="158" t="s" vm="1">
        <v>250</v>
      </c>
      <c r="D1" s="148"/>
      <c r="E1" s="148"/>
      <c r="F1" s="148"/>
      <c r="G1" s="148"/>
      <c r="H1" s="148"/>
      <c r="I1" s="148"/>
      <c r="J1" s="148"/>
      <c r="K1" s="148"/>
      <c r="L1" s="148"/>
    </row>
    <row r="2" spans="2:12">
      <c r="B2" s="157" t="s">
        <v>181</v>
      </c>
      <c r="C2" s="158" t="s">
        <v>251</v>
      </c>
      <c r="D2" s="148"/>
      <c r="E2" s="148"/>
      <c r="F2" s="148"/>
      <c r="G2" s="148"/>
      <c r="H2" s="148"/>
      <c r="I2" s="148"/>
      <c r="J2" s="148"/>
      <c r="K2" s="148"/>
      <c r="L2" s="148"/>
    </row>
    <row r="3" spans="2:12">
      <c r="B3" s="157" t="s">
        <v>183</v>
      </c>
      <c r="C3" s="158" t="s">
        <v>252</v>
      </c>
      <c r="D3" s="148"/>
      <c r="E3" s="148"/>
      <c r="F3" s="148"/>
      <c r="G3" s="148"/>
      <c r="H3" s="148"/>
      <c r="I3" s="148"/>
      <c r="J3" s="148"/>
      <c r="K3" s="148"/>
      <c r="L3" s="148"/>
    </row>
    <row r="4" spans="2:12">
      <c r="B4" s="157" t="s">
        <v>184</v>
      </c>
      <c r="C4" s="158">
        <v>8602</v>
      </c>
      <c r="D4" s="148"/>
      <c r="E4" s="148"/>
      <c r="F4" s="148"/>
      <c r="G4" s="148"/>
      <c r="H4" s="148"/>
      <c r="I4" s="148"/>
      <c r="J4" s="148"/>
      <c r="K4" s="148"/>
      <c r="L4" s="148"/>
    </row>
    <row r="6" spans="2:12" ht="26.25" customHeight="1">
      <c r="B6" s="178" t="s">
        <v>211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2:12" s="3" customFormat="1" ht="63">
      <c r="B7" s="151" t="s">
        <v>119</v>
      </c>
      <c r="C7" s="152" t="s">
        <v>45</v>
      </c>
      <c r="D7" s="152" t="s">
        <v>121</v>
      </c>
      <c r="E7" s="152" t="s">
        <v>15</v>
      </c>
      <c r="F7" s="152" t="s">
        <v>65</v>
      </c>
      <c r="G7" s="152" t="s">
        <v>105</v>
      </c>
      <c r="H7" s="152" t="s">
        <v>17</v>
      </c>
      <c r="I7" s="152" t="s">
        <v>19</v>
      </c>
      <c r="J7" s="152" t="s">
        <v>62</v>
      </c>
      <c r="K7" s="152" t="s">
        <v>185</v>
      </c>
      <c r="L7" s="152" t="s">
        <v>186</v>
      </c>
    </row>
    <row r="8" spans="2:12" s="3" customFormat="1" ht="28.5" customHeight="1">
      <c r="B8" s="153"/>
      <c r="C8" s="154"/>
      <c r="D8" s="154"/>
      <c r="E8" s="154"/>
      <c r="F8" s="154"/>
      <c r="G8" s="154"/>
      <c r="H8" s="154" t="s">
        <v>20</v>
      </c>
      <c r="I8" s="154" t="s">
        <v>20</v>
      </c>
      <c r="J8" s="154" t="s">
        <v>239</v>
      </c>
      <c r="K8" s="154" t="s">
        <v>20</v>
      </c>
      <c r="L8" s="154" t="s">
        <v>20</v>
      </c>
    </row>
    <row r="9" spans="2:12" s="4" customFormat="1" ht="18" customHeight="1">
      <c r="B9" s="155"/>
      <c r="C9" s="156" t="s">
        <v>1</v>
      </c>
      <c r="D9" s="156" t="s">
        <v>2</v>
      </c>
      <c r="E9" s="156" t="s">
        <v>3</v>
      </c>
      <c r="F9" s="156" t="s">
        <v>4</v>
      </c>
      <c r="G9" s="156" t="s">
        <v>5</v>
      </c>
      <c r="H9" s="156" t="s">
        <v>6</v>
      </c>
      <c r="I9" s="156" t="s">
        <v>7</v>
      </c>
      <c r="J9" s="156" t="s">
        <v>8</v>
      </c>
      <c r="K9" s="156" t="s">
        <v>9</v>
      </c>
      <c r="L9" s="156" t="s">
        <v>10</v>
      </c>
    </row>
    <row r="10" spans="2:12" s="136" customFormat="1" ht="18" customHeight="1">
      <c r="B10" s="170" t="s">
        <v>44</v>
      </c>
      <c r="C10" s="171"/>
      <c r="D10" s="171"/>
      <c r="E10" s="171"/>
      <c r="F10" s="171"/>
      <c r="G10" s="171"/>
      <c r="H10" s="171"/>
      <c r="I10" s="171"/>
      <c r="J10" s="172">
        <v>1321.68469</v>
      </c>
      <c r="K10" s="173">
        <v>1</v>
      </c>
      <c r="L10" s="173">
        <v>1.5687678398815311E-2</v>
      </c>
    </row>
    <row r="11" spans="2:12" s="137" customFormat="1">
      <c r="B11" s="170" t="s">
        <v>233</v>
      </c>
      <c r="C11" s="171"/>
      <c r="D11" s="171"/>
      <c r="E11" s="171"/>
      <c r="F11" s="171"/>
      <c r="G11" s="171"/>
      <c r="H11" s="171"/>
      <c r="I11" s="171"/>
      <c r="J11" s="172">
        <v>1321.68469</v>
      </c>
      <c r="K11" s="173">
        <v>1</v>
      </c>
      <c r="L11" s="173">
        <v>1.5687678398815311E-2</v>
      </c>
    </row>
    <row r="12" spans="2:12" s="137" customFormat="1">
      <c r="B12" s="170" t="s">
        <v>41</v>
      </c>
      <c r="C12" s="171"/>
      <c r="D12" s="171"/>
      <c r="E12" s="171"/>
      <c r="F12" s="171"/>
      <c r="G12" s="171"/>
      <c r="H12" s="171"/>
      <c r="I12" s="171"/>
      <c r="J12" s="172">
        <v>1065.3386700000001</v>
      </c>
      <c r="K12" s="173">
        <v>0.80604600935492421</v>
      </c>
      <c r="L12" s="173">
        <v>1.2644990569408527E-2</v>
      </c>
    </row>
    <row r="13" spans="2:12" s="138" customFormat="1">
      <c r="B13" s="159" t="s">
        <v>994</v>
      </c>
      <c r="C13" s="160" t="s">
        <v>995</v>
      </c>
      <c r="D13" s="160">
        <v>12</v>
      </c>
      <c r="E13" s="160" t="s">
        <v>1094</v>
      </c>
      <c r="F13" s="160" t="s">
        <v>1093</v>
      </c>
      <c r="G13" s="167" t="s">
        <v>167</v>
      </c>
      <c r="H13" s="168">
        <v>0</v>
      </c>
      <c r="I13" s="168">
        <v>0</v>
      </c>
      <c r="J13" s="163">
        <v>69.47</v>
      </c>
      <c r="K13" s="164">
        <v>5.256170441075473E-2</v>
      </c>
      <c r="L13" s="164">
        <v>8.2457111488951236E-4</v>
      </c>
    </row>
    <row r="14" spans="2:12" s="138" customFormat="1">
      <c r="B14" s="159" t="s">
        <v>996</v>
      </c>
      <c r="C14" s="160" t="s">
        <v>997</v>
      </c>
      <c r="D14" s="160">
        <v>10</v>
      </c>
      <c r="E14" s="160" t="s">
        <v>1094</v>
      </c>
      <c r="F14" s="160" t="s">
        <v>1093</v>
      </c>
      <c r="G14" s="167" t="s">
        <v>167</v>
      </c>
      <c r="H14" s="168">
        <v>0</v>
      </c>
      <c r="I14" s="168">
        <v>0</v>
      </c>
      <c r="J14" s="163">
        <v>732.17</v>
      </c>
      <c r="K14" s="164">
        <v>0.55396722496649331</v>
      </c>
      <c r="L14" s="164">
        <v>8.6904596687585184E-3</v>
      </c>
    </row>
    <row r="15" spans="2:12" s="138" customFormat="1">
      <c r="B15" s="159" t="s">
        <v>998</v>
      </c>
      <c r="C15" s="160" t="s">
        <v>999</v>
      </c>
      <c r="D15" s="160">
        <v>26</v>
      </c>
      <c r="E15" s="160" t="s">
        <v>1095</v>
      </c>
      <c r="F15" s="160" t="s">
        <v>1093</v>
      </c>
      <c r="G15" s="167" t="s">
        <v>167</v>
      </c>
      <c r="H15" s="168">
        <v>0</v>
      </c>
      <c r="I15" s="168">
        <v>0</v>
      </c>
      <c r="J15" s="163">
        <v>263.69866999999999</v>
      </c>
      <c r="K15" s="164">
        <v>0.19951707997767607</v>
      </c>
      <c r="L15" s="164">
        <v>3.1299597857604956E-3</v>
      </c>
    </row>
    <row r="16" spans="2:12" s="138" customFormat="1">
      <c r="B16" s="159"/>
      <c r="C16" s="160"/>
      <c r="D16" s="160"/>
      <c r="E16" s="160"/>
      <c r="F16" s="160"/>
      <c r="G16" s="160"/>
      <c r="H16" s="160"/>
      <c r="I16" s="160"/>
      <c r="J16" s="160"/>
      <c r="K16" s="164"/>
      <c r="L16" s="160"/>
    </row>
    <row r="17" spans="2:12" s="138" customFormat="1">
      <c r="B17" s="174" t="s">
        <v>42</v>
      </c>
      <c r="C17" s="161"/>
      <c r="D17" s="161"/>
      <c r="E17" s="161"/>
      <c r="F17" s="161"/>
      <c r="G17" s="161"/>
      <c r="H17" s="161"/>
      <c r="I17" s="161"/>
      <c r="J17" s="165">
        <v>247.20992000000001</v>
      </c>
      <c r="K17" s="166">
        <v>0.18704152501002339</v>
      </c>
      <c r="L17" s="166">
        <v>2.9342472915812176E-3</v>
      </c>
    </row>
    <row r="18" spans="2:12" s="138" customFormat="1">
      <c r="B18" s="159" t="s">
        <v>994</v>
      </c>
      <c r="C18" s="160" t="s">
        <v>1002</v>
      </c>
      <c r="D18" s="160">
        <v>12</v>
      </c>
      <c r="E18" s="160" t="s">
        <v>1094</v>
      </c>
      <c r="F18" s="160" t="s">
        <v>1093</v>
      </c>
      <c r="G18" s="167" t="s">
        <v>166</v>
      </c>
      <c r="H18" s="168">
        <v>0</v>
      </c>
      <c r="I18" s="168">
        <v>0</v>
      </c>
      <c r="J18" s="163">
        <v>4.2699999999999996</v>
      </c>
      <c r="K18" s="164">
        <v>3.230725173944475E-3</v>
      </c>
      <c r="L18" s="164">
        <v>5.0682577523797577E-5</v>
      </c>
    </row>
    <row r="19" spans="2:12" s="138" customFormat="1">
      <c r="B19" s="159" t="s">
        <v>994</v>
      </c>
      <c r="C19" s="160" t="s">
        <v>1003</v>
      </c>
      <c r="D19" s="160">
        <v>12</v>
      </c>
      <c r="E19" s="160" t="s">
        <v>1094</v>
      </c>
      <c r="F19" s="160" t="s">
        <v>1093</v>
      </c>
      <c r="G19" s="167" t="s">
        <v>168</v>
      </c>
      <c r="H19" s="168">
        <v>0</v>
      </c>
      <c r="I19" s="168">
        <v>0</v>
      </c>
      <c r="J19" s="163">
        <v>7.24</v>
      </c>
      <c r="K19" s="164">
        <v>5.477857203596722E-3</v>
      </c>
      <c r="L19" s="164">
        <v>8.5934862124659132E-5</v>
      </c>
    </row>
    <row r="20" spans="2:12" s="138" customFormat="1">
      <c r="B20" s="159" t="s">
        <v>996</v>
      </c>
      <c r="C20" s="160" t="s">
        <v>1004</v>
      </c>
      <c r="D20" s="160">
        <v>10</v>
      </c>
      <c r="E20" s="160" t="s">
        <v>1094</v>
      </c>
      <c r="F20" s="160" t="s">
        <v>1093</v>
      </c>
      <c r="G20" s="167" t="s">
        <v>169</v>
      </c>
      <c r="H20" s="168">
        <v>0</v>
      </c>
      <c r="I20" s="168">
        <v>0</v>
      </c>
      <c r="J20" s="163">
        <v>0.12307999999999999</v>
      </c>
      <c r="K20" s="164">
        <v>9.3123572461144266E-5</v>
      </c>
      <c r="L20" s="164">
        <v>1.4608926561192052E-6</v>
      </c>
    </row>
    <row r="21" spans="2:12" s="138" customFormat="1">
      <c r="B21" s="159" t="s">
        <v>996</v>
      </c>
      <c r="C21" s="160" t="s">
        <v>1005</v>
      </c>
      <c r="D21" s="160">
        <v>10</v>
      </c>
      <c r="E21" s="160" t="s">
        <v>1094</v>
      </c>
      <c r="F21" s="160" t="s">
        <v>1093</v>
      </c>
      <c r="G21" s="167" t="s">
        <v>166</v>
      </c>
      <c r="H21" s="168">
        <v>0</v>
      </c>
      <c r="I21" s="168">
        <v>0</v>
      </c>
      <c r="J21" s="163">
        <v>81.024000000000001</v>
      </c>
      <c r="K21" s="164">
        <v>6.1303577633179666E-2</v>
      </c>
      <c r="L21" s="164">
        <v>9.6171081060613002E-4</v>
      </c>
    </row>
    <row r="22" spans="2:12" s="138" customFormat="1">
      <c r="B22" s="159" t="s">
        <v>998</v>
      </c>
      <c r="C22" s="160" t="s">
        <v>1006</v>
      </c>
      <c r="D22" s="160">
        <v>26</v>
      </c>
      <c r="E22" s="160" t="s">
        <v>1095</v>
      </c>
      <c r="F22" s="160" t="s">
        <v>1093</v>
      </c>
      <c r="G22" s="167" t="s">
        <v>166</v>
      </c>
      <c r="H22" s="168">
        <v>0</v>
      </c>
      <c r="I22" s="168">
        <v>0</v>
      </c>
      <c r="J22" s="163">
        <v>102.044</v>
      </c>
      <c r="K22" s="164">
        <v>7.7207522166274009E-2</v>
      </c>
      <c r="L22" s="164">
        <v>1.2112067777139111E-3</v>
      </c>
    </row>
    <row r="23" spans="2:12" s="138" customFormat="1">
      <c r="B23" s="159" t="s">
        <v>998</v>
      </c>
      <c r="C23" s="160" t="s">
        <v>1007</v>
      </c>
      <c r="D23" s="160">
        <v>26</v>
      </c>
      <c r="E23" s="160" t="s">
        <v>1095</v>
      </c>
      <c r="F23" s="160" t="s">
        <v>1093</v>
      </c>
      <c r="G23" s="167" t="s">
        <v>176</v>
      </c>
      <c r="H23" s="168">
        <v>0</v>
      </c>
      <c r="I23" s="168">
        <v>0</v>
      </c>
      <c r="J23" s="163">
        <v>44.433999999999997</v>
      </c>
      <c r="K23" s="164">
        <v>3.3619213671908385E-2</v>
      </c>
      <c r="L23" s="164">
        <v>5.2740741210595356E-4</v>
      </c>
    </row>
    <row r="24" spans="2:12" s="138" customFormat="1">
      <c r="B24" s="159" t="s">
        <v>998</v>
      </c>
      <c r="C24" s="160" t="s">
        <v>1008</v>
      </c>
      <c r="D24" s="160">
        <v>26</v>
      </c>
      <c r="E24" s="160" t="s">
        <v>1095</v>
      </c>
      <c r="F24" s="160" t="s">
        <v>1093</v>
      </c>
      <c r="G24" s="167" t="s">
        <v>170</v>
      </c>
      <c r="H24" s="168">
        <v>0</v>
      </c>
      <c r="I24" s="168">
        <v>0</v>
      </c>
      <c r="J24" s="163">
        <v>1.49682</v>
      </c>
      <c r="K24" s="164">
        <v>1.1325091463380726E-3</v>
      </c>
      <c r="L24" s="164">
        <v>1.7766439271468547E-5</v>
      </c>
    </row>
    <row r="25" spans="2:12" s="138" customFormat="1">
      <c r="B25" s="159" t="s">
        <v>998</v>
      </c>
      <c r="C25" s="160" t="s">
        <v>1009</v>
      </c>
      <c r="D25" s="160">
        <v>26</v>
      </c>
      <c r="E25" s="160" t="s">
        <v>1095</v>
      </c>
      <c r="F25" s="160" t="s">
        <v>1093</v>
      </c>
      <c r="G25" s="167" t="s">
        <v>168</v>
      </c>
      <c r="H25" s="168">
        <v>0</v>
      </c>
      <c r="I25" s="168">
        <v>0</v>
      </c>
      <c r="J25" s="163">
        <v>2.6528899999999997</v>
      </c>
      <c r="K25" s="164">
        <v>2.0072033973549314E-3</v>
      </c>
      <c r="L25" s="164">
        <v>3.1488361378713664E-5</v>
      </c>
    </row>
    <row r="26" spans="2:12" s="138" customFormat="1">
      <c r="B26" s="159" t="s">
        <v>998</v>
      </c>
      <c r="C26" s="160" t="s">
        <v>1010</v>
      </c>
      <c r="D26" s="160">
        <v>26</v>
      </c>
      <c r="E26" s="160" t="s">
        <v>1095</v>
      </c>
      <c r="F26" s="160" t="s">
        <v>1093</v>
      </c>
      <c r="G26" s="167" t="s">
        <v>175</v>
      </c>
      <c r="H26" s="168">
        <v>0</v>
      </c>
      <c r="I26" s="168">
        <v>0</v>
      </c>
      <c r="J26" s="163">
        <v>3.9235799999999998</v>
      </c>
      <c r="K26" s="164">
        <v>2.968620299293926E-3</v>
      </c>
      <c r="L26" s="164">
        <v>4.6570760543517964E-5</v>
      </c>
    </row>
    <row r="27" spans="2:12" s="138" customFormat="1">
      <c r="B27" s="159" t="s">
        <v>1000</v>
      </c>
      <c r="C27" s="160" t="s">
        <v>1001</v>
      </c>
      <c r="D27" s="160">
        <v>95</v>
      </c>
      <c r="E27" s="160" t="s">
        <v>937</v>
      </c>
      <c r="F27" s="160"/>
      <c r="G27" s="167" t="s">
        <v>166</v>
      </c>
      <c r="H27" s="168">
        <v>0</v>
      </c>
      <c r="I27" s="168">
        <v>0</v>
      </c>
      <c r="J27" s="163">
        <v>1.5499999999999999E-3</v>
      </c>
      <c r="K27" s="164">
        <v>1.1727456720407345E-6</v>
      </c>
      <c r="L27" s="164">
        <v>1.8397656946577576E-8</v>
      </c>
    </row>
    <row r="28" spans="2:12" s="138" customFormat="1">
      <c r="B28" s="159"/>
      <c r="C28" s="160"/>
      <c r="D28" s="160"/>
      <c r="E28" s="160"/>
      <c r="F28" s="160"/>
      <c r="G28" s="160"/>
      <c r="H28" s="160"/>
      <c r="I28" s="160"/>
      <c r="J28" s="160"/>
      <c r="K28" s="164"/>
      <c r="L28" s="160"/>
    </row>
    <row r="29" spans="2:12" s="138" customFormat="1">
      <c r="B29" s="174" t="s">
        <v>43</v>
      </c>
      <c r="C29" s="161"/>
      <c r="D29" s="161"/>
      <c r="E29" s="161"/>
      <c r="F29" s="161"/>
      <c r="G29" s="161"/>
      <c r="H29" s="161"/>
      <c r="I29" s="161"/>
      <c r="J29" s="165">
        <v>9.1361000000000008</v>
      </c>
      <c r="K29" s="166">
        <v>6.9124656350524876E-3</v>
      </c>
      <c r="L29" s="166">
        <v>1.0844053782556608E-4</v>
      </c>
    </row>
    <row r="30" spans="2:12" s="138" customFormat="1">
      <c r="B30" s="159" t="s">
        <v>1000</v>
      </c>
      <c r="C30" s="160" t="s">
        <v>1011</v>
      </c>
      <c r="D30" s="160">
        <v>95</v>
      </c>
      <c r="E30" s="160" t="s">
        <v>937</v>
      </c>
      <c r="F30" s="160"/>
      <c r="G30" s="167" t="s">
        <v>167</v>
      </c>
      <c r="H30" s="168">
        <v>0</v>
      </c>
      <c r="I30" s="168">
        <v>0</v>
      </c>
      <c r="J30" s="163">
        <v>9.1361000000000008</v>
      </c>
      <c r="K30" s="164">
        <v>6.9124656350524876E-3</v>
      </c>
      <c r="L30" s="164">
        <v>1.0844053782556608E-4</v>
      </c>
    </row>
    <row r="31" spans="2:12" s="138" customFormat="1">
      <c r="B31" s="162"/>
      <c r="C31" s="160"/>
      <c r="D31" s="160"/>
      <c r="E31" s="160"/>
      <c r="F31" s="160"/>
      <c r="G31" s="160"/>
      <c r="H31" s="160"/>
      <c r="I31" s="160"/>
      <c r="J31" s="160"/>
      <c r="K31" s="164"/>
      <c r="L31" s="160"/>
    </row>
    <row r="32" spans="2:12" s="138" customFormat="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</row>
    <row r="33" spans="2:12"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</row>
    <row r="34" spans="2:12">
      <c r="B34" s="169" t="s">
        <v>249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</row>
    <row r="35" spans="2:12">
      <c r="B35" s="169" t="s">
        <v>116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59"/>
    </row>
    <row r="36" spans="2:12">
      <c r="B36" s="169" t="s">
        <v>234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2:12">
      <c r="B37" s="169" t="s">
        <v>244</v>
      </c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8" spans="2:12"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2:12"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</row>
    <row r="40" spans="2:12"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</row>
    <row r="41" spans="2:12"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</row>
    <row r="42" spans="2:12"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2:12"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  <row r="44" spans="2:12"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</row>
    <row r="45" spans="2:12"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</row>
    <row r="46" spans="2:12"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</row>
    <row r="47" spans="2:12"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</row>
    <row r="48" spans="2:12"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</row>
    <row r="49" spans="2:12"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</row>
    <row r="50" spans="2:12"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</row>
    <row r="51" spans="2:12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</row>
    <row r="52" spans="2:12"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</row>
    <row r="53" spans="2:12"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</row>
    <row r="54" spans="2:12"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</row>
    <row r="55" spans="2:12"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</row>
    <row r="56" spans="2:12"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</row>
    <row r="57" spans="2:12"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</row>
    <row r="58" spans="2:12"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</row>
    <row r="59" spans="2:12"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</row>
    <row r="60" spans="2:12"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</row>
    <row r="61" spans="2:12"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</row>
    <row r="62" spans="2:12"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</row>
    <row r="63" spans="2:12"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</row>
    <row r="64" spans="2:12"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</row>
    <row r="65" spans="2:12"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</row>
    <row r="66" spans="2:12"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</row>
    <row r="67" spans="2:12"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</row>
    <row r="68" spans="2:12"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</row>
    <row r="69" spans="2:12"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</row>
    <row r="70" spans="2:12"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</row>
    <row r="71" spans="2:12"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</row>
    <row r="72" spans="2:12"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</row>
    <row r="73" spans="2:12"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</row>
    <row r="74" spans="2:12"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</row>
    <row r="75" spans="2:12"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</row>
    <row r="76" spans="2:12"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</row>
    <row r="77" spans="2:12"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</row>
    <row r="78" spans="2:12"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</row>
    <row r="79" spans="2:12"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</row>
    <row r="80" spans="2:12"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</row>
    <row r="81" spans="2:12"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</row>
    <row r="82" spans="2:12"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</row>
    <row r="83" spans="2:12"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</row>
    <row r="84" spans="2:12"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</row>
    <row r="85" spans="2:12"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</row>
    <row r="86" spans="2:12"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</row>
    <row r="87" spans="2:12"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</row>
    <row r="88" spans="2:12"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</row>
    <row r="89" spans="2:12"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</row>
    <row r="90" spans="2:12"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</row>
    <row r="91" spans="2:12"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</row>
    <row r="92" spans="2:12"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</row>
    <row r="93" spans="2:12"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</row>
    <row r="94" spans="2:12"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</row>
    <row r="95" spans="2:12"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</row>
    <row r="96" spans="2:12"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</row>
    <row r="97" spans="2:12"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</row>
    <row r="98" spans="2:12"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</row>
    <row r="99" spans="2:12"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</row>
    <row r="100" spans="2:12"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</row>
    <row r="101" spans="2:12"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</row>
    <row r="102" spans="2:12"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</row>
    <row r="103" spans="2:12"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</row>
    <row r="104" spans="2:12"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</row>
    <row r="105" spans="2:12"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</row>
    <row r="106" spans="2:12"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</row>
    <row r="107" spans="2:12"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</row>
    <row r="108" spans="2:12"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</row>
    <row r="109" spans="2:12"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</row>
    <row r="110" spans="2:12"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</row>
    <row r="111" spans="2:12"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</row>
    <row r="112" spans="2:12"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</row>
    <row r="113" spans="2:12"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</row>
    <row r="114" spans="2:12"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</row>
    <row r="115" spans="2:12"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</row>
    <row r="116" spans="2:12"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</row>
    <row r="117" spans="2:12"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</row>
    <row r="118" spans="2:12"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</row>
    <row r="119" spans="2:12"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</row>
    <row r="120" spans="2:12"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</row>
    <row r="121" spans="2:12"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</row>
    <row r="122" spans="2:12"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</row>
    <row r="123" spans="2:12"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</row>
    <row r="124" spans="2:12"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</row>
    <row r="125" spans="2:12"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</row>
    <row r="126" spans="2:12"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</row>
    <row r="127" spans="2:12"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</row>
    <row r="128" spans="2:12"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</row>
    <row r="129" spans="2:12"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</row>
    <row r="130" spans="2:12"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</row>
    <row r="131" spans="2:12">
      <c r="B131" s="148"/>
      <c r="C131" s="148"/>
      <c r="D131" s="149"/>
      <c r="E131" s="148"/>
      <c r="F131" s="148"/>
      <c r="G131" s="148"/>
      <c r="H131" s="148"/>
      <c r="I131" s="148"/>
      <c r="J131" s="148"/>
      <c r="K131" s="148"/>
      <c r="L131" s="148"/>
    </row>
    <row r="132" spans="2:12">
      <c r="B132" s="148"/>
      <c r="C132" s="148"/>
      <c r="D132" s="149"/>
      <c r="E132" s="148"/>
      <c r="F132" s="148"/>
      <c r="G132" s="148"/>
      <c r="H132" s="148"/>
      <c r="I132" s="148"/>
      <c r="J132" s="148"/>
      <c r="K132" s="148"/>
      <c r="L132" s="148"/>
    </row>
    <row r="133" spans="2:12">
      <c r="B133" s="148"/>
      <c r="C133" s="148"/>
      <c r="D133" s="149"/>
      <c r="E133" s="148"/>
      <c r="F133" s="148"/>
      <c r="G133" s="148"/>
      <c r="H133" s="148"/>
      <c r="I133" s="148"/>
      <c r="J133" s="148"/>
      <c r="K133" s="148"/>
      <c r="L133" s="148"/>
    </row>
    <row r="134" spans="2:12">
      <c r="B134" s="148"/>
      <c r="C134" s="148"/>
      <c r="D134" s="149"/>
      <c r="E134" s="148"/>
      <c r="F134" s="148"/>
      <c r="G134" s="148"/>
      <c r="H134" s="148"/>
      <c r="I134" s="148"/>
      <c r="J134" s="148"/>
      <c r="K134" s="148"/>
      <c r="L134" s="148"/>
    </row>
    <row r="135" spans="2:12">
      <c r="B135" s="148"/>
      <c r="C135" s="148"/>
      <c r="D135" s="149"/>
      <c r="E135" s="148"/>
      <c r="F135" s="148"/>
      <c r="G135" s="148"/>
      <c r="H135" s="148"/>
      <c r="I135" s="148"/>
      <c r="J135" s="148"/>
      <c r="K135" s="148"/>
      <c r="L135" s="148"/>
    </row>
    <row r="136" spans="2:12">
      <c r="B136" s="148"/>
      <c r="C136" s="148"/>
      <c r="D136" s="149"/>
      <c r="E136" s="148"/>
      <c r="F136" s="148"/>
      <c r="G136" s="148"/>
      <c r="H136" s="148"/>
      <c r="I136" s="148"/>
      <c r="J136" s="148"/>
      <c r="K136" s="148"/>
      <c r="L136" s="148"/>
    </row>
    <row r="137" spans="2:12">
      <c r="B137" s="148"/>
      <c r="C137" s="148"/>
      <c r="D137" s="149"/>
      <c r="E137" s="148"/>
      <c r="F137" s="148"/>
      <c r="G137" s="148"/>
      <c r="H137" s="148"/>
      <c r="I137" s="148"/>
      <c r="J137" s="148"/>
      <c r="K137" s="148"/>
      <c r="L137" s="148"/>
    </row>
    <row r="138" spans="2:12">
      <c r="B138" s="148"/>
      <c r="C138" s="148"/>
      <c r="D138" s="149"/>
      <c r="E138" s="148"/>
      <c r="F138" s="148"/>
      <c r="G138" s="148"/>
      <c r="H138" s="148"/>
      <c r="I138" s="148"/>
      <c r="J138" s="148"/>
      <c r="K138" s="148"/>
      <c r="L138" s="148"/>
    </row>
    <row r="139" spans="2:12">
      <c r="B139" s="148"/>
      <c r="C139" s="148"/>
      <c r="D139" s="149"/>
      <c r="E139" s="148"/>
      <c r="F139" s="148"/>
      <c r="G139" s="148"/>
      <c r="H139" s="148"/>
      <c r="I139" s="148"/>
      <c r="J139" s="148"/>
      <c r="K139" s="148"/>
      <c r="L139" s="148"/>
    </row>
    <row r="140" spans="2:12">
      <c r="B140" s="148"/>
      <c r="C140" s="148"/>
      <c r="D140" s="149"/>
      <c r="E140" s="148"/>
      <c r="F140" s="148"/>
      <c r="G140" s="148"/>
      <c r="H140" s="148"/>
      <c r="I140" s="148"/>
      <c r="J140" s="148"/>
      <c r="K140" s="148"/>
      <c r="L140" s="148"/>
    </row>
    <row r="141" spans="2:12">
      <c r="B141" s="148"/>
      <c r="C141" s="148"/>
      <c r="D141" s="149"/>
      <c r="E141" s="148"/>
      <c r="F141" s="148"/>
      <c r="G141" s="148"/>
      <c r="H141" s="148"/>
      <c r="I141" s="148"/>
      <c r="J141" s="148"/>
      <c r="K141" s="148"/>
      <c r="L141" s="148"/>
    </row>
    <row r="142" spans="2:12">
      <c r="B142" s="148"/>
      <c r="C142" s="148"/>
      <c r="D142" s="149"/>
      <c r="E142" s="148"/>
      <c r="F142" s="148"/>
      <c r="G142" s="148"/>
      <c r="H142" s="148"/>
      <c r="I142" s="148"/>
      <c r="J142" s="148"/>
      <c r="K142" s="148"/>
      <c r="L142" s="148"/>
    </row>
    <row r="143" spans="2:12">
      <c r="B143" s="148"/>
      <c r="C143" s="148"/>
      <c r="D143" s="149"/>
      <c r="E143" s="148"/>
      <c r="F143" s="148"/>
      <c r="G143" s="148"/>
      <c r="H143" s="148"/>
      <c r="I143" s="148"/>
      <c r="J143" s="148"/>
      <c r="K143" s="148"/>
      <c r="L143" s="148"/>
    </row>
    <row r="144" spans="2:12">
      <c r="B144" s="148"/>
      <c r="C144" s="148"/>
      <c r="D144" s="149"/>
      <c r="E144" s="148"/>
      <c r="F144" s="148"/>
      <c r="G144" s="148"/>
      <c r="H144" s="148"/>
      <c r="I144" s="148"/>
      <c r="J144" s="148"/>
      <c r="K144" s="148"/>
      <c r="L144" s="148"/>
    </row>
    <row r="145" spans="4:4">
      <c r="D145" s="149"/>
    </row>
    <row r="146" spans="4:4">
      <c r="D146" s="149"/>
    </row>
    <row r="147" spans="4:4">
      <c r="D147" s="149"/>
    </row>
    <row r="148" spans="4:4">
      <c r="D148" s="149"/>
    </row>
    <row r="149" spans="4:4">
      <c r="D149" s="149"/>
    </row>
    <row r="150" spans="4:4">
      <c r="D150" s="149"/>
    </row>
    <row r="151" spans="4:4">
      <c r="D151" s="149"/>
    </row>
    <row r="152" spans="4:4">
      <c r="D152" s="149"/>
    </row>
    <row r="153" spans="4:4">
      <c r="D153" s="149"/>
    </row>
    <row r="154" spans="4:4">
      <c r="D154" s="149"/>
    </row>
    <row r="155" spans="4:4">
      <c r="D155" s="149"/>
    </row>
    <row r="156" spans="4:4">
      <c r="D156" s="149"/>
    </row>
    <row r="157" spans="4:4">
      <c r="D157" s="149"/>
    </row>
    <row r="158" spans="4:4">
      <c r="D158" s="149"/>
    </row>
    <row r="159" spans="4:4">
      <c r="D159" s="149"/>
    </row>
    <row r="160" spans="4:4">
      <c r="D160" s="149"/>
    </row>
    <row r="161" spans="4:4">
      <c r="D161" s="149"/>
    </row>
    <row r="162" spans="4:4">
      <c r="D162" s="149"/>
    </row>
    <row r="163" spans="4:4">
      <c r="D163" s="149"/>
    </row>
    <row r="164" spans="4:4">
      <c r="D164" s="149"/>
    </row>
    <row r="165" spans="4:4">
      <c r="D165" s="149"/>
    </row>
    <row r="166" spans="4:4">
      <c r="D166" s="149"/>
    </row>
    <row r="167" spans="4:4">
      <c r="D167" s="149"/>
    </row>
    <row r="168" spans="4:4">
      <c r="D168" s="149"/>
    </row>
    <row r="169" spans="4:4">
      <c r="D169" s="149"/>
    </row>
    <row r="170" spans="4:4">
      <c r="D170" s="149"/>
    </row>
    <row r="171" spans="4:4">
      <c r="D171" s="149"/>
    </row>
    <row r="172" spans="4:4">
      <c r="D172" s="149"/>
    </row>
    <row r="173" spans="4:4">
      <c r="D173" s="149"/>
    </row>
    <row r="174" spans="4:4">
      <c r="D174" s="149"/>
    </row>
    <row r="175" spans="4:4">
      <c r="D175" s="149"/>
    </row>
    <row r="176" spans="4:4">
      <c r="D176" s="149"/>
    </row>
    <row r="177" spans="4:4">
      <c r="D177" s="149"/>
    </row>
    <row r="178" spans="4:4">
      <c r="D178" s="149"/>
    </row>
    <row r="179" spans="4:4">
      <c r="D179" s="149"/>
    </row>
    <row r="180" spans="4:4">
      <c r="D180" s="149"/>
    </row>
    <row r="181" spans="4:4">
      <c r="D181" s="149"/>
    </row>
    <row r="182" spans="4:4">
      <c r="D182" s="149"/>
    </row>
    <row r="183" spans="4:4">
      <c r="D183" s="149"/>
    </row>
    <row r="184" spans="4:4">
      <c r="D184" s="149"/>
    </row>
    <row r="185" spans="4:4">
      <c r="D185" s="149"/>
    </row>
    <row r="186" spans="4:4">
      <c r="D186" s="149"/>
    </row>
    <row r="187" spans="4:4">
      <c r="D187" s="149"/>
    </row>
    <row r="188" spans="4:4">
      <c r="D188" s="149"/>
    </row>
    <row r="189" spans="4:4">
      <c r="D189" s="149"/>
    </row>
    <row r="190" spans="4:4">
      <c r="D190" s="149"/>
    </row>
    <row r="191" spans="4:4">
      <c r="D191" s="149"/>
    </row>
    <row r="192" spans="4:4">
      <c r="D192" s="149"/>
    </row>
    <row r="193" spans="4:4">
      <c r="D193" s="149"/>
    </row>
    <row r="194" spans="4:4">
      <c r="D194" s="149"/>
    </row>
    <row r="195" spans="4:4">
      <c r="D195" s="149"/>
    </row>
    <row r="196" spans="4:4">
      <c r="D196" s="149"/>
    </row>
    <row r="197" spans="4:4">
      <c r="D197" s="149"/>
    </row>
    <row r="198" spans="4:4">
      <c r="D198" s="149"/>
    </row>
    <row r="199" spans="4:4">
      <c r="D199" s="149"/>
    </row>
    <row r="200" spans="4:4">
      <c r="D200" s="149"/>
    </row>
    <row r="201" spans="4:4">
      <c r="D201" s="149"/>
    </row>
    <row r="202" spans="4:4">
      <c r="D202" s="149"/>
    </row>
    <row r="203" spans="4:4">
      <c r="D203" s="149"/>
    </row>
    <row r="204" spans="4:4">
      <c r="D204" s="149"/>
    </row>
    <row r="205" spans="4:4">
      <c r="D205" s="149"/>
    </row>
    <row r="206" spans="4:4">
      <c r="D206" s="149"/>
    </row>
    <row r="207" spans="4:4">
      <c r="D207" s="149"/>
    </row>
    <row r="208" spans="4:4">
      <c r="D208" s="149"/>
    </row>
    <row r="209" spans="4:4">
      <c r="D209" s="149"/>
    </row>
    <row r="210" spans="4:4">
      <c r="D210" s="149"/>
    </row>
    <row r="211" spans="4:4">
      <c r="D211" s="149"/>
    </row>
    <row r="212" spans="4:4">
      <c r="D212" s="149"/>
    </row>
    <row r="213" spans="4:4">
      <c r="D213" s="149"/>
    </row>
    <row r="214" spans="4:4">
      <c r="D214" s="149"/>
    </row>
    <row r="215" spans="4:4">
      <c r="D215" s="149"/>
    </row>
    <row r="216" spans="4:4">
      <c r="D216" s="149"/>
    </row>
    <row r="217" spans="4:4">
      <c r="D217" s="149"/>
    </row>
    <row r="218" spans="4:4">
      <c r="D218" s="149"/>
    </row>
    <row r="219" spans="4:4">
      <c r="D219" s="149"/>
    </row>
    <row r="220" spans="4:4">
      <c r="D220" s="149"/>
    </row>
    <row r="221" spans="4:4">
      <c r="D221" s="149"/>
    </row>
    <row r="222" spans="4:4">
      <c r="D222" s="149"/>
    </row>
    <row r="223" spans="4:4">
      <c r="D223" s="149"/>
    </row>
    <row r="224" spans="4:4">
      <c r="D224" s="149"/>
    </row>
    <row r="225" spans="4:4">
      <c r="D225" s="149"/>
    </row>
    <row r="226" spans="4:4">
      <c r="D226" s="149"/>
    </row>
    <row r="227" spans="4:4">
      <c r="D227" s="149"/>
    </row>
    <row r="228" spans="4:4">
      <c r="D228" s="149"/>
    </row>
    <row r="229" spans="4:4">
      <c r="D229" s="149"/>
    </row>
    <row r="230" spans="4:4">
      <c r="D230" s="149"/>
    </row>
    <row r="231" spans="4:4">
      <c r="D231" s="149"/>
    </row>
    <row r="232" spans="4:4">
      <c r="D232" s="149"/>
    </row>
    <row r="233" spans="4:4">
      <c r="D233" s="149"/>
    </row>
    <row r="234" spans="4:4">
      <c r="D234" s="149"/>
    </row>
    <row r="235" spans="4:4">
      <c r="D235" s="149"/>
    </row>
    <row r="236" spans="4:4">
      <c r="D236" s="149"/>
    </row>
    <row r="237" spans="4:4">
      <c r="D237" s="149"/>
    </row>
    <row r="238" spans="4:4">
      <c r="D238" s="149"/>
    </row>
    <row r="239" spans="4:4">
      <c r="D239" s="149"/>
    </row>
    <row r="240" spans="4:4">
      <c r="D240" s="149"/>
    </row>
    <row r="241" spans="4:4">
      <c r="D241" s="149"/>
    </row>
    <row r="242" spans="4:4">
      <c r="D242" s="149"/>
    </row>
    <row r="243" spans="4:4">
      <c r="D243" s="149"/>
    </row>
    <row r="244" spans="4:4">
      <c r="D244" s="149"/>
    </row>
    <row r="245" spans="4:4">
      <c r="D245" s="149"/>
    </row>
    <row r="246" spans="4:4">
      <c r="D246" s="149"/>
    </row>
    <row r="247" spans="4:4">
      <c r="D247" s="149"/>
    </row>
    <row r="248" spans="4:4">
      <c r="D248" s="149"/>
    </row>
    <row r="249" spans="4:4">
      <c r="D249" s="149"/>
    </row>
    <row r="250" spans="4:4">
      <c r="D250" s="149"/>
    </row>
    <row r="251" spans="4:4">
      <c r="D251" s="149"/>
    </row>
    <row r="252" spans="4:4">
      <c r="D252" s="149"/>
    </row>
    <row r="253" spans="4:4">
      <c r="D253" s="149"/>
    </row>
    <row r="254" spans="4:4">
      <c r="D254" s="149"/>
    </row>
    <row r="255" spans="4:4">
      <c r="D255" s="149"/>
    </row>
    <row r="256" spans="4:4">
      <c r="D256" s="149"/>
    </row>
    <row r="257" spans="4:4">
      <c r="D257" s="149"/>
    </row>
    <row r="258" spans="4:4">
      <c r="D258" s="149"/>
    </row>
    <row r="259" spans="4:4">
      <c r="D259" s="149"/>
    </row>
    <row r="260" spans="4:4">
      <c r="D260" s="149"/>
    </row>
    <row r="261" spans="4:4">
      <c r="D261" s="149"/>
    </row>
    <row r="262" spans="4:4">
      <c r="D262" s="149"/>
    </row>
    <row r="263" spans="4:4">
      <c r="D263" s="149"/>
    </row>
    <row r="264" spans="4:4">
      <c r="D264" s="149"/>
    </row>
    <row r="265" spans="4:4">
      <c r="D265" s="149"/>
    </row>
    <row r="266" spans="4:4">
      <c r="D266" s="149"/>
    </row>
    <row r="267" spans="4:4">
      <c r="D267" s="149"/>
    </row>
    <row r="268" spans="4:4">
      <c r="D268" s="149"/>
    </row>
    <row r="269" spans="4:4">
      <c r="D269" s="149"/>
    </row>
    <row r="270" spans="4:4">
      <c r="D270" s="149"/>
    </row>
    <row r="271" spans="4:4">
      <c r="D271" s="149"/>
    </row>
    <row r="272" spans="4:4">
      <c r="D272" s="149"/>
    </row>
    <row r="273" spans="4:4">
      <c r="D273" s="149"/>
    </row>
    <row r="274" spans="4:4">
      <c r="D274" s="149"/>
    </row>
    <row r="275" spans="4:4">
      <c r="D275" s="149"/>
    </row>
    <row r="276" spans="4:4">
      <c r="D276" s="149"/>
    </row>
    <row r="277" spans="4:4">
      <c r="D277" s="149"/>
    </row>
    <row r="278" spans="4:4">
      <c r="D278" s="149"/>
    </row>
    <row r="279" spans="4:4">
      <c r="D279" s="149"/>
    </row>
    <row r="280" spans="4:4">
      <c r="D280" s="149"/>
    </row>
    <row r="281" spans="4:4">
      <c r="D281" s="149"/>
    </row>
    <row r="282" spans="4:4">
      <c r="D282" s="149"/>
    </row>
    <row r="283" spans="4:4">
      <c r="D283" s="149"/>
    </row>
    <row r="284" spans="4:4">
      <c r="D284" s="149"/>
    </row>
    <row r="285" spans="4:4">
      <c r="D285" s="149"/>
    </row>
    <row r="286" spans="4:4">
      <c r="D286" s="149"/>
    </row>
    <row r="287" spans="4:4">
      <c r="D287" s="149"/>
    </row>
    <row r="288" spans="4:4">
      <c r="D288" s="149"/>
    </row>
    <row r="289" spans="4:4">
      <c r="D289" s="149"/>
    </row>
    <row r="290" spans="4:4">
      <c r="D290" s="149"/>
    </row>
    <row r="291" spans="4:4">
      <c r="D291" s="149"/>
    </row>
    <row r="292" spans="4:4">
      <c r="D292" s="149"/>
    </row>
    <row r="293" spans="4:4">
      <c r="D293" s="149"/>
    </row>
    <row r="294" spans="4:4">
      <c r="D294" s="149"/>
    </row>
    <row r="295" spans="4:4">
      <c r="D295" s="149"/>
    </row>
    <row r="296" spans="4:4">
      <c r="D296" s="149"/>
    </row>
    <row r="297" spans="4:4">
      <c r="D297" s="149"/>
    </row>
    <row r="298" spans="4:4">
      <c r="D298" s="149"/>
    </row>
    <row r="299" spans="4:4">
      <c r="D299" s="149"/>
    </row>
    <row r="300" spans="4:4">
      <c r="D300" s="149"/>
    </row>
    <row r="301" spans="4:4">
      <c r="D301" s="149"/>
    </row>
    <row r="302" spans="4:4">
      <c r="D302" s="149"/>
    </row>
    <row r="303" spans="4:4">
      <c r="D303" s="149"/>
    </row>
    <row r="304" spans="4:4">
      <c r="D304" s="149"/>
    </row>
    <row r="305" spans="4:4">
      <c r="D305" s="149"/>
    </row>
    <row r="306" spans="4:4">
      <c r="D306" s="149"/>
    </row>
    <row r="307" spans="4:4">
      <c r="D307" s="149"/>
    </row>
    <row r="308" spans="4:4">
      <c r="D308" s="149"/>
    </row>
    <row r="309" spans="4:4">
      <c r="D309" s="149"/>
    </row>
    <row r="310" spans="4:4">
      <c r="D310" s="149"/>
    </row>
    <row r="311" spans="4:4">
      <c r="D311" s="149"/>
    </row>
    <row r="312" spans="4:4">
      <c r="D312" s="149"/>
    </row>
    <row r="313" spans="4:4">
      <c r="D313" s="149"/>
    </row>
    <row r="314" spans="4:4">
      <c r="D314" s="149"/>
    </row>
    <row r="315" spans="4:4">
      <c r="D315" s="149"/>
    </row>
    <row r="316" spans="4:4">
      <c r="D316" s="149"/>
    </row>
    <row r="317" spans="4:4">
      <c r="D317" s="149"/>
    </row>
    <row r="318" spans="4:4">
      <c r="D318" s="149"/>
    </row>
    <row r="319" spans="4:4">
      <c r="D319" s="149"/>
    </row>
    <row r="320" spans="4:4">
      <c r="D320" s="149"/>
    </row>
    <row r="321" spans="4:4">
      <c r="D321" s="149"/>
    </row>
    <row r="322" spans="4:4">
      <c r="D322" s="149"/>
    </row>
    <row r="323" spans="4:4">
      <c r="D323" s="149"/>
    </row>
    <row r="324" spans="4:4">
      <c r="D324" s="149"/>
    </row>
    <row r="325" spans="4:4">
      <c r="D325" s="149"/>
    </row>
    <row r="326" spans="4:4">
      <c r="D326" s="149"/>
    </row>
    <row r="327" spans="4:4">
      <c r="D327" s="149"/>
    </row>
    <row r="328" spans="4:4">
      <c r="D328" s="149"/>
    </row>
    <row r="329" spans="4:4">
      <c r="D329" s="149"/>
    </row>
    <row r="330" spans="4:4">
      <c r="D330" s="149"/>
    </row>
    <row r="331" spans="4:4">
      <c r="D331" s="149"/>
    </row>
    <row r="332" spans="4:4">
      <c r="D332" s="149"/>
    </row>
    <row r="333" spans="4:4">
      <c r="D333" s="149"/>
    </row>
    <row r="334" spans="4:4">
      <c r="D334" s="149"/>
    </row>
    <row r="335" spans="4:4">
      <c r="D335" s="149"/>
    </row>
    <row r="336" spans="4:4">
      <c r="D336" s="149"/>
    </row>
    <row r="337" spans="4:4">
      <c r="D337" s="149"/>
    </row>
    <row r="338" spans="4:4">
      <c r="D338" s="149"/>
    </row>
    <row r="339" spans="4:4">
      <c r="D339" s="149"/>
    </row>
    <row r="340" spans="4:4">
      <c r="D340" s="149"/>
    </row>
    <row r="341" spans="4:4">
      <c r="D341" s="149"/>
    </row>
    <row r="342" spans="4:4">
      <c r="D342" s="149"/>
    </row>
    <row r="343" spans="4:4">
      <c r="D343" s="149"/>
    </row>
    <row r="344" spans="4:4">
      <c r="D344" s="149"/>
    </row>
    <row r="345" spans="4:4">
      <c r="D345" s="149"/>
    </row>
    <row r="346" spans="4:4">
      <c r="D346" s="149"/>
    </row>
    <row r="347" spans="4:4">
      <c r="D347" s="149"/>
    </row>
    <row r="348" spans="4:4">
      <c r="D348" s="149"/>
    </row>
    <row r="349" spans="4:4">
      <c r="D349" s="149"/>
    </row>
    <row r="350" spans="4:4">
      <c r="D350" s="149"/>
    </row>
    <row r="351" spans="4:4">
      <c r="D351" s="149"/>
    </row>
    <row r="352" spans="4:4">
      <c r="D352" s="149"/>
    </row>
    <row r="353" spans="4:4">
      <c r="D353" s="149"/>
    </row>
    <row r="354" spans="4:4">
      <c r="D354" s="149"/>
    </row>
    <row r="355" spans="4:4">
      <c r="D355" s="149"/>
    </row>
    <row r="356" spans="4:4">
      <c r="D356" s="149"/>
    </row>
    <row r="357" spans="4:4">
      <c r="D357" s="149"/>
    </row>
    <row r="358" spans="4:4">
      <c r="D358" s="149"/>
    </row>
    <row r="359" spans="4:4">
      <c r="D359" s="149"/>
    </row>
    <row r="360" spans="4:4">
      <c r="D360" s="149"/>
    </row>
    <row r="361" spans="4:4">
      <c r="D361" s="149"/>
    </row>
    <row r="362" spans="4:4">
      <c r="D362" s="149"/>
    </row>
    <row r="363" spans="4:4">
      <c r="D363" s="149"/>
    </row>
    <row r="364" spans="4:4">
      <c r="D364" s="149"/>
    </row>
    <row r="365" spans="4:4">
      <c r="D365" s="149"/>
    </row>
    <row r="366" spans="4:4">
      <c r="D366" s="149"/>
    </row>
    <row r="367" spans="4:4">
      <c r="D367" s="149"/>
    </row>
    <row r="368" spans="4:4">
      <c r="D368" s="149"/>
    </row>
    <row r="369" spans="4:4">
      <c r="D369" s="149"/>
    </row>
    <row r="370" spans="4:4">
      <c r="D370" s="149"/>
    </row>
    <row r="371" spans="4:4">
      <c r="D371" s="149"/>
    </row>
    <row r="372" spans="4:4">
      <c r="D372" s="149"/>
    </row>
    <row r="373" spans="4:4">
      <c r="D373" s="149"/>
    </row>
    <row r="374" spans="4:4">
      <c r="D374" s="149"/>
    </row>
    <row r="375" spans="4:4">
      <c r="D375" s="149"/>
    </row>
    <row r="376" spans="4:4">
      <c r="D376" s="149"/>
    </row>
    <row r="377" spans="4:4">
      <c r="D377" s="149"/>
    </row>
    <row r="378" spans="4:4">
      <c r="D378" s="149"/>
    </row>
    <row r="379" spans="4:4">
      <c r="D379" s="149"/>
    </row>
    <row r="380" spans="4:4">
      <c r="D380" s="149"/>
    </row>
    <row r="381" spans="4:4">
      <c r="D381" s="149"/>
    </row>
    <row r="382" spans="4:4">
      <c r="D382" s="149"/>
    </row>
    <row r="383" spans="4:4">
      <c r="D383" s="149"/>
    </row>
    <row r="384" spans="4:4">
      <c r="D384" s="149"/>
    </row>
    <row r="385" spans="4:4">
      <c r="D385" s="149"/>
    </row>
    <row r="386" spans="4:4">
      <c r="D386" s="149"/>
    </row>
    <row r="387" spans="4:4">
      <c r="D387" s="149"/>
    </row>
    <row r="388" spans="4:4">
      <c r="D388" s="149"/>
    </row>
    <row r="389" spans="4:4">
      <c r="D389" s="149"/>
    </row>
    <row r="390" spans="4:4">
      <c r="D390" s="149"/>
    </row>
    <row r="391" spans="4:4">
      <c r="D391" s="149"/>
    </row>
    <row r="392" spans="4:4">
      <c r="D392" s="149"/>
    </row>
    <row r="393" spans="4:4">
      <c r="D393" s="149"/>
    </row>
    <row r="394" spans="4:4">
      <c r="D394" s="149"/>
    </row>
    <row r="395" spans="4:4">
      <c r="D395" s="149"/>
    </row>
    <row r="396" spans="4:4">
      <c r="D396" s="149"/>
    </row>
    <row r="397" spans="4:4">
      <c r="D397" s="149"/>
    </row>
    <row r="398" spans="4:4">
      <c r="D398" s="149"/>
    </row>
    <row r="399" spans="4:4">
      <c r="D399" s="149"/>
    </row>
    <row r="400" spans="4:4">
      <c r="D400" s="149"/>
    </row>
    <row r="401" spans="4:4">
      <c r="D401" s="149"/>
    </row>
    <row r="402" spans="4:4">
      <c r="D402" s="149"/>
    </row>
    <row r="403" spans="4:4">
      <c r="D403" s="149"/>
    </row>
    <row r="404" spans="4:4">
      <c r="D404" s="149"/>
    </row>
    <row r="405" spans="4:4">
      <c r="D405" s="149"/>
    </row>
    <row r="406" spans="4:4">
      <c r="D406" s="149"/>
    </row>
    <row r="407" spans="4:4">
      <c r="D407" s="149"/>
    </row>
    <row r="408" spans="4:4">
      <c r="D408" s="149"/>
    </row>
    <row r="409" spans="4:4">
      <c r="D409" s="149"/>
    </row>
    <row r="410" spans="4:4">
      <c r="D410" s="149"/>
    </row>
    <row r="411" spans="4:4">
      <c r="D411" s="149"/>
    </row>
    <row r="412" spans="4:4">
      <c r="D412" s="149"/>
    </row>
    <row r="413" spans="4:4">
      <c r="D413" s="149"/>
    </row>
    <row r="414" spans="4:4">
      <c r="D414" s="149"/>
    </row>
    <row r="415" spans="4:4">
      <c r="D415" s="149"/>
    </row>
    <row r="416" spans="4:4">
      <c r="D416" s="149"/>
    </row>
    <row r="417" spans="4:4">
      <c r="D417" s="149"/>
    </row>
    <row r="418" spans="4:4">
      <c r="D418" s="149"/>
    </row>
    <row r="419" spans="4:4">
      <c r="D419" s="149"/>
    </row>
    <row r="420" spans="4:4">
      <c r="D420" s="149"/>
    </row>
    <row r="421" spans="4:4">
      <c r="D421" s="149"/>
    </row>
    <row r="422" spans="4:4">
      <c r="D422" s="149"/>
    </row>
    <row r="423" spans="4:4">
      <c r="D423" s="149"/>
    </row>
    <row r="424" spans="4:4">
      <c r="D424" s="149"/>
    </row>
    <row r="425" spans="4:4">
      <c r="D425" s="149"/>
    </row>
    <row r="426" spans="4:4">
      <c r="D426" s="149"/>
    </row>
    <row r="427" spans="4:4">
      <c r="D427" s="149"/>
    </row>
    <row r="428" spans="4:4">
      <c r="D428" s="149"/>
    </row>
    <row r="429" spans="4:4">
      <c r="D429" s="149"/>
    </row>
    <row r="430" spans="4:4">
      <c r="D430" s="149"/>
    </row>
    <row r="431" spans="4:4">
      <c r="D431" s="149"/>
    </row>
    <row r="432" spans="4:4">
      <c r="D432" s="149"/>
    </row>
    <row r="433" spans="4:4">
      <c r="D433" s="149"/>
    </row>
    <row r="434" spans="4:4">
      <c r="D434" s="149"/>
    </row>
    <row r="435" spans="4:4">
      <c r="D435" s="149"/>
    </row>
    <row r="436" spans="4:4">
      <c r="D436" s="149"/>
    </row>
    <row r="437" spans="4:4">
      <c r="D437" s="149"/>
    </row>
    <row r="438" spans="4:4">
      <c r="D438" s="149"/>
    </row>
    <row r="439" spans="4:4">
      <c r="D439" s="149"/>
    </row>
    <row r="440" spans="4:4">
      <c r="D440" s="149"/>
    </row>
    <row r="441" spans="4:4">
      <c r="D441" s="149"/>
    </row>
    <row r="442" spans="4:4">
      <c r="D442" s="149"/>
    </row>
    <row r="443" spans="4:4">
      <c r="D443" s="149"/>
    </row>
    <row r="444" spans="4:4">
      <c r="D444" s="149"/>
    </row>
    <row r="445" spans="4:4">
      <c r="D445" s="149"/>
    </row>
    <row r="446" spans="4:4">
      <c r="D446" s="149"/>
    </row>
    <row r="447" spans="4:4">
      <c r="D447" s="149"/>
    </row>
    <row r="448" spans="4:4">
      <c r="D448" s="149"/>
    </row>
    <row r="449" spans="4:4">
      <c r="D449" s="149"/>
    </row>
    <row r="450" spans="4:4">
      <c r="D450" s="149"/>
    </row>
    <row r="451" spans="4:4">
      <c r="D451" s="149"/>
    </row>
    <row r="452" spans="4:4">
      <c r="D452" s="149"/>
    </row>
    <row r="453" spans="4:4">
      <c r="D453" s="149"/>
    </row>
    <row r="454" spans="4:4">
      <c r="D454" s="149"/>
    </row>
    <row r="455" spans="4:4">
      <c r="D455" s="149"/>
    </row>
    <row r="456" spans="4:4">
      <c r="D456" s="149"/>
    </row>
    <row r="457" spans="4:4">
      <c r="D457" s="149"/>
    </row>
    <row r="458" spans="4:4">
      <c r="D458" s="149"/>
    </row>
    <row r="459" spans="4:4">
      <c r="D459" s="149"/>
    </row>
    <row r="460" spans="4:4">
      <c r="D460" s="149"/>
    </row>
    <row r="461" spans="4:4">
      <c r="D461" s="149"/>
    </row>
    <row r="462" spans="4:4">
      <c r="D462" s="149"/>
    </row>
    <row r="463" spans="4:4">
      <c r="D463" s="149"/>
    </row>
    <row r="464" spans="4:4">
      <c r="D464" s="149"/>
    </row>
    <row r="465" spans="4:4">
      <c r="D465" s="149"/>
    </row>
    <row r="466" spans="4:4">
      <c r="D466" s="149"/>
    </row>
    <row r="467" spans="4:4">
      <c r="D467" s="149"/>
    </row>
    <row r="468" spans="4:4">
      <c r="D468" s="149"/>
    </row>
    <row r="469" spans="4:4">
      <c r="D469" s="149"/>
    </row>
    <row r="470" spans="4:4">
      <c r="D470" s="149"/>
    </row>
    <row r="471" spans="4:4">
      <c r="D471" s="149"/>
    </row>
    <row r="472" spans="4:4">
      <c r="D472" s="149"/>
    </row>
    <row r="473" spans="4:4">
      <c r="D473" s="149"/>
    </row>
    <row r="474" spans="4:4">
      <c r="D474" s="149"/>
    </row>
    <row r="475" spans="4:4">
      <c r="D475" s="149"/>
    </row>
    <row r="476" spans="4:4">
      <c r="D476" s="149"/>
    </row>
    <row r="477" spans="4:4">
      <c r="D477" s="149"/>
    </row>
    <row r="478" spans="4:4">
      <c r="D478" s="149"/>
    </row>
    <row r="479" spans="4:4">
      <c r="D479" s="149"/>
    </row>
    <row r="480" spans="4:4">
      <c r="D480" s="149"/>
    </row>
    <row r="481" spans="4:4">
      <c r="D481" s="149"/>
    </row>
    <row r="482" spans="4:4">
      <c r="D482" s="149"/>
    </row>
    <row r="483" spans="4:4">
      <c r="D483" s="149"/>
    </row>
    <row r="484" spans="4:4">
      <c r="D484" s="149"/>
    </row>
    <row r="485" spans="4:4">
      <c r="D485" s="149"/>
    </row>
    <row r="486" spans="4:4">
      <c r="D486" s="149"/>
    </row>
    <row r="487" spans="4:4">
      <c r="D487" s="149"/>
    </row>
    <row r="488" spans="4:4">
      <c r="D488" s="149"/>
    </row>
    <row r="489" spans="4:4">
      <c r="D489" s="149"/>
    </row>
    <row r="490" spans="4:4">
      <c r="D490" s="149"/>
    </row>
    <row r="491" spans="4:4">
      <c r="D491" s="149"/>
    </row>
    <row r="492" spans="4:4">
      <c r="D492" s="149"/>
    </row>
    <row r="493" spans="4:4">
      <c r="D493" s="149"/>
    </row>
    <row r="494" spans="4:4">
      <c r="D494" s="149"/>
    </row>
    <row r="495" spans="4:4">
      <c r="D495" s="149"/>
    </row>
    <row r="496" spans="4:4">
      <c r="D496" s="149"/>
    </row>
    <row r="497" spans="4:4">
      <c r="D497" s="149"/>
    </row>
    <row r="498" spans="4:4">
      <c r="D498" s="149"/>
    </row>
    <row r="499" spans="4:4">
      <c r="D499" s="149"/>
    </row>
    <row r="500" spans="4:4">
      <c r="D500" s="149"/>
    </row>
    <row r="501" spans="4:4">
      <c r="D501" s="149"/>
    </row>
    <row r="502" spans="4:4">
      <c r="D502" s="149"/>
    </row>
    <row r="503" spans="4:4">
      <c r="D503" s="149"/>
    </row>
    <row r="504" spans="4:4">
      <c r="D504" s="149"/>
    </row>
    <row r="505" spans="4:4">
      <c r="D505" s="149"/>
    </row>
    <row r="506" spans="4:4">
      <c r="D506" s="149"/>
    </row>
    <row r="507" spans="4:4">
      <c r="D507" s="149"/>
    </row>
    <row r="508" spans="4:4">
      <c r="D508" s="149"/>
    </row>
    <row r="509" spans="4:4">
      <c r="D509" s="149"/>
    </row>
    <row r="510" spans="4:4">
      <c r="D510" s="149"/>
    </row>
    <row r="511" spans="4:4">
      <c r="D511" s="149"/>
    </row>
    <row r="512" spans="4:4">
      <c r="D512" s="149"/>
    </row>
    <row r="513" spans="4:5">
      <c r="D513" s="149"/>
      <c r="E513" s="148"/>
    </row>
    <row r="514" spans="4:5">
      <c r="D514" s="149"/>
      <c r="E514" s="148"/>
    </row>
    <row r="515" spans="4:5">
      <c r="D515" s="148"/>
      <c r="E515" s="150"/>
    </row>
    <row r="516" spans="4:5">
      <c r="E516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37:B38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9" t="s">
        <v>223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120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106</v>
      </c>
      <c r="H7" s="30" t="s">
        <v>18</v>
      </c>
      <c r="I7" s="30" t="s">
        <v>105</v>
      </c>
      <c r="J7" s="30" t="s">
        <v>17</v>
      </c>
      <c r="K7" s="30" t="s">
        <v>220</v>
      </c>
      <c r="L7" s="30" t="s">
        <v>236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9" t="s">
        <v>225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120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106</v>
      </c>
      <c r="H7" s="30" t="s">
        <v>18</v>
      </c>
      <c r="I7" s="30" t="s">
        <v>105</v>
      </c>
      <c r="J7" s="30" t="s">
        <v>17</v>
      </c>
      <c r="K7" s="30" t="s">
        <v>220</v>
      </c>
      <c r="L7" s="30" t="s">
        <v>236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182</v>
      </c>
      <c r="C1" s="76" t="s" vm="1">
        <v>250</v>
      </c>
    </row>
    <row r="2" spans="2:52">
      <c r="B2" s="56" t="s">
        <v>181</v>
      </c>
      <c r="C2" s="76" t="s">
        <v>251</v>
      </c>
    </row>
    <row r="3" spans="2:52">
      <c r="B3" s="56" t="s">
        <v>183</v>
      </c>
      <c r="C3" s="76" t="s">
        <v>252</v>
      </c>
    </row>
    <row r="4" spans="2:52">
      <c r="B4" s="56" t="s">
        <v>184</v>
      </c>
      <c r="C4" s="76">
        <v>8602</v>
      </c>
    </row>
    <row r="6" spans="2:52" ht="21.75" customHeight="1">
      <c r="B6" s="180" t="s">
        <v>212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52" ht="27.75" customHeight="1">
      <c r="B7" s="183" t="s">
        <v>90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  <c r="AT7" s="3"/>
      <c r="AU7" s="3"/>
    </row>
    <row r="8" spans="2:52" s="3" customFormat="1" ht="55.5" customHeight="1">
      <c r="B8" s="22" t="s">
        <v>119</v>
      </c>
      <c r="C8" s="30" t="s">
        <v>45</v>
      </c>
      <c r="D8" s="30" t="s">
        <v>123</v>
      </c>
      <c r="E8" s="30" t="s">
        <v>15</v>
      </c>
      <c r="F8" s="30" t="s">
        <v>65</v>
      </c>
      <c r="G8" s="30" t="s">
        <v>106</v>
      </c>
      <c r="H8" s="30" t="s">
        <v>18</v>
      </c>
      <c r="I8" s="30" t="s">
        <v>105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62</v>
      </c>
      <c r="O8" s="30" t="s">
        <v>238</v>
      </c>
      <c r="P8" s="30" t="s">
        <v>185</v>
      </c>
      <c r="Q8" s="71" t="s">
        <v>187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245</v>
      </c>
      <c r="M9" s="32"/>
      <c r="N9" s="32" t="s">
        <v>246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6" customFormat="1" ht="18" customHeight="1">
      <c r="B11" s="125" t="s">
        <v>26</v>
      </c>
      <c r="C11" s="80"/>
      <c r="D11" s="80"/>
      <c r="E11" s="80"/>
      <c r="F11" s="80"/>
      <c r="G11" s="80"/>
      <c r="H11" s="86">
        <v>12.216168693152515</v>
      </c>
      <c r="I11" s="80"/>
      <c r="J11" s="80"/>
      <c r="K11" s="87">
        <v>8.2884900757794894E-3</v>
      </c>
      <c r="L11" s="86"/>
      <c r="M11" s="88"/>
      <c r="N11" s="86">
        <v>14191.400210000002</v>
      </c>
      <c r="O11" s="80"/>
      <c r="P11" s="87">
        <v>1</v>
      </c>
      <c r="Q11" s="87">
        <f>N11/'סכום נכסי הקרן'!$C$42</f>
        <v>0.16844420171301228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T11" s="137"/>
      <c r="AU11" s="137"/>
      <c r="AV11" s="140"/>
      <c r="AZ11" s="137"/>
    </row>
    <row r="12" spans="2:52" s="137" customFormat="1" ht="22.5" customHeight="1">
      <c r="B12" s="125" t="s">
        <v>233</v>
      </c>
      <c r="C12" s="80"/>
      <c r="D12" s="80"/>
      <c r="E12" s="80"/>
      <c r="F12" s="80"/>
      <c r="G12" s="80"/>
      <c r="H12" s="86">
        <v>12.216168693152515</v>
      </c>
      <c r="I12" s="80"/>
      <c r="J12" s="80"/>
      <c r="K12" s="87">
        <v>8.2884900757794894E-3</v>
      </c>
      <c r="L12" s="86"/>
      <c r="M12" s="88"/>
      <c r="N12" s="86">
        <v>14191.400210000002</v>
      </c>
      <c r="O12" s="80"/>
      <c r="P12" s="87">
        <v>1</v>
      </c>
      <c r="Q12" s="87">
        <f>N12/'סכום נכסי הקרן'!$C$42</f>
        <v>0.16844420171301228</v>
      </c>
      <c r="AV12" s="136"/>
    </row>
    <row r="13" spans="2:52" s="137" customFormat="1">
      <c r="B13" s="125" t="s">
        <v>24</v>
      </c>
      <c r="C13" s="80"/>
      <c r="D13" s="80"/>
      <c r="E13" s="80"/>
      <c r="F13" s="80"/>
      <c r="G13" s="80"/>
      <c r="H13" s="86">
        <v>12.217188541260063</v>
      </c>
      <c r="I13" s="80"/>
      <c r="J13" s="80"/>
      <c r="K13" s="87">
        <v>8.2877816181073458E-3</v>
      </c>
      <c r="L13" s="86"/>
      <c r="M13" s="88"/>
      <c r="N13" s="86">
        <v>14188.938480000001</v>
      </c>
      <c r="O13" s="80"/>
      <c r="P13" s="87">
        <v>0.99982653367789132</v>
      </c>
      <c r="Q13" s="87">
        <f>N13/'סכום נכסי הקרן'!$C$42</f>
        <v>0.16841498231686058</v>
      </c>
    </row>
    <row r="14" spans="2:52" s="138" customFormat="1">
      <c r="B14" s="125" t="s">
        <v>23</v>
      </c>
      <c r="C14" s="80"/>
      <c r="D14" s="80"/>
      <c r="E14" s="80"/>
      <c r="F14" s="80"/>
      <c r="G14" s="80"/>
      <c r="H14" s="86">
        <v>12.217188541260063</v>
      </c>
      <c r="I14" s="80"/>
      <c r="J14" s="80"/>
      <c r="K14" s="87">
        <v>8.2877816181073458E-3</v>
      </c>
      <c r="L14" s="86"/>
      <c r="M14" s="88"/>
      <c r="N14" s="86">
        <v>14188.938480000001</v>
      </c>
      <c r="O14" s="80"/>
      <c r="P14" s="87">
        <v>0.99982653367789132</v>
      </c>
      <c r="Q14" s="87">
        <f>N14/'סכום נכסי הקרן'!$C$42</f>
        <v>0.16841498231686058</v>
      </c>
    </row>
    <row r="15" spans="2:52" s="138" customFormat="1">
      <c r="B15" s="77" t="s">
        <v>253</v>
      </c>
      <c r="C15" s="78" t="s">
        <v>254</v>
      </c>
      <c r="D15" s="89" t="s">
        <v>124</v>
      </c>
      <c r="E15" s="78" t="s">
        <v>255</v>
      </c>
      <c r="F15" s="78"/>
      <c r="G15" s="78"/>
      <c r="H15" s="83">
        <v>3.6199999999999997</v>
      </c>
      <c r="I15" s="89" t="s">
        <v>167</v>
      </c>
      <c r="J15" s="90">
        <v>0.04</v>
      </c>
      <c r="K15" s="84">
        <v>-5.9999999999999995E-4</v>
      </c>
      <c r="L15" s="83">
        <v>390061</v>
      </c>
      <c r="M15" s="85">
        <v>150.27000000000001</v>
      </c>
      <c r="N15" s="83">
        <v>586.14467000000002</v>
      </c>
      <c r="O15" s="84">
        <v>2.508784679408485E-5</v>
      </c>
      <c r="P15" s="84">
        <v>4.1302807427484982E-2</v>
      </c>
      <c r="Q15" s="84">
        <f>N15/'סכום נכסי הקרן'!$C$42</f>
        <v>6.957218425628982E-3</v>
      </c>
    </row>
    <row r="16" spans="2:52" s="138" customFormat="1" ht="20.25">
      <c r="B16" s="77" t="s">
        <v>256</v>
      </c>
      <c r="C16" s="78" t="s">
        <v>257</v>
      </c>
      <c r="D16" s="89" t="s">
        <v>124</v>
      </c>
      <c r="E16" s="78" t="s">
        <v>255</v>
      </c>
      <c r="F16" s="78"/>
      <c r="G16" s="78"/>
      <c r="H16" s="83">
        <v>6.17</v>
      </c>
      <c r="I16" s="89" t="s">
        <v>167</v>
      </c>
      <c r="J16" s="90">
        <v>0.04</v>
      </c>
      <c r="K16" s="84">
        <v>1.8000000000000002E-3</v>
      </c>
      <c r="L16" s="83">
        <v>300600</v>
      </c>
      <c r="M16" s="85">
        <v>154.94</v>
      </c>
      <c r="N16" s="83">
        <v>465.74965999999995</v>
      </c>
      <c r="O16" s="84">
        <v>2.8432807487192466E-5</v>
      </c>
      <c r="P16" s="84">
        <v>3.2819147730877775E-2</v>
      </c>
      <c r="Q16" s="84">
        <f>N16/'סכום נכסי הקרן'!$C$42</f>
        <v>5.5281951404291246E-3</v>
      </c>
      <c r="AT16" s="136"/>
    </row>
    <row r="17" spans="2:47" s="138" customFormat="1" ht="20.25">
      <c r="B17" s="77" t="s">
        <v>258</v>
      </c>
      <c r="C17" s="78" t="s">
        <v>259</v>
      </c>
      <c r="D17" s="89" t="s">
        <v>124</v>
      </c>
      <c r="E17" s="78" t="s">
        <v>255</v>
      </c>
      <c r="F17" s="78"/>
      <c r="G17" s="78"/>
      <c r="H17" s="83">
        <v>9.34</v>
      </c>
      <c r="I17" s="89" t="s">
        <v>167</v>
      </c>
      <c r="J17" s="90">
        <v>7.4999999999999997E-3</v>
      </c>
      <c r="K17" s="84">
        <v>4.7000000000000002E-3</v>
      </c>
      <c r="L17" s="83">
        <v>850000</v>
      </c>
      <c r="M17" s="85">
        <v>102.96</v>
      </c>
      <c r="N17" s="83">
        <v>875.16006999999991</v>
      </c>
      <c r="O17" s="84">
        <v>2.3409296960977529E-4</v>
      </c>
      <c r="P17" s="84">
        <v>6.1668338363350249E-2</v>
      </c>
      <c r="Q17" s="84">
        <f>N17/'סכום נכסי הקרן'!$C$42</f>
        <v>1.0387674026582461E-2</v>
      </c>
      <c r="AU17" s="136"/>
    </row>
    <row r="18" spans="2:47" s="138" customFormat="1">
      <c r="B18" s="77" t="s">
        <v>260</v>
      </c>
      <c r="C18" s="78" t="s">
        <v>261</v>
      </c>
      <c r="D18" s="89" t="s">
        <v>124</v>
      </c>
      <c r="E18" s="78" t="s">
        <v>255</v>
      </c>
      <c r="F18" s="78"/>
      <c r="G18" s="78"/>
      <c r="H18" s="83">
        <v>14.459999999999999</v>
      </c>
      <c r="I18" s="89" t="s">
        <v>167</v>
      </c>
      <c r="J18" s="90">
        <v>0.04</v>
      </c>
      <c r="K18" s="84">
        <v>9.5999999999999992E-3</v>
      </c>
      <c r="L18" s="83">
        <v>2650000</v>
      </c>
      <c r="M18" s="85">
        <v>180.38</v>
      </c>
      <c r="N18" s="83">
        <v>4780.0699100000002</v>
      </c>
      <c r="O18" s="84">
        <v>1.6336240012778023E-4</v>
      </c>
      <c r="P18" s="84">
        <v>0.33682863137294328</v>
      </c>
      <c r="Q18" s="84">
        <f>N18/'סכום נכסי הקרן'!$C$42</f>
        <v>5.6736829925701907E-2</v>
      </c>
      <c r="AT18" s="140"/>
    </row>
    <row r="19" spans="2:47" s="138" customFormat="1">
      <c r="B19" s="77" t="s">
        <v>262</v>
      </c>
      <c r="C19" s="78" t="s">
        <v>263</v>
      </c>
      <c r="D19" s="89" t="s">
        <v>124</v>
      </c>
      <c r="E19" s="78" t="s">
        <v>255</v>
      </c>
      <c r="F19" s="78"/>
      <c r="G19" s="78"/>
      <c r="H19" s="83">
        <v>18.7</v>
      </c>
      <c r="I19" s="89" t="s">
        <v>167</v>
      </c>
      <c r="J19" s="90">
        <v>2.75E-2</v>
      </c>
      <c r="K19" s="84">
        <v>1.2199999999999999E-2</v>
      </c>
      <c r="L19" s="83">
        <v>1403921</v>
      </c>
      <c r="M19" s="85">
        <v>139.9</v>
      </c>
      <c r="N19" s="83">
        <v>1964.08547</v>
      </c>
      <c r="O19" s="84">
        <v>7.9429458456932588E-5</v>
      </c>
      <c r="P19" s="84">
        <v>0.13839969565624699</v>
      </c>
      <c r="Q19" s="84">
        <f>N19/'סכום נכסי הקרן'!$C$42</f>
        <v>2.3312626252140378E-2</v>
      </c>
      <c r="AU19" s="140"/>
    </row>
    <row r="20" spans="2:47" s="138" customFormat="1">
      <c r="B20" s="77" t="s">
        <v>264</v>
      </c>
      <c r="C20" s="78" t="s">
        <v>265</v>
      </c>
      <c r="D20" s="89" t="s">
        <v>124</v>
      </c>
      <c r="E20" s="78" t="s">
        <v>255</v>
      </c>
      <c r="F20" s="78"/>
      <c r="G20" s="78"/>
      <c r="H20" s="83">
        <v>5.76</v>
      </c>
      <c r="I20" s="89" t="s">
        <v>167</v>
      </c>
      <c r="J20" s="90">
        <v>1.7500000000000002E-2</v>
      </c>
      <c r="K20" s="84">
        <v>5.0000000000000001E-4</v>
      </c>
      <c r="L20" s="83">
        <v>455583</v>
      </c>
      <c r="M20" s="85">
        <v>111.02</v>
      </c>
      <c r="N20" s="83">
        <v>505.78827000000001</v>
      </c>
      <c r="O20" s="84">
        <v>3.2863043421808142E-5</v>
      </c>
      <c r="P20" s="84">
        <v>3.564047680394463E-2</v>
      </c>
      <c r="Q20" s="84">
        <f>N20/'סכום נכסי הקרן'!$C$42</f>
        <v>6.0034316639115837E-3</v>
      </c>
    </row>
    <row r="21" spans="2:47" s="138" customFormat="1">
      <c r="B21" s="77" t="s">
        <v>266</v>
      </c>
      <c r="C21" s="78" t="s">
        <v>267</v>
      </c>
      <c r="D21" s="89" t="s">
        <v>124</v>
      </c>
      <c r="E21" s="78" t="s">
        <v>255</v>
      </c>
      <c r="F21" s="78"/>
      <c r="G21" s="78"/>
      <c r="H21" s="83">
        <v>2</v>
      </c>
      <c r="I21" s="89" t="s">
        <v>167</v>
      </c>
      <c r="J21" s="90">
        <v>0.03</v>
      </c>
      <c r="K21" s="84">
        <v>1E-4</v>
      </c>
      <c r="L21" s="83">
        <v>584216</v>
      </c>
      <c r="M21" s="85">
        <v>118.91</v>
      </c>
      <c r="N21" s="83">
        <v>694.69120999999996</v>
      </c>
      <c r="O21" s="84">
        <v>3.8108684269456894E-5</v>
      </c>
      <c r="P21" s="84">
        <v>4.8951562194016925E-2</v>
      </c>
      <c r="Q21" s="84">
        <f>N21/'סכום נכסי הקרן'!$C$42</f>
        <v>8.2456068163760526E-3</v>
      </c>
    </row>
    <row r="22" spans="2:47" s="138" customFormat="1">
      <c r="B22" s="77" t="s">
        <v>268</v>
      </c>
      <c r="C22" s="78" t="s">
        <v>269</v>
      </c>
      <c r="D22" s="89" t="s">
        <v>124</v>
      </c>
      <c r="E22" s="78" t="s">
        <v>255</v>
      </c>
      <c r="F22" s="78"/>
      <c r="G22" s="78"/>
      <c r="H22" s="83">
        <v>3.0800000000000005</v>
      </c>
      <c r="I22" s="89" t="s">
        <v>167</v>
      </c>
      <c r="J22" s="90">
        <v>1E-3</v>
      </c>
      <c r="K22" s="84">
        <v>-1.1999999999999999E-3</v>
      </c>
      <c r="L22" s="83">
        <v>650000</v>
      </c>
      <c r="M22" s="85">
        <v>100.68</v>
      </c>
      <c r="N22" s="83">
        <v>654.41998999999998</v>
      </c>
      <c r="O22" s="84">
        <v>5.0877687065905703E-5</v>
      </c>
      <c r="P22" s="84">
        <v>4.6113842208386283E-2</v>
      </c>
      <c r="Q22" s="84">
        <f>N22/'סכום נכסי הקרן'!$C$42</f>
        <v>7.7676093387114373E-3</v>
      </c>
    </row>
    <row r="23" spans="2:47" s="138" customFormat="1">
      <c r="B23" s="77" t="s">
        <v>270</v>
      </c>
      <c r="C23" s="78" t="s">
        <v>271</v>
      </c>
      <c r="D23" s="89" t="s">
        <v>124</v>
      </c>
      <c r="E23" s="78" t="s">
        <v>255</v>
      </c>
      <c r="F23" s="78"/>
      <c r="G23" s="78"/>
      <c r="H23" s="83">
        <v>7.8299999999999992</v>
      </c>
      <c r="I23" s="89" t="s">
        <v>167</v>
      </c>
      <c r="J23" s="90">
        <v>7.4999999999999997E-3</v>
      </c>
      <c r="K23" s="84">
        <v>2.7999999999999995E-3</v>
      </c>
      <c r="L23" s="83">
        <v>445000</v>
      </c>
      <c r="M23" s="85">
        <v>103.95</v>
      </c>
      <c r="N23" s="83">
        <v>462.57751000000002</v>
      </c>
      <c r="O23" s="84">
        <v>3.3522323909115779E-5</v>
      </c>
      <c r="P23" s="84">
        <v>3.2595621514080318E-2</v>
      </c>
      <c r="Q23" s="84">
        <f>N23/'סכום נכסי הקרן'!$C$42</f>
        <v>5.4905434452787475E-3</v>
      </c>
    </row>
    <row r="24" spans="2:47" s="138" customFormat="1">
      <c r="B24" s="77" t="s">
        <v>272</v>
      </c>
      <c r="C24" s="78" t="s">
        <v>273</v>
      </c>
      <c r="D24" s="89" t="s">
        <v>124</v>
      </c>
      <c r="E24" s="78" t="s">
        <v>255</v>
      </c>
      <c r="F24" s="78"/>
      <c r="G24" s="78"/>
      <c r="H24" s="83">
        <v>0.57999999999999996</v>
      </c>
      <c r="I24" s="89" t="s">
        <v>167</v>
      </c>
      <c r="J24" s="90">
        <v>3.5000000000000003E-2</v>
      </c>
      <c r="K24" s="84">
        <v>1.54E-2</v>
      </c>
      <c r="L24" s="83">
        <v>939321</v>
      </c>
      <c r="M24" s="85">
        <v>119.38</v>
      </c>
      <c r="N24" s="83">
        <v>1121.3614499999999</v>
      </c>
      <c r="O24" s="84">
        <v>4.7741682863558663E-5</v>
      </c>
      <c r="P24" s="84">
        <v>7.9016970376878673E-2</v>
      </c>
      <c r="Q24" s="84">
        <f>N24/'סכום נכסי הקרן'!$C$42</f>
        <v>1.3309950496914065E-2</v>
      </c>
    </row>
    <row r="25" spans="2:47" s="138" customFormat="1">
      <c r="B25" s="77" t="s">
        <v>274</v>
      </c>
      <c r="C25" s="78" t="s">
        <v>275</v>
      </c>
      <c r="D25" s="89" t="s">
        <v>124</v>
      </c>
      <c r="E25" s="78" t="s">
        <v>255</v>
      </c>
      <c r="F25" s="78"/>
      <c r="G25" s="78"/>
      <c r="H25" s="83">
        <v>24</v>
      </c>
      <c r="I25" s="89" t="s">
        <v>167</v>
      </c>
      <c r="J25" s="90">
        <v>0.01</v>
      </c>
      <c r="K25" s="84">
        <v>1.44E-2</v>
      </c>
      <c r="L25" s="83">
        <v>1950000</v>
      </c>
      <c r="M25" s="85">
        <v>90.21</v>
      </c>
      <c r="N25" s="83">
        <v>1759.0949900000001</v>
      </c>
      <c r="O25" s="84">
        <v>2.3825436524760739E-4</v>
      </c>
      <c r="P25" s="84">
        <v>0.12395499837714744</v>
      </c>
      <c r="Q25" s="84">
        <f>N25/'סכום נכסי הקרן'!$C$42</f>
        <v>2.087950074997633E-2</v>
      </c>
    </row>
    <row r="26" spans="2:47" s="138" customFormat="1">
      <c r="B26" s="77" t="s">
        <v>276</v>
      </c>
      <c r="C26" s="78" t="s">
        <v>277</v>
      </c>
      <c r="D26" s="89" t="s">
        <v>124</v>
      </c>
      <c r="E26" s="78" t="s">
        <v>255</v>
      </c>
      <c r="F26" s="78"/>
      <c r="G26" s="78"/>
      <c r="H26" s="83">
        <v>4.76</v>
      </c>
      <c r="I26" s="89" t="s">
        <v>167</v>
      </c>
      <c r="J26" s="90">
        <v>2.75E-2</v>
      </c>
      <c r="K26" s="84">
        <v>-8.9999999999999998E-4</v>
      </c>
      <c r="L26" s="83">
        <v>272700</v>
      </c>
      <c r="M26" s="85">
        <v>117.27</v>
      </c>
      <c r="N26" s="83">
        <v>319.79528000000005</v>
      </c>
      <c r="O26" s="84">
        <v>1.6815745309350515E-5</v>
      </c>
      <c r="P26" s="84">
        <v>2.2534441652533738E-2</v>
      </c>
      <c r="Q26" s="84">
        <f>N26/'סכום נכסי הקרן'!$C$42</f>
        <v>3.7957960352094982E-3</v>
      </c>
    </row>
    <row r="27" spans="2:47" s="138" customFormat="1">
      <c r="B27" s="77"/>
      <c r="C27" s="78"/>
      <c r="D27" s="78"/>
      <c r="E27" s="78"/>
      <c r="F27" s="78"/>
      <c r="G27" s="78"/>
      <c r="H27" s="78"/>
      <c r="I27" s="78"/>
      <c r="J27" s="78"/>
      <c r="K27" s="84"/>
      <c r="L27" s="83"/>
      <c r="M27" s="85"/>
      <c r="N27" s="78"/>
      <c r="O27" s="78"/>
      <c r="P27" s="84"/>
      <c r="Q27" s="78"/>
    </row>
    <row r="28" spans="2:47" s="137" customFormat="1">
      <c r="B28" s="118" t="s">
        <v>46</v>
      </c>
      <c r="C28" s="119"/>
      <c r="D28" s="119"/>
      <c r="E28" s="119"/>
      <c r="F28" s="119"/>
      <c r="G28" s="119"/>
      <c r="H28" s="120">
        <v>6.3379602555926109</v>
      </c>
      <c r="I28" s="119"/>
      <c r="J28" s="119"/>
      <c r="K28" s="121">
        <v>1.2371903904977393E-2</v>
      </c>
      <c r="L28" s="120"/>
      <c r="M28" s="126"/>
      <c r="N28" s="120">
        <v>2.4617300000000002</v>
      </c>
      <c r="O28" s="119"/>
      <c r="P28" s="121">
        <v>1.7346632210860609E-4</v>
      </c>
      <c r="Q28" s="121">
        <f>N28/'סכום נכסי הקרן'!$C$42</f>
        <v>2.92193961516764E-5</v>
      </c>
    </row>
    <row r="29" spans="2:47" s="138" customFormat="1">
      <c r="B29" s="125" t="s">
        <v>1105</v>
      </c>
      <c r="C29" s="80"/>
      <c r="D29" s="80"/>
      <c r="E29" s="80"/>
      <c r="F29" s="80"/>
      <c r="G29" s="80"/>
      <c r="H29" s="86">
        <v>6.3379602555926109</v>
      </c>
      <c r="I29" s="80"/>
      <c r="J29" s="80"/>
      <c r="K29" s="87">
        <v>1.2371903904977393E-2</v>
      </c>
      <c r="L29" s="86"/>
      <c r="M29" s="88"/>
      <c r="N29" s="86">
        <v>2.4617300000000002</v>
      </c>
      <c r="O29" s="80"/>
      <c r="P29" s="87">
        <v>1.7346632210860609E-4</v>
      </c>
      <c r="Q29" s="87">
        <f>N29/'סכום נכסי הקרן'!$C$42</f>
        <v>2.92193961516764E-5</v>
      </c>
    </row>
    <row r="30" spans="2:47" s="138" customFormat="1">
      <c r="B30" s="77" t="s">
        <v>278</v>
      </c>
      <c r="C30" s="78" t="s">
        <v>279</v>
      </c>
      <c r="D30" s="89" t="s">
        <v>124</v>
      </c>
      <c r="E30" s="78" t="s">
        <v>255</v>
      </c>
      <c r="F30" s="78"/>
      <c r="G30" s="78"/>
      <c r="H30" s="83">
        <v>5.8499999999999988</v>
      </c>
      <c r="I30" s="89" t="s">
        <v>167</v>
      </c>
      <c r="J30" s="90">
        <v>3.7499999999999999E-2</v>
      </c>
      <c r="K30" s="84">
        <v>1.1500000000000002E-2</v>
      </c>
      <c r="L30" s="83">
        <v>1979</v>
      </c>
      <c r="M30" s="85">
        <v>118.05</v>
      </c>
      <c r="N30" s="83">
        <v>2.3362099999999999</v>
      </c>
      <c r="O30" s="84">
        <v>1.2858345989177159E-7</v>
      </c>
      <c r="P30" s="84">
        <v>1.6462152891395343E-4</v>
      </c>
      <c r="Q30" s="84">
        <f>N30/'סכום נכסי הקרן'!$C$42</f>
        <v>2.772954202268645E-5</v>
      </c>
    </row>
    <row r="31" spans="2:47" s="138" customFormat="1">
      <c r="B31" s="77" t="s">
        <v>280</v>
      </c>
      <c r="C31" s="78" t="s">
        <v>281</v>
      </c>
      <c r="D31" s="89" t="s">
        <v>124</v>
      </c>
      <c r="E31" s="78" t="s">
        <v>255</v>
      </c>
      <c r="F31" s="78"/>
      <c r="G31" s="78"/>
      <c r="H31" s="83">
        <v>15.42</v>
      </c>
      <c r="I31" s="89" t="s">
        <v>167</v>
      </c>
      <c r="J31" s="90">
        <v>5.5E-2</v>
      </c>
      <c r="K31" s="84">
        <v>2.8599999999999993E-2</v>
      </c>
      <c r="L31" s="83">
        <v>84</v>
      </c>
      <c r="M31" s="85">
        <v>149.41999999999999</v>
      </c>
      <c r="N31" s="83">
        <v>0.12551999999999999</v>
      </c>
      <c r="O31" s="84">
        <v>4.7338275825030067E-9</v>
      </c>
      <c r="P31" s="84">
        <v>8.8447931946526347E-6</v>
      </c>
      <c r="Q31" s="84">
        <f>N31/'סכום נכסי הקרן'!$C$42</f>
        <v>1.4898541289899466E-6</v>
      </c>
    </row>
    <row r="32" spans="2:47">
      <c r="B32" s="77"/>
      <c r="C32" s="78"/>
      <c r="D32" s="78"/>
      <c r="E32" s="78"/>
      <c r="F32" s="78"/>
      <c r="G32" s="78"/>
      <c r="H32" s="78"/>
      <c r="I32" s="78"/>
      <c r="J32" s="78"/>
      <c r="K32" s="84"/>
      <c r="L32" s="83"/>
      <c r="M32" s="85"/>
      <c r="N32" s="78"/>
      <c r="O32" s="78"/>
      <c r="P32" s="84"/>
      <c r="Q32" s="78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91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91"/>
      <c r="C35" s="92"/>
      <c r="D35" s="92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C36" s="92"/>
      <c r="D36" s="92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186"/>
      <c r="C37" s="186"/>
      <c r="D37" s="18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91" t="s">
        <v>249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91" t="s">
        <v>116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91" t="s">
        <v>234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91" t="s">
        <v>244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 spans="2:17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 spans="2:17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 spans="2:17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 spans="2:17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 spans="2:17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 spans="2:17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 spans="2:17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 spans="2:17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</row>
    <row r="131" spans="2:17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7:D37"/>
  </mergeCells>
  <phoneticPr fontId="5" type="noConversion"/>
  <dataValidations count="1">
    <dataValidation allowBlank="1" showInputMessage="1" showErrorMessage="1" sqref="A1:A1048576 C5:C29 D1:D29 E1:AF1048576 AJ1:XFD1048576 AG1:AI27 AG31:AI1048576 B42:B1048576 C38:D1048576 C31:D36 B1:B35 B37:B3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182</v>
      </c>
      <c r="C1" s="76" t="s" vm="1">
        <v>250</v>
      </c>
    </row>
    <row r="2" spans="2:67">
      <c r="B2" s="56" t="s">
        <v>181</v>
      </c>
      <c r="C2" s="76" t="s">
        <v>251</v>
      </c>
    </row>
    <row r="3" spans="2:67">
      <c r="B3" s="56" t="s">
        <v>183</v>
      </c>
      <c r="C3" s="76" t="s">
        <v>252</v>
      </c>
    </row>
    <row r="4" spans="2:67">
      <c r="B4" s="56" t="s">
        <v>184</v>
      </c>
      <c r="C4" s="76">
        <v>8602</v>
      </c>
    </row>
    <row r="6" spans="2:67" ht="26.25" customHeight="1">
      <c r="B6" s="183" t="s">
        <v>212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BO6" s="3"/>
    </row>
    <row r="7" spans="2:67" ht="26.25" customHeight="1">
      <c r="B7" s="183" t="s">
        <v>91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8"/>
      <c r="AZ7" s="43"/>
      <c r="BJ7" s="3"/>
      <c r="BO7" s="3"/>
    </row>
    <row r="8" spans="2:67" s="3" customFormat="1" ht="78.75">
      <c r="B8" s="37" t="s">
        <v>119</v>
      </c>
      <c r="C8" s="13" t="s">
        <v>45</v>
      </c>
      <c r="D8" s="13" t="s">
        <v>123</v>
      </c>
      <c r="E8" s="13" t="s">
        <v>228</v>
      </c>
      <c r="F8" s="13" t="s">
        <v>121</v>
      </c>
      <c r="G8" s="13" t="s">
        <v>64</v>
      </c>
      <c r="H8" s="13" t="s">
        <v>15</v>
      </c>
      <c r="I8" s="13" t="s">
        <v>65</v>
      </c>
      <c r="J8" s="13" t="s">
        <v>106</v>
      </c>
      <c r="K8" s="13" t="s">
        <v>18</v>
      </c>
      <c r="L8" s="13" t="s">
        <v>105</v>
      </c>
      <c r="M8" s="13" t="s">
        <v>17</v>
      </c>
      <c r="N8" s="13" t="s">
        <v>19</v>
      </c>
      <c r="O8" s="13" t="s">
        <v>236</v>
      </c>
      <c r="P8" s="13" t="s">
        <v>235</v>
      </c>
      <c r="Q8" s="13" t="s">
        <v>62</v>
      </c>
      <c r="R8" s="13" t="s">
        <v>59</v>
      </c>
      <c r="S8" s="13" t="s">
        <v>185</v>
      </c>
      <c r="T8" s="38" t="s">
        <v>187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245</v>
      </c>
      <c r="P9" s="16"/>
      <c r="Q9" s="16" t="s">
        <v>239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117</v>
      </c>
      <c r="R10" s="19" t="s">
        <v>118</v>
      </c>
      <c r="S10" s="45" t="s">
        <v>188</v>
      </c>
      <c r="T10" s="72" t="s">
        <v>229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C830"/>
  <sheetViews>
    <sheetView rightToLeft="1" zoomScale="96" zoomScaleNormal="96" workbookViewId="0">
      <pane ySplit="10" topLeftCell="A11" activePane="bottomLeft" state="frozen"/>
      <selection pane="bottomLeft" activeCell="F24" sqref="F24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8.28515625" style="1" bestFit="1" customWidth="1"/>
    <col min="18" max="18" width="9" style="1" bestFit="1" customWidth="1"/>
    <col min="19" max="19" width="14.140625" style="1" bestFit="1" customWidth="1"/>
    <col min="20" max="20" width="11.85546875" style="1" bestFit="1" customWidth="1"/>
    <col min="21" max="21" width="9" style="1" bestFit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6" t="s">
        <v>182</v>
      </c>
      <c r="C1" s="76" t="s" vm="1">
        <v>250</v>
      </c>
    </row>
    <row r="2" spans="2:55">
      <c r="B2" s="56" t="s">
        <v>181</v>
      </c>
      <c r="C2" s="76" t="s">
        <v>251</v>
      </c>
    </row>
    <row r="3" spans="2:55">
      <c r="B3" s="56" t="s">
        <v>183</v>
      </c>
      <c r="C3" s="76" t="s">
        <v>252</v>
      </c>
    </row>
    <row r="4" spans="2:55">
      <c r="B4" s="56" t="s">
        <v>184</v>
      </c>
      <c r="C4" s="76">
        <v>8602</v>
      </c>
    </row>
    <row r="6" spans="2:55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2:55" ht="26.25" customHeight="1">
      <c r="B7" s="189" t="s">
        <v>92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  <c r="BC7" s="3"/>
    </row>
    <row r="8" spans="2:55" s="3" customFormat="1" ht="78.75">
      <c r="B8" s="22" t="s">
        <v>119</v>
      </c>
      <c r="C8" s="30" t="s">
        <v>45</v>
      </c>
      <c r="D8" s="30" t="s">
        <v>123</v>
      </c>
      <c r="E8" s="30" t="s">
        <v>228</v>
      </c>
      <c r="F8" s="30" t="s">
        <v>121</v>
      </c>
      <c r="G8" s="30" t="s">
        <v>64</v>
      </c>
      <c r="H8" s="30" t="s">
        <v>15</v>
      </c>
      <c r="I8" s="30" t="s">
        <v>65</v>
      </c>
      <c r="J8" s="30" t="s">
        <v>106</v>
      </c>
      <c r="K8" s="30" t="s">
        <v>18</v>
      </c>
      <c r="L8" s="30" t="s">
        <v>105</v>
      </c>
      <c r="M8" s="30" t="s">
        <v>17</v>
      </c>
      <c r="N8" s="30" t="s">
        <v>19</v>
      </c>
      <c r="O8" s="13" t="s">
        <v>236</v>
      </c>
      <c r="P8" s="30" t="s">
        <v>235</v>
      </c>
      <c r="Q8" s="30" t="s">
        <v>243</v>
      </c>
      <c r="R8" s="30" t="s">
        <v>62</v>
      </c>
      <c r="S8" s="13" t="s">
        <v>59</v>
      </c>
      <c r="T8" s="30" t="s">
        <v>185</v>
      </c>
      <c r="U8" s="30" t="s">
        <v>187</v>
      </c>
      <c r="AY8" s="1"/>
      <c r="AZ8" s="1"/>
    </row>
    <row r="9" spans="2:5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245</v>
      </c>
      <c r="P9" s="32"/>
      <c r="Q9" s="16" t="s">
        <v>239</v>
      </c>
      <c r="R9" s="32" t="s">
        <v>239</v>
      </c>
      <c r="S9" s="16" t="s">
        <v>20</v>
      </c>
      <c r="T9" s="32" t="s">
        <v>239</v>
      </c>
      <c r="U9" s="17" t="s">
        <v>20</v>
      </c>
      <c r="AX9" s="1"/>
      <c r="AY9" s="1"/>
      <c r="AZ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117</v>
      </c>
      <c r="R10" s="19" t="s">
        <v>118</v>
      </c>
      <c r="S10" s="19" t="s">
        <v>188</v>
      </c>
      <c r="T10" s="20" t="s">
        <v>229</v>
      </c>
      <c r="U10" s="20" t="s">
        <v>247</v>
      </c>
      <c r="AX10" s="1"/>
      <c r="AY10" s="3"/>
      <c r="AZ10" s="1"/>
    </row>
    <row r="11" spans="2:55" s="136" customFormat="1" ht="18" customHeight="1">
      <c r="B11" s="93" t="s">
        <v>32</v>
      </c>
      <c r="C11" s="94"/>
      <c r="D11" s="94"/>
      <c r="E11" s="94"/>
      <c r="F11" s="94"/>
      <c r="G11" s="94"/>
      <c r="H11" s="94"/>
      <c r="I11" s="94"/>
      <c r="J11" s="94"/>
      <c r="K11" s="96">
        <v>3.8635189548402047</v>
      </c>
      <c r="L11" s="94"/>
      <c r="M11" s="94"/>
      <c r="N11" s="97">
        <v>2.0860674426612373E-2</v>
      </c>
      <c r="O11" s="96"/>
      <c r="P11" s="98"/>
      <c r="Q11" s="96">
        <f>Q12</f>
        <v>11.754799999999999</v>
      </c>
      <c r="R11" s="96">
        <v>2381.7111700000019</v>
      </c>
      <c r="S11" s="94"/>
      <c r="T11" s="99">
        <v>1</v>
      </c>
      <c r="U11" s="99">
        <f>R11/'סכום נכסי הקרן'!$C$42</f>
        <v>2.8269616162252865E-2</v>
      </c>
      <c r="AX11" s="138"/>
      <c r="AY11" s="140"/>
      <c r="AZ11" s="138"/>
      <c r="BC11" s="138"/>
    </row>
    <row r="12" spans="2:55" s="138" customFormat="1">
      <c r="B12" s="79" t="s">
        <v>233</v>
      </c>
      <c r="C12" s="80"/>
      <c r="D12" s="80"/>
      <c r="E12" s="80"/>
      <c r="F12" s="80"/>
      <c r="G12" s="80"/>
      <c r="H12" s="80"/>
      <c r="I12" s="80"/>
      <c r="J12" s="80"/>
      <c r="K12" s="86">
        <v>3.8635189548402047</v>
      </c>
      <c r="L12" s="80"/>
      <c r="M12" s="80"/>
      <c r="N12" s="100">
        <v>2.0860674426612373E-2</v>
      </c>
      <c r="O12" s="86"/>
      <c r="P12" s="88"/>
      <c r="Q12" s="86">
        <f>Q13+Q129</f>
        <v>11.754799999999999</v>
      </c>
      <c r="R12" s="86">
        <v>2381.7111700000019</v>
      </c>
      <c r="S12" s="80"/>
      <c r="T12" s="87">
        <v>1</v>
      </c>
      <c r="U12" s="87">
        <f>R12/'סכום נכסי הקרן'!$C$42</f>
        <v>2.8269616162252865E-2</v>
      </c>
      <c r="AY12" s="140"/>
    </row>
    <row r="13" spans="2:55" s="138" customFormat="1" ht="20.25">
      <c r="B13" s="95" t="s">
        <v>31</v>
      </c>
      <c r="C13" s="80"/>
      <c r="D13" s="80"/>
      <c r="E13" s="80"/>
      <c r="F13" s="80"/>
      <c r="G13" s="80"/>
      <c r="H13" s="80"/>
      <c r="I13" s="80"/>
      <c r="J13" s="80"/>
      <c r="K13" s="86">
        <v>3.7030916287814866</v>
      </c>
      <c r="L13" s="80"/>
      <c r="M13" s="80"/>
      <c r="N13" s="100">
        <v>2.0745461323364588E-2</v>
      </c>
      <c r="O13" s="86"/>
      <c r="P13" s="88"/>
      <c r="Q13" s="86">
        <v>11.2843</v>
      </c>
      <c r="R13" s="86">
        <v>1991.1477299999999</v>
      </c>
      <c r="S13" s="80"/>
      <c r="T13" s="87">
        <v>0.83601561561303772</v>
      </c>
      <c r="U13" s="87">
        <f>R13/'סכום נכסי הקרן'!$C$42</f>
        <v>2.363384055903011E-2</v>
      </c>
      <c r="AY13" s="136"/>
    </row>
    <row r="14" spans="2:55" s="138" customFormat="1">
      <c r="B14" s="82" t="s">
        <v>282</v>
      </c>
      <c r="C14" s="78" t="s">
        <v>283</v>
      </c>
      <c r="D14" s="89" t="s">
        <v>124</v>
      </c>
      <c r="E14" s="89" t="s">
        <v>284</v>
      </c>
      <c r="F14" s="78" t="s">
        <v>285</v>
      </c>
      <c r="G14" s="89" t="s">
        <v>286</v>
      </c>
      <c r="H14" s="78" t="s">
        <v>1094</v>
      </c>
      <c r="I14" s="78" t="s">
        <v>164</v>
      </c>
      <c r="J14" s="78"/>
      <c r="K14" s="83">
        <v>3.63</v>
      </c>
      <c r="L14" s="89" t="s">
        <v>167</v>
      </c>
      <c r="M14" s="90">
        <v>0.04</v>
      </c>
      <c r="N14" s="90">
        <v>3.7000000000000002E-3</v>
      </c>
      <c r="O14" s="83">
        <v>18730</v>
      </c>
      <c r="P14" s="85">
        <v>115.02</v>
      </c>
      <c r="Q14" s="78"/>
      <c r="R14" s="83">
        <v>21.543240000000001</v>
      </c>
      <c r="S14" s="84">
        <v>9.0409017539252861E-6</v>
      </c>
      <c r="T14" s="84">
        <v>9.0452781476437309E-3</v>
      </c>
      <c r="U14" s="84">
        <f>R14/'סכום נכסי הקרן'!$C$42</f>
        <v>2.5570654131470191E-4</v>
      </c>
    </row>
    <row r="15" spans="2:55" s="138" customFormat="1">
      <c r="B15" s="82" t="s">
        <v>287</v>
      </c>
      <c r="C15" s="78" t="s">
        <v>288</v>
      </c>
      <c r="D15" s="89" t="s">
        <v>124</v>
      </c>
      <c r="E15" s="89" t="s">
        <v>284</v>
      </c>
      <c r="F15" s="78" t="s">
        <v>285</v>
      </c>
      <c r="G15" s="89" t="s">
        <v>286</v>
      </c>
      <c r="H15" s="78" t="s">
        <v>1094</v>
      </c>
      <c r="I15" s="78" t="s">
        <v>164</v>
      </c>
      <c r="J15" s="78"/>
      <c r="K15" s="83">
        <v>4.8900000000000006</v>
      </c>
      <c r="L15" s="89" t="s">
        <v>167</v>
      </c>
      <c r="M15" s="90">
        <v>9.8999999999999991E-3</v>
      </c>
      <c r="N15" s="90">
        <v>5.0000000000000001E-3</v>
      </c>
      <c r="O15" s="83">
        <v>35252</v>
      </c>
      <c r="P15" s="85">
        <v>102.34</v>
      </c>
      <c r="Q15" s="78"/>
      <c r="R15" s="83">
        <v>36.076889999999999</v>
      </c>
      <c r="S15" s="84">
        <v>1.1696573911185405E-5</v>
      </c>
      <c r="T15" s="84">
        <v>1.5147466432716092E-2</v>
      </c>
      <c r="U15" s="84">
        <f>R15/'סכום נכסי הקרן'!$C$42</f>
        <v>4.282130618834936E-4</v>
      </c>
    </row>
    <row r="16" spans="2:55" s="138" customFormat="1">
      <c r="B16" s="82" t="s">
        <v>289</v>
      </c>
      <c r="C16" s="78" t="s">
        <v>290</v>
      </c>
      <c r="D16" s="89" t="s">
        <v>124</v>
      </c>
      <c r="E16" s="89" t="s">
        <v>284</v>
      </c>
      <c r="F16" s="78" t="s">
        <v>285</v>
      </c>
      <c r="G16" s="89" t="s">
        <v>286</v>
      </c>
      <c r="H16" s="78" t="s">
        <v>1094</v>
      </c>
      <c r="I16" s="78" t="s">
        <v>164</v>
      </c>
      <c r="J16" s="78"/>
      <c r="K16" s="78">
        <v>6.82</v>
      </c>
      <c r="L16" s="89" t="s">
        <v>167</v>
      </c>
      <c r="M16" s="90">
        <v>8.6E-3</v>
      </c>
      <c r="N16" s="84">
        <v>9.1999999999999998E-3</v>
      </c>
      <c r="O16" s="83">
        <v>31000</v>
      </c>
      <c r="P16" s="85">
        <v>99.6</v>
      </c>
      <c r="Q16" s="78"/>
      <c r="R16" s="83">
        <v>30.876000000000001</v>
      </c>
      <c r="S16" s="84">
        <v>1.2393302659242945E-5</v>
      </c>
      <c r="T16" s="84">
        <v>1.2963788552077025E-2</v>
      </c>
      <c r="U16" s="84">
        <f>R16/'סכום נכסי הקרן'!$C$42</f>
        <v>3.6648132637582534E-4</v>
      </c>
    </row>
    <row r="17" spans="2:50" s="138" customFormat="1" ht="20.25">
      <c r="B17" s="82" t="s">
        <v>291</v>
      </c>
      <c r="C17" s="78" t="s">
        <v>292</v>
      </c>
      <c r="D17" s="89" t="s">
        <v>124</v>
      </c>
      <c r="E17" s="89" t="s">
        <v>284</v>
      </c>
      <c r="F17" s="78" t="s">
        <v>285</v>
      </c>
      <c r="G17" s="89" t="s">
        <v>286</v>
      </c>
      <c r="H17" s="78" t="s">
        <v>1094</v>
      </c>
      <c r="I17" s="78" t="s">
        <v>164</v>
      </c>
      <c r="J17" s="78"/>
      <c r="K17" s="83">
        <v>12.09</v>
      </c>
      <c r="L17" s="89" t="s">
        <v>167</v>
      </c>
      <c r="M17" s="90">
        <v>1.04E-2</v>
      </c>
      <c r="N17" s="90">
        <v>9.499999999999998E-3</v>
      </c>
      <c r="O17" s="83">
        <v>11052</v>
      </c>
      <c r="P17" s="85">
        <v>99.45</v>
      </c>
      <c r="Q17" s="78"/>
      <c r="R17" s="83">
        <v>10.991200000000001</v>
      </c>
      <c r="S17" s="84">
        <v>2.3222878275304154E-5</v>
      </c>
      <c r="T17" s="84">
        <v>4.6148332923173019E-3</v>
      </c>
      <c r="U17" s="84">
        <f>R17/'סכום נכסי הקרן'!$C$42</f>
        <v>1.3045956582659579E-4</v>
      </c>
      <c r="AX17" s="136"/>
    </row>
    <row r="18" spans="2:50" s="138" customFormat="1">
      <c r="B18" s="82" t="s">
        <v>293</v>
      </c>
      <c r="C18" s="78" t="s">
        <v>294</v>
      </c>
      <c r="D18" s="89" t="s">
        <v>124</v>
      </c>
      <c r="E18" s="89" t="s">
        <v>284</v>
      </c>
      <c r="F18" s="78" t="s">
        <v>285</v>
      </c>
      <c r="G18" s="89" t="s">
        <v>286</v>
      </c>
      <c r="H18" s="78" t="s">
        <v>1094</v>
      </c>
      <c r="I18" s="78" t="s">
        <v>164</v>
      </c>
      <c r="J18" s="78"/>
      <c r="K18" s="83">
        <v>1.2800000000000002</v>
      </c>
      <c r="L18" s="89" t="s">
        <v>167</v>
      </c>
      <c r="M18" s="90">
        <v>2.58E-2</v>
      </c>
      <c r="N18" s="90">
        <v>7.4999999999999997E-3</v>
      </c>
      <c r="O18" s="83">
        <v>19846</v>
      </c>
      <c r="P18" s="85">
        <v>106.49</v>
      </c>
      <c r="Q18" s="78"/>
      <c r="R18" s="83">
        <v>21.13401</v>
      </c>
      <c r="S18" s="84">
        <v>7.2867088242756159E-6</v>
      </c>
      <c r="T18" s="84">
        <v>8.8734563057870624E-3</v>
      </c>
      <c r="U18" s="84">
        <f>R18/'סכום נכסי הקרן'!$C$42</f>
        <v>2.5084920379712255E-4</v>
      </c>
    </row>
    <row r="19" spans="2:50" s="138" customFormat="1">
      <c r="B19" s="82" t="s">
        <v>295</v>
      </c>
      <c r="C19" s="78" t="s">
        <v>296</v>
      </c>
      <c r="D19" s="89" t="s">
        <v>124</v>
      </c>
      <c r="E19" s="89" t="s">
        <v>284</v>
      </c>
      <c r="F19" s="78" t="s">
        <v>285</v>
      </c>
      <c r="G19" s="89" t="s">
        <v>286</v>
      </c>
      <c r="H19" s="78" t="s">
        <v>1094</v>
      </c>
      <c r="I19" s="78" t="s">
        <v>164</v>
      </c>
      <c r="J19" s="78"/>
      <c r="K19" s="83">
        <v>2.4400000000000004</v>
      </c>
      <c r="L19" s="89" t="s">
        <v>167</v>
      </c>
      <c r="M19" s="90">
        <v>4.0999999999999995E-3</v>
      </c>
      <c r="N19" s="90">
        <v>4.0000000000000002E-4</v>
      </c>
      <c r="O19" s="83">
        <v>11429</v>
      </c>
      <c r="P19" s="85">
        <v>99.62</v>
      </c>
      <c r="Q19" s="78"/>
      <c r="R19" s="83">
        <v>11.38557</v>
      </c>
      <c r="S19" s="84">
        <v>6.9530681787039462E-6</v>
      </c>
      <c r="T19" s="84">
        <v>4.7804159225570539E-3</v>
      </c>
      <c r="U19" s="84">
        <f>R19/'סכום נכסי הקרן'!$C$42</f>
        <v>1.3514052322660984E-4</v>
      </c>
      <c r="AX19" s="140"/>
    </row>
    <row r="20" spans="2:50" s="138" customFormat="1">
      <c r="B20" s="82" t="s">
        <v>297</v>
      </c>
      <c r="C20" s="78" t="s">
        <v>298</v>
      </c>
      <c r="D20" s="89" t="s">
        <v>124</v>
      </c>
      <c r="E20" s="89" t="s">
        <v>284</v>
      </c>
      <c r="F20" s="78" t="s">
        <v>285</v>
      </c>
      <c r="G20" s="89" t="s">
        <v>286</v>
      </c>
      <c r="H20" s="78" t="s">
        <v>1094</v>
      </c>
      <c r="I20" s="78" t="s">
        <v>164</v>
      </c>
      <c r="J20" s="78"/>
      <c r="K20" s="83">
        <v>2.3199999999999998</v>
      </c>
      <c r="L20" s="89" t="s">
        <v>167</v>
      </c>
      <c r="M20" s="90">
        <v>6.4000000000000003E-3</v>
      </c>
      <c r="N20" s="90">
        <v>3.6000000000000003E-3</v>
      </c>
      <c r="O20" s="83">
        <v>75656</v>
      </c>
      <c r="P20" s="85">
        <v>100.07</v>
      </c>
      <c r="Q20" s="78"/>
      <c r="R20" s="83">
        <v>75.708950000000002</v>
      </c>
      <c r="S20" s="84">
        <v>2.4017053453943451E-5</v>
      </c>
      <c r="T20" s="84">
        <v>3.1787628556152733E-2</v>
      </c>
      <c r="U20" s="84">
        <f>R20/'סכום נכסי הקרן'!$C$42</f>
        <v>8.9862405799070609E-4</v>
      </c>
    </row>
    <row r="21" spans="2:50" s="138" customFormat="1">
      <c r="B21" s="82" t="s">
        <v>299</v>
      </c>
      <c r="C21" s="78" t="s">
        <v>300</v>
      </c>
      <c r="D21" s="89" t="s">
        <v>124</v>
      </c>
      <c r="E21" s="89" t="s">
        <v>284</v>
      </c>
      <c r="F21" s="78" t="s">
        <v>301</v>
      </c>
      <c r="G21" s="89" t="s">
        <v>286</v>
      </c>
      <c r="H21" s="78" t="s">
        <v>1094</v>
      </c>
      <c r="I21" s="78" t="s">
        <v>164</v>
      </c>
      <c r="J21" s="78"/>
      <c r="K21" s="83">
        <v>0.84000000000000019</v>
      </c>
      <c r="L21" s="89" t="s">
        <v>167</v>
      </c>
      <c r="M21" s="90">
        <v>4.4999999999999998E-2</v>
      </c>
      <c r="N21" s="90">
        <v>6.0999999999999995E-3</v>
      </c>
      <c r="O21" s="83">
        <v>225.25</v>
      </c>
      <c r="P21" s="85">
        <v>106.3</v>
      </c>
      <c r="Q21" s="78"/>
      <c r="R21" s="83">
        <v>0.23943999999999999</v>
      </c>
      <c r="S21" s="84">
        <v>1.3982888420895805E-6</v>
      </c>
      <c r="T21" s="84">
        <v>1.0053276107362749E-4</v>
      </c>
      <c r="U21" s="84">
        <f>R21/'סכום נכסי הקרן'!$C$42</f>
        <v>2.8420225672829254E-6</v>
      </c>
    </row>
    <row r="22" spans="2:50" s="138" customFormat="1">
      <c r="B22" s="82" t="s">
        <v>302</v>
      </c>
      <c r="C22" s="78" t="s">
        <v>303</v>
      </c>
      <c r="D22" s="89" t="s">
        <v>124</v>
      </c>
      <c r="E22" s="89" t="s">
        <v>284</v>
      </c>
      <c r="F22" s="78" t="s">
        <v>301</v>
      </c>
      <c r="G22" s="89" t="s">
        <v>286</v>
      </c>
      <c r="H22" s="78" t="s">
        <v>1094</v>
      </c>
      <c r="I22" s="78" t="s">
        <v>164</v>
      </c>
      <c r="J22" s="78"/>
      <c r="K22" s="83">
        <v>4.41</v>
      </c>
      <c r="L22" s="89" t="s">
        <v>167</v>
      </c>
      <c r="M22" s="90">
        <v>0.05</v>
      </c>
      <c r="N22" s="90">
        <v>4.5000000000000005E-3</v>
      </c>
      <c r="O22" s="83">
        <v>168553</v>
      </c>
      <c r="P22" s="85">
        <v>125.31</v>
      </c>
      <c r="Q22" s="78"/>
      <c r="R22" s="83">
        <v>211.21376999999998</v>
      </c>
      <c r="S22" s="84">
        <v>5.3481604781306806E-5</v>
      </c>
      <c r="T22" s="84">
        <v>8.8681521361803003E-2</v>
      </c>
      <c r="U22" s="84">
        <f>R22/'סכום נכסי הקרן'!$C$42</f>
        <v>2.5069925695827989E-3</v>
      </c>
    </row>
    <row r="23" spans="2:50" s="138" customFormat="1">
      <c r="B23" s="82" t="s">
        <v>304</v>
      </c>
      <c r="C23" s="78" t="s">
        <v>305</v>
      </c>
      <c r="D23" s="89" t="s">
        <v>124</v>
      </c>
      <c r="E23" s="89" t="s">
        <v>284</v>
      </c>
      <c r="F23" s="78" t="s">
        <v>301</v>
      </c>
      <c r="G23" s="89" t="s">
        <v>286</v>
      </c>
      <c r="H23" s="78" t="s">
        <v>1094</v>
      </c>
      <c r="I23" s="78" t="s">
        <v>164</v>
      </c>
      <c r="J23" s="78"/>
      <c r="K23" s="83">
        <v>2.96</v>
      </c>
      <c r="L23" s="89" t="s">
        <v>167</v>
      </c>
      <c r="M23" s="90">
        <v>6.9999999999999993E-3</v>
      </c>
      <c r="N23" s="90">
        <v>2.5999999999999999E-3</v>
      </c>
      <c r="O23" s="83">
        <v>8399.58</v>
      </c>
      <c r="P23" s="85">
        <v>102.29</v>
      </c>
      <c r="Q23" s="78"/>
      <c r="R23" s="83">
        <v>8.5919299999999996</v>
      </c>
      <c r="S23" s="84">
        <v>1.9690410489723548E-6</v>
      </c>
      <c r="T23" s="84">
        <v>3.6074609332247425E-3</v>
      </c>
      <c r="U23" s="84">
        <f>R23/'סכום נכסי הקרן'!$C$42</f>
        <v>1.0198153590258598E-4</v>
      </c>
    </row>
    <row r="24" spans="2:50" s="138" customFormat="1">
      <c r="B24" s="82" t="s">
        <v>306</v>
      </c>
      <c r="C24" s="78" t="s">
        <v>307</v>
      </c>
      <c r="D24" s="89" t="s">
        <v>124</v>
      </c>
      <c r="E24" s="89" t="s">
        <v>284</v>
      </c>
      <c r="F24" s="78" t="s">
        <v>308</v>
      </c>
      <c r="G24" s="89" t="s">
        <v>286</v>
      </c>
      <c r="H24" s="78" t="s">
        <v>1095</v>
      </c>
      <c r="I24" s="78" t="s">
        <v>164</v>
      </c>
      <c r="J24" s="78"/>
      <c r="K24" s="83">
        <v>0.83</v>
      </c>
      <c r="L24" s="89" t="s">
        <v>167</v>
      </c>
      <c r="M24" s="90">
        <v>4.2000000000000003E-2</v>
      </c>
      <c r="N24" s="90">
        <v>9.4000000000000004E-3</v>
      </c>
      <c r="O24" s="83">
        <v>11.77</v>
      </c>
      <c r="P24" s="85">
        <v>126</v>
      </c>
      <c r="Q24" s="78"/>
      <c r="R24" s="83">
        <v>1.4839999999999999E-2</v>
      </c>
      <c r="S24" s="84">
        <v>2.2819087963512724E-7</v>
      </c>
      <c r="T24" s="84">
        <v>6.2308142930697961E-6</v>
      </c>
      <c r="U24" s="84">
        <f>R24/'סכום נכסי הקרן'!$C$42</f>
        <v>1.7614272844336207E-7</v>
      </c>
    </row>
    <row r="25" spans="2:50" s="138" customFormat="1">
      <c r="B25" s="82" t="s">
        <v>309</v>
      </c>
      <c r="C25" s="78" t="s">
        <v>310</v>
      </c>
      <c r="D25" s="89" t="s">
        <v>124</v>
      </c>
      <c r="E25" s="89" t="s">
        <v>284</v>
      </c>
      <c r="F25" s="78" t="s">
        <v>308</v>
      </c>
      <c r="G25" s="89" t="s">
        <v>286</v>
      </c>
      <c r="H25" s="78" t="s">
        <v>1095</v>
      </c>
      <c r="I25" s="78" t="s">
        <v>164</v>
      </c>
      <c r="J25" s="78"/>
      <c r="K25" s="83">
        <v>2.4699999999999998</v>
      </c>
      <c r="L25" s="89" t="s">
        <v>167</v>
      </c>
      <c r="M25" s="90">
        <v>8.0000000000000002E-3</v>
      </c>
      <c r="N25" s="90">
        <v>3.7000000000000002E-3</v>
      </c>
      <c r="O25" s="83">
        <v>27613</v>
      </c>
      <c r="P25" s="85">
        <v>102.08</v>
      </c>
      <c r="Q25" s="78"/>
      <c r="R25" s="83">
        <v>28.187349999999999</v>
      </c>
      <c r="S25" s="84">
        <v>4.2841406274242098E-5</v>
      </c>
      <c r="T25" s="84">
        <v>1.1834915314269605E-2</v>
      </c>
      <c r="U25" s="84">
        <f>R25/'סכום נכסי הקרן'!$C$42</f>
        <v>3.3456851324716996E-4</v>
      </c>
    </row>
    <row r="26" spans="2:50" s="138" customFormat="1">
      <c r="B26" s="82" t="s">
        <v>311</v>
      </c>
      <c r="C26" s="78" t="s">
        <v>312</v>
      </c>
      <c r="D26" s="89" t="s">
        <v>124</v>
      </c>
      <c r="E26" s="89" t="s">
        <v>284</v>
      </c>
      <c r="F26" s="78" t="s">
        <v>313</v>
      </c>
      <c r="G26" s="89" t="s">
        <v>286</v>
      </c>
      <c r="H26" s="78" t="s">
        <v>1095</v>
      </c>
      <c r="I26" s="78" t="s">
        <v>164</v>
      </c>
      <c r="J26" s="78"/>
      <c r="K26" s="83">
        <v>2.9299999999999997</v>
      </c>
      <c r="L26" s="89" t="s">
        <v>167</v>
      </c>
      <c r="M26" s="90">
        <v>3.4000000000000002E-2</v>
      </c>
      <c r="N26" s="90">
        <v>3.2999999999999995E-3</v>
      </c>
      <c r="O26" s="83">
        <v>200</v>
      </c>
      <c r="P26" s="85">
        <v>115.04</v>
      </c>
      <c r="Q26" s="78"/>
      <c r="R26" s="83">
        <v>0.23009000000000002</v>
      </c>
      <c r="S26" s="84">
        <v>1.0690927945818377E-7</v>
      </c>
      <c r="T26" s="84">
        <v>9.6607012176039736E-5</v>
      </c>
      <c r="U26" s="84">
        <f>R26/'סכום נכסי הקרן'!$C$42</f>
        <v>2.7310431527987322E-6</v>
      </c>
    </row>
    <row r="27" spans="2:50" s="138" customFormat="1">
      <c r="B27" s="82" t="s">
        <v>314</v>
      </c>
      <c r="C27" s="78" t="s">
        <v>315</v>
      </c>
      <c r="D27" s="89" t="s">
        <v>124</v>
      </c>
      <c r="E27" s="89" t="s">
        <v>284</v>
      </c>
      <c r="F27" s="78" t="s">
        <v>313</v>
      </c>
      <c r="G27" s="89" t="s">
        <v>286</v>
      </c>
      <c r="H27" s="78" t="s">
        <v>1095</v>
      </c>
      <c r="I27" s="78" t="s">
        <v>164</v>
      </c>
      <c r="J27" s="78"/>
      <c r="K27" s="83">
        <v>0.1</v>
      </c>
      <c r="L27" s="89" t="s">
        <v>167</v>
      </c>
      <c r="M27" s="90">
        <v>4.4000000000000004E-2</v>
      </c>
      <c r="N27" s="90">
        <v>4.0500000000000001E-2</v>
      </c>
      <c r="O27" s="83">
        <v>42890.33</v>
      </c>
      <c r="P27" s="85">
        <v>121.61</v>
      </c>
      <c r="Q27" s="78"/>
      <c r="R27" s="83">
        <v>52.158919999999995</v>
      </c>
      <c r="S27" s="84">
        <v>6.6700322829722368E-5</v>
      </c>
      <c r="T27" s="84">
        <v>2.1899767132552834E-2</v>
      </c>
      <c r="U27" s="84">
        <f>R27/'סכום נכסי הקרן'!$C$42</f>
        <v>6.1909801087998973E-4</v>
      </c>
    </row>
    <row r="28" spans="2:50" s="138" customFormat="1">
      <c r="B28" s="82" t="s">
        <v>316</v>
      </c>
      <c r="C28" s="78" t="s">
        <v>317</v>
      </c>
      <c r="D28" s="89" t="s">
        <v>124</v>
      </c>
      <c r="E28" s="89" t="s">
        <v>284</v>
      </c>
      <c r="F28" s="78" t="s">
        <v>285</v>
      </c>
      <c r="G28" s="89" t="s">
        <v>286</v>
      </c>
      <c r="H28" s="78" t="s">
        <v>1095</v>
      </c>
      <c r="I28" s="78" t="s">
        <v>164</v>
      </c>
      <c r="J28" s="78"/>
      <c r="K28" s="83">
        <v>1.9399999999999997</v>
      </c>
      <c r="L28" s="89" t="s">
        <v>167</v>
      </c>
      <c r="M28" s="90">
        <v>0.03</v>
      </c>
      <c r="N28" s="90">
        <v>5.2999999999999992E-3</v>
      </c>
      <c r="O28" s="83">
        <v>82261</v>
      </c>
      <c r="P28" s="85">
        <v>110.73</v>
      </c>
      <c r="Q28" s="78"/>
      <c r="R28" s="83">
        <v>91.087600000000009</v>
      </c>
      <c r="S28" s="84">
        <v>1.7137708333333333E-4</v>
      </c>
      <c r="T28" s="84">
        <v>3.8244603773680892E-2</v>
      </c>
      <c r="U28" s="84">
        <f>R28/'סכום נכסי הקרן'!$C$42</f>
        <v>1.0811602689594062E-3</v>
      </c>
    </row>
    <row r="29" spans="2:50" s="138" customFormat="1">
      <c r="B29" s="82" t="s">
        <v>318</v>
      </c>
      <c r="C29" s="78" t="s">
        <v>319</v>
      </c>
      <c r="D29" s="89" t="s">
        <v>124</v>
      </c>
      <c r="E29" s="89" t="s">
        <v>284</v>
      </c>
      <c r="F29" s="78" t="s">
        <v>320</v>
      </c>
      <c r="G29" s="89" t="s">
        <v>321</v>
      </c>
      <c r="H29" s="78" t="s">
        <v>1095</v>
      </c>
      <c r="I29" s="78" t="s">
        <v>1093</v>
      </c>
      <c r="J29" s="78"/>
      <c r="K29" s="83">
        <v>3.9499999999999997</v>
      </c>
      <c r="L29" s="89" t="s">
        <v>167</v>
      </c>
      <c r="M29" s="90">
        <v>6.5000000000000006E-3</v>
      </c>
      <c r="N29" s="90">
        <v>5.3E-3</v>
      </c>
      <c r="O29" s="83">
        <v>3993.6</v>
      </c>
      <c r="P29" s="85">
        <v>99.48</v>
      </c>
      <c r="Q29" s="83">
        <v>1.298E-2</v>
      </c>
      <c r="R29" s="83">
        <v>3.9858099999999999</v>
      </c>
      <c r="S29" s="84">
        <v>3.3067562953068502E-6</v>
      </c>
      <c r="T29" s="84">
        <v>1.6735068677534047E-3</v>
      </c>
      <c r="U29" s="84">
        <f>R29/'סכום נכסי הקרן'!$C$42</f>
        <v>4.730939679628282E-5</v>
      </c>
    </row>
    <row r="30" spans="2:50" s="138" customFormat="1">
      <c r="B30" s="82" t="s">
        <v>322</v>
      </c>
      <c r="C30" s="78" t="s">
        <v>323</v>
      </c>
      <c r="D30" s="89" t="s">
        <v>124</v>
      </c>
      <c r="E30" s="89" t="s">
        <v>284</v>
      </c>
      <c r="F30" s="78" t="s">
        <v>320</v>
      </c>
      <c r="G30" s="89" t="s">
        <v>321</v>
      </c>
      <c r="H30" s="78" t="s">
        <v>1095</v>
      </c>
      <c r="I30" s="78" t="s">
        <v>1093</v>
      </c>
      <c r="J30" s="78"/>
      <c r="K30" s="83">
        <v>5.05</v>
      </c>
      <c r="L30" s="89" t="s">
        <v>167</v>
      </c>
      <c r="M30" s="90">
        <v>1.6399999999999998E-2</v>
      </c>
      <c r="N30" s="90">
        <v>7.3000000000000001E-3</v>
      </c>
      <c r="O30" s="83">
        <v>41000</v>
      </c>
      <c r="P30" s="85">
        <v>104</v>
      </c>
      <c r="Q30" s="78"/>
      <c r="R30" s="83">
        <v>42.64</v>
      </c>
      <c r="S30" s="84">
        <v>3.4624021132475726E-5</v>
      </c>
      <c r="T30" s="84">
        <v>1.7903094437769281E-2</v>
      </c>
      <c r="U30" s="84">
        <f>R30/'סכום נכסי הקרן'!$C$42</f>
        <v>5.0611360787230185E-4</v>
      </c>
    </row>
    <row r="31" spans="2:50" s="138" customFormat="1">
      <c r="B31" s="82" t="s">
        <v>324</v>
      </c>
      <c r="C31" s="78" t="s">
        <v>325</v>
      </c>
      <c r="D31" s="89" t="s">
        <v>124</v>
      </c>
      <c r="E31" s="89" t="s">
        <v>284</v>
      </c>
      <c r="F31" s="78" t="s">
        <v>320</v>
      </c>
      <c r="G31" s="89" t="s">
        <v>321</v>
      </c>
      <c r="H31" s="78" t="s">
        <v>1095</v>
      </c>
      <c r="I31" s="78" t="s">
        <v>164</v>
      </c>
      <c r="J31" s="78"/>
      <c r="K31" s="83">
        <v>6.410000000000001</v>
      </c>
      <c r="L31" s="89" t="s">
        <v>167</v>
      </c>
      <c r="M31" s="90">
        <v>1.34E-2</v>
      </c>
      <c r="N31" s="90">
        <v>1.1800000000000001E-2</v>
      </c>
      <c r="O31" s="83">
        <v>71219</v>
      </c>
      <c r="P31" s="85">
        <v>101.65</v>
      </c>
      <c r="Q31" s="78"/>
      <c r="R31" s="83">
        <v>72.394120000000001</v>
      </c>
      <c r="S31" s="84">
        <v>2.2411861019335456E-5</v>
      </c>
      <c r="T31" s="84">
        <v>3.0395843506078844E-2</v>
      </c>
      <c r="U31" s="84">
        <f>R31/'סכום נכסי הקרן'!$C$42</f>
        <v>8.592788288447553E-4</v>
      </c>
    </row>
    <row r="32" spans="2:50" s="138" customFormat="1">
      <c r="B32" s="82" t="s">
        <v>326</v>
      </c>
      <c r="C32" s="78" t="s">
        <v>327</v>
      </c>
      <c r="D32" s="89" t="s">
        <v>124</v>
      </c>
      <c r="E32" s="89" t="s">
        <v>284</v>
      </c>
      <c r="F32" s="78" t="s">
        <v>301</v>
      </c>
      <c r="G32" s="89" t="s">
        <v>286</v>
      </c>
      <c r="H32" s="78" t="s">
        <v>1095</v>
      </c>
      <c r="I32" s="78" t="s">
        <v>164</v>
      </c>
      <c r="J32" s="78"/>
      <c r="K32" s="83">
        <v>1.9400000000000002</v>
      </c>
      <c r="L32" s="89" t="s">
        <v>167</v>
      </c>
      <c r="M32" s="90">
        <v>4.0999999999999995E-2</v>
      </c>
      <c r="N32" s="90">
        <v>6.3E-3</v>
      </c>
      <c r="O32" s="83">
        <v>557.6</v>
      </c>
      <c r="P32" s="85">
        <v>130.86000000000001</v>
      </c>
      <c r="Q32" s="78"/>
      <c r="R32" s="83">
        <v>0.72969000000000006</v>
      </c>
      <c r="S32" s="84">
        <v>1.789217819171944E-7</v>
      </c>
      <c r="T32" s="84">
        <v>3.0637216182682615E-4</v>
      </c>
      <c r="U32" s="84">
        <f>R32/'סכום נכסי הקרן'!$C$42</f>
        <v>8.6610234176439961E-6</v>
      </c>
    </row>
    <row r="33" spans="2:21" s="138" customFormat="1">
      <c r="B33" s="82" t="s">
        <v>328</v>
      </c>
      <c r="C33" s="78" t="s">
        <v>329</v>
      </c>
      <c r="D33" s="89" t="s">
        <v>124</v>
      </c>
      <c r="E33" s="89" t="s">
        <v>284</v>
      </c>
      <c r="F33" s="78" t="s">
        <v>301</v>
      </c>
      <c r="G33" s="89" t="s">
        <v>286</v>
      </c>
      <c r="H33" s="78" t="s">
        <v>1095</v>
      </c>
      <c r="I33" s="78" t="s">
        <v>164</v>
      </c>
      <c r="J33" s="78"/>
      <c r="K33" s="83">
        <v>3.46</v>
      </c>
      <c r="L33" s="89" t="s">
        <v>167</v>
      </c>
      <c r="M33" s="90">
        <v>0.04</v>
      </c>
      <c r="N33" s="90">
        <v>4.6999999999999993E-3</v>
      </c>
      <c r="O33" s="83">
        <v>4153</v>
      </c>
      <c r="P33" s="85">
        <v>119.78</v>
      </c>
      <c r="Q33" s="78"/>
      <c r="R33" s="83">
        <v>4.9744700000000002</v>
      </c>
      <c r="S33" s="84">
        <v>1.4297690095071205E-6</v>
      </c>
      <c r="T33" s="84">
        <v>2.0886117773886059E-3</v>
      </c>
      <c r="U33" s="84">
        <f>R33/'סכום נכסי הקרן'!$C$42</f>
        <v>5.904425325873662E-5</v>
      </c>
    </row>
    <row r="34" spans="2:21" s="138" customFormat="1">
      <c r="B34" s="82" t="s">
        <v>330</v>
      </c>
      <c r="C34" s="78" t="s">
        <v>331</v>
      </c>
      <c r="D34" s="89" t="s">
        <v>124</v>
      </c>
      <c r="E34" s="89" t="s">
        <v>284</v>
      </c>
      <c r="F34" s="78" t="s">
        <v>332</v>
      </c>
      <c r="G34" s="89" t="s">
        <v>321</v>
      </c>
      <c r="H34" s="78" t="s">
        <v>1096</v>
      </c>
      <c r="I34" s="78" t="s">
        <v>1093</v>
      </c>
      <c r="J34" s="78"/>
      <c r="K34" s="83">
        <v>2.14</v>
      </c>
      <c r="L34" s="89" t="s">
        <v>167</v>
      </c>
      <c r="M34" s="90">
        <v>1.6399999999999998E-2</v>
      </c>
      <c r="N34" s="90">
        <v>4.9000000000000007E-3</v>
      </c>
      <c r="O34" s="83">
        <v>7128.83</v>
      </c>
      <c r="P34" s="85">
        <v>101.4</v>
      </c>
      <c r="Q34" s="78"/>
      <c r="R34" s="83">
        <v>7.2286400000000004</v>
      </c>
      <c r="S34" s="84">
        <v>1.2362271019537942E-5</v>
      </c>
      <c r="T34" s="84">
        <v>3.0350615519849095E-3</v>
      </c>
      <c r="U34" s="84">
        <f>R34/'סכום נכסי הקרן'!$C$42</f>
        <v>8.5800025103424871E-5</v>
      </c>
    </row>
    <row r="35" spans="2:21" s="138" customFormat="1">
      <c r="B35" s="82" t="s">
        <v>334</v>
      </c>
      <c r="C35" s="78" t="s">
        <v>335</v>
      </c>
      <c r="D35" s="89" t="s">
        <v>124</v>
      </c>
      <c r="E35" s="89" t="s">
        <v>284</v>
      </c>
      <c r="F35" s="78" t="s">
        <v>332</v>
      </c>
      <c r="G35" s="89" t="s">
        <v>321</v>
      </c>
      <c r="H35" s="78" t="s">
        <v>1096</v>
      </c>
      <c r="I35" s="78" t="s">
        <v>1093</v>
      </c>
      <c r="J35" s="78"/>
      <c r="K35" s="83">
        <v>6.3000000000000007</v>
      </c>
      <c r="L35" s="89" t="s">
        <v>167</v>
      </c>
      <c r="M35" s="90">
        <v>2.3399999999999997E-2</v>
      </c>
      <c r="N35" s="90">
        <v>1.32E-2</v>
      </c>
      <c r="O35" s="83">
        <v>0.66</v>
      </c>
      <c r="P35" s="85">
        <v>106.65</v>
      </c>
      <c r="Q35" s="78"/>
      <c r="R35" s="83">
        <v>6.9999999999999999E-4</v>
      </c>
      <c r="S35" s="84">
        <v>3.8388752514299703E-10</v>
      </c>
      <c r="T35" s="84">
        <v>2.9390633457876401E-7</v>
      </c>
      <c r="U35" s="84">
        <f>R35/'סכום נכסי הקרן'!$C$42</f>
        <v>8.3086192661963242E-9</v>
      </c>
    </row>
    <row r="36" spans="2:21" s="138" customFormat="1">
      <c r="B36" s="82" t="s">
        <v>336</v>
      </c>
      <c r="C36" s="78" t="s">
        <v>337</v>
      </c>
      <c r="D36" s="89" t="s">
        <v>124</v>
      </c>
      <c r="E36" s="89" t="s">
        <v>284</v>
      </c>
      <c r="F36" s="78" t="s">
        <v>332</v>
      </c>
      <c r="G36" s="89" t="s">
        <v>321</v>
      </c>
      <c r="H36" s="78" t="s">
        <v>1096</v>
      </c>
      <c r="I36" s="78" t="s">
        <v>1093</v>
      </c>
      <c r="J36" s="78"/>
      <c r="K36" s="83">
        <v>2.7800000000000002</v>
      </c>
      <c r="L36" s="89" t="s">
        <v>167</v>
      </c>
      <c r="M36" s="90">
        <v>0.03</v>
      </c>
      <c r="N36" s="90">
        <v>6.0000000000000001E-3</v>
      </c>
      <c r="O36" s="83">
        <v>43492.32</v>
      </c>
      <c r="P36" s="85">
        <v>107.4</v>
      </c>
      <c r="Q36" s="78"/>
      <c r="R36" s="83">
        <v>46.710740000000001</v>
      </c>
      <c r="S36" s="84">
        <v>6.5735191408610932E-5</v>
      </c>
      <c r="T36" s="84">
        <v>1.9612260541230934E-2</v>
      </c>
      <c r="U36" s="84">
        <f>R36/'סכום נכסי הקרן'!$C$42</f>
        <v>5.5443107757469621E-4</v>
      </c>
    </row>
    <row r="37" spans="2:21" s="138" customFormat="1">
      <c r="B37" s="82" t="s">
        <v>338</v>
      </c>
      <c r="C37" s="78" t="s">
        <v>339</v>
      </c>
      <c r="D37" s="89" t="s">
        <v>124</v>
      </c>
      <c r="E37" s="89" t="s">
        <v>284</v>
      </c>
      <c r="F37" s="78" t="s">
        <v>340</v>
      </c>
      <c r="G37" s="89" t="s">
        <v>321</v>
      </c>
      <c r="H37" s="78" t="s">
        <v>1096</v>
      </c>
      <c r="I37" s="78" t="s">
        <v>164</v>
      </c>
      <c r="J37" s="78"/>
      <c r="K37" s="83">
        <v>1.2499999999999998</v>
      </c>
      <c r="L37" s="89" t="s">
        <v>167</v>
      </c>
      <c r="M37" s="90">
        <v>4.9500000000000002E-2</v>
      </c>
      <c r="N37" s="90">
        <v>6.8999999999999999E-3</v>
      </c>
      <c r="O37" s="83">
        <v>5760</v>
      </c>
      <c r="P37" s="85">
        <v>125.44</v>
      </c>
      <c r="Q37" s="78"/>
      <c r="R37" s="83">
        <v>7.2253400000000001</v>
      </c>
      <c r="S37" s="84">
        <v>2.2328286752883313E-5</v>
      </c>
      <c r="T37" s="84">
        <v>3.0336759935504667E-3</v>
      </c>
      <c r="U37" s="84">
        <f>R37/'סכום נכסי הקרן'!$C$42</f>
        <v>8.5760855898312787E-5</v>
      </c>
    </row>
    <row r="38" spans="2:21" s="138" customFormat="1">
      <c r="B38" s="82" t="s">
        <v>341</v>
      </c>
      <c r="C38" s="78" t="s">
        <v>342</v>
      </c>
      <c r="D38" s="89" t="s">
        <v>124</v>
      </c>
      <c r="E38" s="89" t="s">
        <v>284</v>
      </c>
      <c r="F38" s="78" t="s">
        <v>340</v>
      </c>
      <c r="G38" s="89" t="s">
        <v>321</v>
      </c>
      <c r="H38" s="78" t="s">
        <v>1096</v>
      </c>
      <c r="I38" s="78" t="s">
        <v>164</v>
      </c>
      <c r="J38" s="78"/>
      <c r="K38" s="83">
        <v>3.3500000000000005</v>
      </c>
      <c r="L38" s="89" t="s">
        <v>167</v>
      </c>
      <c r="M38" s="90">
        <v>4.8000000000000001E-2</v>
      </c>
      <c r="N38" s="90">
        <v>6.6E-3</v>
      </c>
      <c r="O38" s="83">
        <v>18975</v>
      </c>
      <c r="P38" s="85">
        <v>116.8</v>
      </c>
      <c r="Q38" s="78"/>
      <c r="R38" s="83">
        <v>22.162800000000001</v>
      </c>
      <c r="S38" s="84">
        <v>1.3956865012290868E-5</v>
      </c>
      <c r="T38" s="84">
        <v>9.3054104457174734E-3</v>
      </c>
      <c r="U38" s="84">
        <f>R38/'סכום נכסי הקרן'!$C$42</f>
        <v>2.630603815326513E-4</v>
      </c>
    </row>
    <row r="39" spans="2:21" s="138" customFormat="1">
      <c r="B39" s="82" t="s">
        <v>343</v>
      </c>
      <c r="C39" s="78" t="s">
        <v>344</v>
      </c>
      <c r="D39" s="89" t="s">
        <v>124</v>
      </c>
      <c r="E39" s="89" t="s">
        <v>284</v>
      </c>
      <c r="F39" s="78" t="s">
        <v>340</v>
      </c>
      <c r="G39" s="89" t="s">
        <v>321</v>
      </c>
      <c r="H39" s="78" t="s">
        <v>1096</v>
      </c>
      <c r="I39" s="78" t="s">
        <v>164</v>
      </c>
      <c r="J39" s="78"/>
      <c r="K39" s="83">
        <v>7.2399999999999993</v>
      </c>
      <c r="L39" s="89" t="s">
        <v>167</v>
      </c>
      <c r="M39" s="90">
        <v>3.2000000000000001E-2</v>
      </c>
      <c r="N39" s="90">
        <v>1.5600000000000001E-2</v>
      </c>
      <c r="O39" s="83">
        <v>17378</v>
      </c>
      <c r="P39" s="85">
        <v>111.69</v>
      </c>
      <c r="Q39" s="78"/>
      <c r="R39" s="83">
        <v>19.409479999999999</v>
      </c>
      <c r="S39" s="84">
        <v>1.6400280856461208E-5</v>
      </c>
      <c r="T39" s="84">
        <v>8.1493844612568964E-3</v>
      </c>
      <c r="U39" s="84">
        <f>R39/'סכום נכסי הקרן'!$C$42</f>
        <v>2.3037997067836032E-4</v>
      </c>
    </row>
    <row r="40" spans="2:21" s="138" customFormat="1">
      <c r="B40" s="82" t="s">
        <v>345</v>
      </c>
      <c r="C40" s="78" t="s">
        <v>346</v>
      </c>
      <c r="D40" s="89" t="s">
        <v>124</v>
      </c>
      <c r="E40" s="89" t="s">
        <v>284</v>
      </c>
      <c r="F40" s="78" t="s">
        <v>340</v>
      </c>
      <c r="G40" s="89" t="s">
        <v>321</v>
      </c>
      <c r="H40" s="78" t="s">
        <v>1096</v>
      </c>
      <c r="I40" s="78" t="s">
        <v>164</v>
      </c>
      <c r="J40" s="78"/>
      <c r="K40" s="83">
        <v>1.68</v>
      </c>
      <c r="L40" s="89" t="s">
        <v>167</v>
      </c>
      <c r="M40" s="90">
        <v>4.9000000000000002E-2</v>
      </c>
      <c r="N40" s="90">
        <v>9.7999999999999997E-3</v>
      </c>
      <c r="O40" s="83">
        <v>7653</v>
      </c>
      <c r="P40" s="85">
        <v>118.42</v>
      </c>
      <c r="Q40" s="78"/>
      <c r="R40" s="83">
        <v>9.0626899999999999</v>
      </c>
      <c r="S40" s="84">
        <v>1.9315638034948084E-5</v>
      </c>
      <c r="T40" s="84">
        <v>3.8051171418908838E-3</v>
      </c>
      <c r="U40" s="84">
        <f>R40/'סכום נכסי הקרן'!$C$42</f>
        <v>1.0756920105366396E-4</v>
      </c>
    </row>
    <row r="41" spans="2:21" s="138" customFormat="1">
      <c r="B41" s="82" t="s">
        <v>347</v>
      </c>
      <c r="C41" s="78" t="s">
        <v>348</v>
      </c>
      <c r="D41" s="89" t="s">
        <v>124</v>
      </c>
      <c r="E41" s="89" t="s">
        <v>284</v>
      </c>
      <c r="F41" s="78" t="s">
        <v>349</v>
      </c>
      <c r="G41" s="89" t="s">
        <v>350</v>
      </c>
      <c r="H41" s="78" t="s">
        <v>1096</v>
      </c>
      <c r="I41" s="78" t="s">
        <v>164</v>
      </c>
      <c r="J41" s="78"/>
      <c r="K41" s="83">
        <v>3.0199999999999996</v>
      </c>
      <c r="L41" s="89" t="s">
        <v>167</v>
      </c>
      <c r="M41" s="90">
        <v>3.7000000000000005E-2</v>
      </c>
      <c r="N41" s="90">
        <v>6.0999999999999995E-3</v>
      </c>
      <c r="O41" s="83">
        <v>1696</v>
      </c>
      <c r="P41" s="85">
        <v>113.82</v>
      </c>
      <c r="Q41" s="78"/>
      <c r="R41" s="83">
        <v>1.9303800000000002</v>
      </c>
      <c r="S41" s="84">
        <v>5.6533679903635708E-7</v>
      </c>
      <c r="T41" s="84">
        <v>8.1050130020593502E-4</v>
      </c>
      <c r="U41" s="84">
        <f>R41/'סכום נכסי הקרן'!$C$42</f>
        <v>2.2912560655828662E-5</v>
      </c>
    </row>
    <row r="42" spans="2:21" s="138" customFormat="1">
      <c r="B42" s="82" t="s">
        <v>351</v>
      </c>
      <c r="C42" s="78" t="s">
        <v>352</v>
      </c>
      <c r="D42" s="89" t="s">
        <v>124</v>
      </c>
      <c r="E42" s="89" t="s">
        <v>284</v>
      </c>
      <c r="F42" s="78" t="s">
        <v>313</v>
      </c>
      <c r="G42" s="89" t="s">
        <v>286</v>
      </c>
      <c r="H42" s="78" t="s">
        <v>1096</v>
      </c>
      <c r="I42" s="78" t="s">
        <v>164</v>
      </c>
      <c r="J42" s="78"/>
      <c r="K42" s="83">
        <v>3.15</v>
      </c>
      <c r="L42" s="89" t="s">
        <v>167</v>
      </c>
      <c r="M42" s="90">
        <v>0.04</v>
      </c>
      <c r="N42" s="90">
        <v>5.1000000000000004E-3</v>
      </c>
      <c r="O42" s="83">
        <v>6600</v>
      </c>
      <c r="P42" s="85">
        <v>120.32</v>
      </c>
      <c r="Q42" s="78"/>
      <c r="R42" s="83">
        <v>7.9411199999999997</v>
      </c>
      <c r="S42" s="84">
        <v>4.8888961316979733E-6</v>
      </c>
      <c r="T42" s="84">
        <v>3.3342078166430202E-3</v>
      </c>
      <c r="U42" s="84">
        <f>R42/'סכום נכסי הקרן'!$C$42</f>
        <v>9.4256775181681364E-5</v>
      </c>
    </row>
    <row r="43" spans="2:21" s="138" customFormat="1">
      <c r="B43" s="82" t="s">
        <v>353</v>
      </c>
      <c r="C43" s="78" t="s">
        <v>354</v>
      </c>
      <c r="D43" s="89" t="s">
        <v>124</v>
      </c>
      <c r="E43" s="89" t="s">
        <v>284</v>
      </c>
      <c r="F43" s="78" t="s">
        <v>355</v>
      </c>
      <c r="G43" s="89" t="s">
        <v>286</v>
      </c>
      <c r="H43" s="78" t="s">
        <v>1096</v>
      </c>
      <c r="I43" s="78" t="s">
        <v>1093</v>
      </c>
      <c r="J43" s="78"/>
      <c r="K43" s="83">
        <v>3.2299999999999995</v>
      </c>
      <c r="L43" s="89" t="s">
        <v>167</v>
      </c>
      <c r="M43" s="90">
        <v>3.5499999999999997E-2</v>
      </c>
      <c r="N43" s="90">
        <v>6.1999999999999998E-3</v>
      </c>
      <c r="O43" s="83">
        <v>3327.74</v>
      </c>
      <c r="P43" s="85">
        <v>117.74</v>
      </c>
      <c r="Q43" s="78"/>
      <c r="R43" s="83">
        <v>3.9180700000000002</v>
      </c>
      <c r="S43" s="84">
        <v>7.7816342124016615E-6</v>
      </c>
      <c r="T43" s="84">
        <v>1.6450651318900256E-3</v>
      </c>
      <c r="U43" s="84">
        <f>R43/'סכום נכסי הקרן'!$C$42</f>
        <v>4.650535984043691E-5</v>
      </c>
    </row>
    <row r="44" spans="2:21" s="138" customFormat="1">
      <c r="B44" s="82" t="s">
        <v>356</v>
      </c>
      <c r="C44" s="78" t="s">
        <v>357</v>
      </c>
      <c r="D44" s="89" t="s">
        <v>124</v>
      </c>
      <c r="E44" s="89" t="s">
        <v>284</v>
      </c>
      <c r="F44" s="78" t="s">
        <v>355</v>
      </c>
      <c r="G44" s="89" t="s">
        <v>286</v>
      </c>
      <c r="H44" s="78" t="s">
        <v>1096</v>
      </c>
      <c r="I44" s="78" t="s">
        <v>1093</v>
      </c>
      <c r="J44" s="78"/>
      <c r="K44" s="83">
        <v>1.63</v>
      </c>
      <c r="L44" s="89" t="s">
        <v>167</v>
      </c>
      <c r="M44" s="90">
        <v>4.6500000000000007E-2</v>
      </c>
      <c r="N44" s="90">
        <v>5.4000000000000003E-3</v>
      </c>
      <c r="O44" s="83">
        <v>10666.74</v>
      </c>
      <c r="P44" s="85">
        <v>131.83000000000001</v>
      </c>
      <c r="Q44" s="78"/>
      <c r="R44" s="83">
        <v>14.061950000000001</v>
      </c>
      <c r="S44" s="84">
        <v>2.033129992696393E-5</v>
      </c>
      <c r="T44" s="84">
        <v>5.9041374021855013E-3</v>
      </c>
      <c r="U44" s="84">
        <f>R44/'סכום נכסי הקרן'!$C$42</f>
        <v>1.669076981289849E-4</v>
      </c>
    </row>
    <row r="45" spans="2:21" s="138" customFormat="1">
      <c r="B45" s="82" t="s">
        <v>358</v>
      </c>
      <c r="C45" s="78" t="s">
        <v>359</v>
      </c>
      <c r="D45" s="89" t="s">
        <v>124</v>
      </c>
      <c r="E45" s="89" t="s">
        <v>284</v>
      </c>
      <c r="F45" s="78" t="s">
        <v>355</v>
      </c>
      <c r="G45" s="89" t="s">
        <v>286</v>
      </c>
      <c r="H45" s="78" t="s">
        <v>1096</v>
      </c>
      <c r="I45" s="78" t="s">
        <v>1093</v>
      </c>
      <c r="J45" s="78"/>
      <c r="K45" s="83">
        <v>6.02</v>
      </c>
      <c r="L45" s="89" t="s">
        <v>167</v>
      </c>
      <c r="M45" s="90">
        <v>1.4999999999999999E-2</v>
      </c>
      <c r="N45" s="90">
        <v>9.1000000000000004E-3</v>
      </c>
      <c r="O45" s="83">
        <v>27626.400000000001</v>
      </c>
      <c r="P45" s="85">
        <v>103.52</v>
      </c>
      <c r="Q45" s="78"/>
      <c r="R45" s="83">
        <v>28.598849999999999</v>
      </c>
      <c r="S45" s="84">
        <v>4.5739786660975276E-5</v>
      </c>
      <c r="T45" s="84">
        <v>1.2007690252382693E-2</v>
      </c>
      <c r="U45" s="84">
        <f>R45/'סכום נכסי הקרן'!$C$42</f>
        <v>3.3945279443008396E-4</v>
      </c>
    </row>
    <row r="46" spans="2:21" s="138" customFormat="1">
      <c r="B46" s="82" t="s">
        <v>360</v>
      </c>
      <c r="C46" s="78" t="s">
        <v>361</v>
      </c>
      <c r="D46" s="89" t="s">
        <v>124</v>
      </c>
      <c r="E46" s="89" t="s">
        <v>284</v>
      </c>
      <c r="F46" s="78" t="s">
        <v>362</v>
      </c>
      <c r="G46" s="89" t="s">
        <v>321</v>
      </c>
      <c r="H46" s="78" t="s">
        <v>1096</v>
      </c>
      <c r="I46" s="78" t="s">
        <v>1093</v>
      </c>
      <c r="J46" s="78"/>
      <c r="K46" s="83">
        <v>2.8200000000000003</v>
      </c>
      <c r="L46" s="89" t="s">
        <v>167</v>
      </c>
      <c r="M46" s="90">
        <v>3.6400000000000002E-2</v>
      </c>
      <c r="N46" s="90">
        <v>8.8000000000000005E-3</v>
      </c>
      <c r="O46" s="83">
        <v>8750</v>
      </c>
      <c r="P46" s="85">
        <v>116.81</v>
      </c>
      <c r="Q46" s="78"/>
      <c r="R46" s="83">
        <v>10.220879999999999</v>
      </c>
      <c r="S46" s="84">
        <v>9.5238095238095241E-5</v>
      </c>
      <c r="T46" s="84">
        <v>4.2914019670991389E-3</v>
      </c>
      <c r="U46" s="84">
        <f>R46/'סכום נכסי הקרן'!$C$42</f>
        <v>1.2131628640782956E-4</v>
      </c>
    </row>
    <row r="47" spans="2:21" s="138" customFormat="1">
      <c r="B47" s="82" t="s">
        <v>363</v>
      </c>
      <c r="C47" s="78" t="s">
        <v>364</v>
      </c>
      <c r="D47" s="89" t="s">
        <v>124</v>
      </c>
      <c r="E47" s="89" t="s">
        <v>284</v>
      </c>
      <c r="F47" s="78" t="s">
        <v>365</v>
      </c>
      <c r="G47" s="89" t="s">
        <v>366</v>
      </c>
      <c r="H47" s="78" t="s">
        <v>1096</v>
      </c>
      <c r="I47" s="78" t="s">
        <v>164</v>
      </c>
      <c r="J47" s="78"/>
      <c r="K47" s="83">
        <v>8.68</v>
      </c>
      <c r="L47" s="89" t="s">
        <v>167</v>
      </c>
      <c r="M47" s="90">
        <v>3.85E-2</v>
      </c>
      <c r="N47" s="90">
        <v>1.6799999999999999E-2</v>
      </c>
      <c r="O47" s="83">
        <v>0.22</v>
      </c>
      <c r="P47" s="85">
        <v>119.69</v>
      </c>
      <c r="Q47" s="78"/>
      <c r="R47" s="83">
        <v>2.6000000000000003E-4</v>
      </c>
      <c r="S47" s="84">
        <v>8.0021743508146036E-11</v>
      </c>
      <c r="T47" s="84">
        <v>1.0916520998639807E-7</v>
      </c>
      <c r="U47" s="84">
        <f>R47/'סכום נכסי הקרן'!$C$42</f>
        <v>3.0860585845872069E-9</v>
      </c>
    </row>
    <row r="48" spans="2:21" s="138" customFormat="1">
      <c r="B48" s="82" t="s">
        <v>367</v>
      </c>
      <c r="C48" s="78" t="s">
        <v>368</v>
      </c>
      <c r="D48" s="89" t="s">
        <v>124</v>
      </c>
      <c r="E48" s="89" t="s">
        <v>284</v>
      </c>
      <c r="F48" s="78" t="s">
        <v>313</v>
      </c>
      <c r="G48" s="89" t="s">
        <v>286</v>
      </c>
      <c r="H48" s="78" t="s">
        <v>1096</v>
      </c>
      <c r="I48" s="78" t="s">
        <v>164</v>
      </c>
      <c r="J48" s="78"/>
      <c r="K48" s="83">
        <v>2.6799999999999997</v>
      </c>
      <c r="L48" s="89" t="s">
        <v>167</v>
      </c>
      <c r="M48" s="90">
        <v>0.05</v>
      </c>
      <c r="N48" s="90">
        <v>5.2999999999999992E-3</v>
      </c>
      <c r="O48" s="83">
        <v>22146</v>
      </c>
      <c r="P48" s="85">
        <v>123.73</v>
      </c>
      <c r="Q48" s="78"/>
      <c r="R48" s="83">
        <v>27.401240000000001</v>
      </c>
      <c r="S48" s="84">
        <v>2.2146022146022146E-5</v>
      </c>
      <c r="T48" s="84">
        <v>1.1504854301875731E-2</v>
      </c>
      <c r="U48" s="84">
        <f>R48/'סכום נכסי הקרן'!$C$42</f>
        <v>3.2523781511667059E-4</v>
      </c>
    </row>
    <row r="49" spans="2:21" s="138" customFormat="1">
      <c r="B49" s="82" t="s">
        <v>369</v>
      </c>
      <c r="C49" s="78" t="s">
        <v>370</v>
      </c>
      <c r="D49" s="89" t="s">
        <v>124</v>
      </c>
      <c r="E49" s="89" t="s">
        <v>284</v>
      </c>
      <c r="F49" s="78" t="s">
        <v>371</v>
      </c>
      <c r="G49" s="89" t="s">
        <v>286</v>
      </c>
      <c r="H49" s="78" t="s">
        <v>1096</v>
      </c>
      <c r="I49" s="78" t="s">
        <v>164</v>
      </c>
      <c r="J49" s="78"/>
      <c r="K49" s="83">
        <v>1.1300000000000001</v>
      </c>
      <c r="L49" s="89" t="s">
        <v>167</v>
      </c>
      <c r="M49" s="90">
        <v>5.2499999999999998E-2</v>
      </c>
      <c r="N49" s="90">
        <v>1.1199999999999998E-2</v>
      </c>
      <c r="O49" s="83">
        <v>19440</v>
      </c>
      <c r="P49" s="85">
        <v>133.5</v>
      </c>
      <c r="Q49" s="78"/>
      <c r="R49" s="83">
        <v>25.952400000000001</v>
      </c>
      <c r="S49" s="84">
        <v>5.3999999999999998E-5</v>
      </c>
      <c r="T49" s="84">
        <v>1.0896535367888449E-2</v>
      </c>
      <c r="U49" s="84">
        <f>R49/'סכום נכסי הקרן'!$C$42</f>
        <v>3.0804087234861932E-4</v>
      </c>
    </row>
    <row r="50" spans="2:21" s="138" customFormat="1">
      <c r="B50" s="82" t="s">
        <v>372</v>
      </c>
      <c r="C50" s="78" t="s">
        <v>373</v>
      </c>
      <c r="D50" s="89" t="s">
        <v>124</v>
      </c>
      <c r="E50" s="89" t="s">
        <v>284</v>
      </c>
      <c r="F50" s="78" t="s">
        <v>371</v>
      </c>
      <c r="G50" s="89" t="s">
        <v>286</v>
      </c>
      <c r="H50" s="78" t="s">
        <v>1096</v>
      </c>
      <c r="I50" s="78" t="s">
        <v>164</v>
      </c>
      <c r="J50" s="78"/>
      <c r="K50" s="83">
        <v>0.5</v>
      </c>
      <c r="L50" s="89" t="s">
        <v>167</v>
      </c>
      <c r="M50" s="90">
        <v>5.5E-2</v>
      </c>
      <c r="N50" s="90">
        <v>2.4499999999999997E-2</v>
      </c>
      <c r="O50" s="83">
        <v>21999.99</v>
      </c>
      <c r="P50" s="85">
        <v>129.07</v>
      </c>
      <c r="Q50" s="78"/>
      <c r="R50" s="83">
        <v>28.395379999999999</v>
      </c>
      <c r="S50" s="84">
        <v>2.7499987500000003E-4</v>
      </c>
      <c r="T50" s="84">
        <v>1.1922260078244491E-2</v>
      </c>
      <c r="U50" s="84">
        <f>R50/'סכום נכסי הקרן'!$C$42</f>
        <v>3.3703771619852257E-4</v>
      </c>
    </row>
    <row r="51" spans="2:21" s="138" customFormat="1">
      <c r="B51" s="82" t="s">
        <v>374</v>
      </c>
      <c r="C51" s="78" t="s">
        <v>375</v>
      </c>
      <c r="D51" s="89" t="s">
        <v>124</v>
      </c>
      <c r="E51" s="89" t="s">
        <v>284</v>
      </c>
      <c r="F51" s="78" t="s">
        <v>301</v>
      </c>
      <c r="G51" s="89" t="s">
        <v>286</v>
      </c>
      <c r="H51" s="78" t="s">
        <v>1096</v>
      </c>
      <c r="I51" s="78" t="s">
        <v>1093</v>
      </c>
      <c r="J51" s="78"/>
      <c r="K51" s="83">
        <v>2.56</v>
      </c>
      <c r="L51" s="89" t="s">
        <v>167</v>
      </c>
      <c r="M51" s="90">
        <v>6.5000000000000002E-2</v>
      </c>
      <c r="N51" s="90">
        <v>5.8999999999999999E-3</v>
      </c>
      <c r="O51" s="83">
        <v>1043</v>
      </c>
      <c r="P51" s="85">
        <v>127.79</v>
      </c>
      <c r="Q51" s="83">
        <v>1.866E-2</v>
      </c>
      <c r="R51" s="83">
        <v>1.35151</v>
      </c>
      <c r="S51" s="84">
        <v>6.6222222222222219E-7</v>
      </c>
      <c r="T51" s="84">
        <v>5.6745335749506479E-4</v>
      </c>
      <c r="U51" s="84">
        <f>R51/'סכום נכסי הקרן'!$C$42</f>
        <v>1.6041688606367136E-5</v>
      </c>
    </row>
    <row r="52" spans="2:21" s="138" customFormat="1">
      <c r="B52" s="82" t="s">
        <v>376</v>
      </c>
      <c r="C52" s="78" t="s">
        <v>377</v>
      </c>
      <c r="D52" s="89" t="s">
        <v>124</v>
      </c>
      <c r="E52" s="89" t="s">
        <v>284</v>
      </c>
      <c r="F52" s="78" t="s">
        <v>378</v>
      </c>
      <c r="G52" s="89" t="s">
        <v>379</v>
      </c>
      <c r="H52" s="78" t="s">
        <v>1096</v>
      </c>
      <c r="I52" s="78" t="s">
        <v>164</v>
      </c>
      <c r="J52" s="78"/>
      <c r="K52" s="83">
        <v>0.91</v>
      </c>
      <c r="L52" s="89" t="s">
        <v>167</v>
      </c>
      <c r="M52" s="90">
        <v>4.4000000000000004E-2</v>
      </c>
      <c r="N52" s="90">
        <v>1.1000000000000001E-2</v>
      </c>
      <c r="O52" s="83">
        <v>21</v>
      </c>
      <c r="P52" s="85">
        <v>111.6</v>
      </c>
      <c r="Q52" s="78"/>
      <c r="R52" s="83">
        <v>2.3429999999999999E-2</v>
      </c>
      <c r="S52" s="84">
        <v>3.5051102755262034E-7</v>
      </c>
      <c r="T52" s="84">
        <v>9.8374648845434863E-6</v>
      </c>
      <c r="U52" s="84">
        <f>R52/'סכום נכסי הקרן'!$C$42</f>
        <v>2.7810135629568557E-7</v>
      </c>
    </row>
    <row r="53" spans="2:21" s="138" customFormat="1">
      <c r="B53" s="82" t="s">
        <v>380</v>
      </c>
      <c r="C53" s="78" t="s">
        <v>381</v>
      </c>
      <c r="D53" s="89" t="s">
        <v>124</v>
      </c>
      <c r="E53" s="89" t="s">
        <v>284</v>
      </c>
      <c r="F53" s="78" t="s">
        <v>382</v>
      </c>
      <c r="G53" s="89" t="s">
        <v>321</v>
      </c>
      <c r="H53" s="78" t="s">
        <v>1096</v>
      </c>
      <c r="I53" s="78" t="s">
        <v>1093</v>
      </c>
      <c r="J53" s="78"/>
      <c r="K53" s="83">
        <v>8.93</v>
      </c>
      <c r="L53" s="89" t="s">
        <v>167</v>
      </c>
      <c r="M53" s="90">
        <v>3.5000000000000003E-2</v>
      </c>
      <c r="N53" s="90">
        <v>1.8200000000000001E-2</v>
      </c>
      <c r="O53" s="83">
        <v>1745.1</v>
      </c>
      <c r="P53" s="85">
        <v>116.64</v>
      </c>
      <c r="Q53" s="78"/>
      <c r="R53" s="83">
        <v>2.0354899999999998</v>
      </c>
      <c r="S53" s="84">
        <v>1.0347017294833962E-5</v>
      </c>
      <c r="T53" s="84">
        <v>8.546334356738975E-4</v>
      </c>
      <c r="U53" s="84">
        <f>R53/'סכום נכסי הקרן'!$C$42</f>
        <v>2.4160159185928507E-5</v>
      </c>
    </row>
    <row r="54" spans="2:21" s="138" customFormat="1">
      <c r="B54" s="82" t="s">
        <v>383</v>
      </c>
      <c r="C54" s="78" t="s">
        <v>384</v>
      </c>
      <c r="D54" s="89" t="s">
        <v>124</v>
      </c>
      <c r="E54" s="89" t="s">
        <v>284</v>
      </c>
      <c r="F54" s="78" t="s">
        <v>382</v>
      </c>
      <c r="G54" s="89" t="s">
        <v>321</v>
      </c>
      <c r="H54" s="78" t="s">
        <v>1096</v>
      </c>
      <c r="I54" s="78" t="s">
        <v>1093</v>
      </c>
      <c r="J54" s="78"/>
      <c r="K54" s="83">
        <v>4.8400000000000007</v>
      </c>
      <c r="L54" s="89" t="s">
        <v>167</v>
      </c>
      <c r="M54" s="90">
        <v>0.04</v>
      </c>
      <c r="N54" s="90">
        <v>7.899999999999999E-3</v>
      </c>
      <c r="O54" s="83">
        <v>9726.32</v>
      </c>
      <c r="P54" s="85">
        <v>115.16</v>
      </c>
      <c r="Q54" s="78"/>
      <c r="R54" s="83">
        <v>11.20083</v>
      </c>
      <c r="S54" s="84">
        <v>1.379214511901812E-5</v>
      </c>
      <c r="T54" s="84">
        <v>4.7028498421997954E-3</v>
      </c>
      <c r="U54" s="84">
        <f>R54/'סכום נכסי הקרן'!$C$42</f>
        <v>1.3294775990769969E-4</v>
      </c>
    </row>
    <row r="55" spans="2:21" s="138" customFormat="1">
      <c r="B55" s="82" t="s">
        <v>385</v>
      </c>
      <c r="C55" s="78" t="s">
        <v>386</v>
      </c>
      <c r="D55" s="89" t="s">
        <v>124</v>
      </c>
      <c r="E55" s="89" t="s">
        <v>284</v>
      </c>
      <c r="F55" s="78" t="s">
        <v>382</v>
      </c>
      <c r="G55" s="89" t="s">
        <v>321</v>
      </c>
      <c r="H55" s="78" t="s">
        <v>1096</v>
      </c>
      <c r="I55" s="78" t="s">
        <v>1093</v>
      </c>
      <c r="J55" s="78"/>
      <c r="K55" s="83">
        <v>7.5699999999999994</v>
      </c>
      <c r="L55" s="89" t="s">
        <v>167</v>
      </c>
      <c r="M55" s="90">
        <v>0.04</v>
      </c>
      <c r="N55" s="90">
        <v>1.5100000000000001E-2</v>
      </c>
      <c r="O55" s="83">
        <v>12584.51</v>
      </c>
      <c r="P55" s="85">
        <v>119.86</v>
      </c>
      <c r="Q55" s="78"/>
      <c r="R55" s="83">
        <v>15.08379</v>
      </c>
      <c r="S55" s="84">
        <v>4.7081835051943966E-5</v>
      </c>
      <c r="T55" s="84">
        <v>6.3331734720797356E-3</v>
      </c>
      <c r="U55" s="84">
        <f>R55/'סכום נכסי הקרן'!$C$42</f>
        <v>1.7903638314465639E-4</v>
      </c>
    </row>
    <row r="56" spans="2:21" s="138" customFormat="1">
      <c r="B56" s="82" t="s">
        <v>387</v>
      </c>
      <c r="C56" s="78" t="s">
        <v>388</v>
      </c>
      <c r="D56" s="89" t="s">
        <v>124</v>
      </c>
      <c r="E56" s="89" t="s">
        <v>284</v>
      </c>
      <c r="F56" s="78" t="s">
        <v>389</v>
      </c>
      <c r="G56" s="89" t="s">
        <v>390</v>
      </c>
      <c r="H56" s="78" t="s">
        <v>1097</v>
      </c>
      <c r="I56" s="78" t="s">
        <v>1093</v>
      </c>
      <c r="J56" s="78"/>
      <c r="K56" s="83">
        <v>8.8099999999999987</v>
      </c>
      <c r="L56" s="89" t="s">
        <v>167</v>
      </c>
      <c r="M56" s="90">
        <v>5.1500000000000004E-2</v>
      </c>
      <c r="N56" s="90">
        <v>2.5799999999999997E-2</v>
      </c>
      <c r="O56" s="83">
        <v>41932</v>
      </c>
      <c r="P56" s="85">
        <v>150.5</v>
      </c>
      <c r="Q56" s="78"/>
      <c r="R56" s="83">
        <v>63.107660000000003</v>
      </c>
      <c r="S56" s="84">
        <v>1.180843148817439E-5</v>
      </c>
      <c r="T56" s="84">
        <v>2.6496772906346975E-2</v>
      </c>
      <c r="U56" s="84">
        <f>R56/'סכום נכסי הקרן'!$C$42</f>
        <v>7.4905359960081026E-4</v>
      </c>
    </row>
    <row r="57" spans="2:21" s="138" customFormat="1">
      <c r="B57" s="82" t="s">
        <v>392</v>
      </c>
      <c r="C57" s="78" t="s">
        <v>393</v>
      </c>
      <c r="D57" s="89" t="s">
        <v>124</v>
      </c>
      <c r="E57" s="89" t="s">
        <v>284</v>
      </c>
      <c r="F57" s="78" t="s">
        <v>394</v>
      </c>
      <c r="G57" s="89" t="s">
        <v>321</v>
      </c>
      <c r="H57" s="78" t="s">
        <v>1097</v>
      </c>
      <c r="I57" s="78" t="s">
        <v>1093</v>
      </c>
      <c r="J57" s="78"/>
      <c r="K57" s="83">
        <v>1.73</v>
      </c>
      <c r="L57" s="89" t="s">
        <v>167</v>
      </c>
      <c r="M57" s="90">
        <v>4.8000000000000001E-2</v>
      </c>
      <c r="N57" s="90">
        <v>7.8000000000000005E-3</v>
      </c>
      <c r="O57" s="83">
        <v>4715.08</v>
      </c>
      <c r="P57" s="85">
        <v>112.74</v>
      </c>
      <c r="Q57" s="78"/>
      <c r="R57" s="83">
        <v>5.3157800000000002</v>
      </c>
      <c r="S57" s="84">
        <v>2.7489972014925374E-5</v>
      </c>
      <c r="T57" s="84">
        <v>2.2319163074672886E-3</v>
      </c>
      <c r="U57" s="84">
        <f>R57/'סכום נכסי הקרן'!$C$42</f>
        <v>6.3095417318373006E-5</v>
      </c>
    </row>
    <row r="58" spans="2:21" s="138" customFormat="1">
      <c r="B58" s="82" t="s">
        <v>395</v>
      </c>
      <c r="C58" s="78" t="s">
        <v>396</v>
      </c>
      <c r="D58" s="89" t="s">
        <v>124</v>
      </c>
      <c r="E58" s="89" t="s">
        <v>284</v>
      </c>
      <c r="F58" s="78" t="s">
        <v>397</v>
      </c>
      <c r="G58" s="89" t="s">
        <v>321</v>
      </c>
      <c r="H58" s="78" t="s">
        <v>1097</v>
      </c>
      <c r="I58" s="78" t="s">
        <v>164</v>
      </c>
      <c r="J58" s="78"/>
      <c r="K58" s="83">
        <v>0.5</v>
      </c>
      <c r="L58" s="89" t="s">
        <v>167</v>
      </c>
      <c r="M58" s="90">
        <v>4.5499999999999999E-2</v>
      </c>
      <c r="N58" s="90">
        <v>2.5499999999999998E-2</v>
      </c>
      <c r="O58" s="83">
        <v>5841.8</v>
      </c>
      <c r="P58" s="85">
        <v>121.34</v>
      </c>
      <c r="Q58" s="83">
        <v>0.15966</v>
      </c>
      <c r="R58" s="83">
        <v>7.2481</v>
      </c>
      <c r="S58" s="84">
        <v>4.1307575907567426E-5</v>
      </c>
      <c r="T58" s="84">
        <v>3.043232148086199E-3</v>
      </c>
      <c r="U58" s="84">
        <f>R58/'סכום נכסי הקרן'!$C$42</f>
        <v>8.6031004719025115E-5</v>
      </c>
    </row>
    <row r="59" spans="2:21" s="138" customFormat="1">
      <c r="B59" s="82" t="s">
        <v>398</v>
      </c>
      <c r="C59" s="78" t="s">
        <v>399</v>
      </c>
      <c r="D59" s="89" t="s">
        <v>124</v>
      </c>
      <c r="E59" s="89" t="s">
        <v>284</v>
      </c>
      <c r="F59" s="78" t="s">
        <v>397</v>
      </c>
      <c r="G59" s="89" t="s">
        <v>321</v>
      </c>
      <c r="H59" s="78" t="s">
        <v>1097</v>
      </c>
      <c r="I59" s="78" t="s">
        <v>164</v>
      </c>
      <c r="J59" s="78"/>
      <c r="K59" s="83">
        <v>5.4</v>
      </c>
      <c r="L59" s="89" t="s">
        <v>167</v>
      </c>
      <c r="M59" s="90">
        <v>4.7500000000000001E-2</v>
      </c>
      <c r="N59" s="90">
        <v>1.1300000000000001E-2</v>
      </c>
      <c r="O59" s="83">
        <v>29000</v>
      </c>
      <c r="P59" s="85">
        <v>145.27000000000001</v>
      </c>
      <c r="Q59" s="78"/>
      <c r="R59" s="83">
        <v>42.123699999999999</v>
      </c>
      <c r="S59" s="84">
        <v>1.5365866581889471E-5</v>
      </c>
      <c r="T59" s="84">
        <v>1.7686317522707828E-2</v>
      </c>
      <c r="U59" s="84">
        <f>R59/'סכום נכסי הקרן'!$C$42</f>
        <v>4.9998540769067732E-4</v>
      </c>
    </row>
    <row r="60" spans="2:21" s="138" customFormat="1">
      <c r="B60" s="82" t="s">
        <v>400</v>
      </c>
      <c r="C60" s="78" t="s">
        <v>401</v>
      </c>
      <c r="D60" s="89" t="s">
        <v>124</v>
      </c>
      <c r="E60" s="89" t="s">
        <v>284</v>
      </c>
      <c r="F60" s="78" t="s">
        <v>402</v>
      </c>
      <c r="G60" s="89" t="s">
        <v>321</v>
      </c>
      <c r="H60" s="78" t="s">
        <v>1097</v>
      </c>
      <c r="I60" s="78" t="s">
        <v>164</v>
      </c>
      <c r="J60" s="78"/>
      <c r="K60" s="83">
        <v>0.74</v>
      </c>
      <c r="L60" s="89" t="s">
        <v>167</v>
      </c>
      <c r="M60" s="90">
        <v>4.9500000000000002E-2</v>
      </c>
      <c r="N60" s="90">
        <v>1.06E-2</v>
      </c>
      <c r="O60" s="83">
        <v>1506.43</v>
      </c>
      <c r="P60" s="85">
        <v>128.18</v>
      </c>
      <c r="Q60" s="78"/>
      <c r="R60" s="83">
        <v>1.9309400000000001</v>
      </c>
      <c r="S60" s="84">
        <v>4.1556406727691574E-6</v>
      </c>
      <c r="T60" s="84">
        <v>8.1073642527359796E-4</v>
      </c>
      <c r="U60" s="84">
        <f>R60/'סכום נכסי הקרן'!$C$42</f>
        <v>2.2919207551241617E-5</v>
      </c>
    </row>
    <row r="61" spans="2:21" s="138" customFormat="1">
      <c r="B61" s="82" t="s">
        <v>403</v>
      </c>
      <c r="C61" s="78" t="s">
        <v>404</v>
      </c>
      <c r="D61" s="89" t="s">
        <v>124</v>
      </c>
      <c r="E61" s="89" t="s">
        <v>284</v>
      </c>
      <c r="F61" s="78" t="s">
        <v>402</v>
      </c>
      <c r="G61" s="89" t="s">
        <v>321</v>
      </c>
      <c r="H61" s="78" t="s">
        <v>1097</v>
      </c>
      <c r="I61" s="78" t="s">
        <v>164</v>
      </c>
      <c r="J61" s="78"/>
      <c r="K61" s="83">
        <v>1.8900000000000001</v>
      </c>
      <c r="L61" s="89" t="s">
        <v>167</v>
      </c>
      <c r="M61" s="90">
        <v>6.5000000000000002E-2</v>
      </c>
      <c r="N61" s="90">
        <v>7.1000000000000004E-3</v>
      </c>
      <c r="O61" s="83">
        <v>18480.96</v>
      </c>
      <c r="P61" s="85">
        <v>124.69</v>
      </c>
      <c r="Q61" s="78"/>
      <c r="R61" s="83">
        <v>23.04391</v>
      </c>
      <c r="S61" s="84">
        <v>2.704401266082219E-5</v>
      </c>
      <c r="T61" s="84">
        <v>9.6753587463756074E-3</v>
      </c>
      <c r="U61" s="84">
        <f>R61/'סכום נכסי הקרן'!$C$42</f>
        <v>2.7351867799213449E-4</v>
      </c>
    </row>
    <row r="62" spans="2:21" s="138" customFormat="1">
      <c r="B62" s="82" t="s">
        <v>405</v>
      </c>
      <c r="C62" s="78" t="s">
        <v>406</v>
      </c>
      <c r="D62" s="89" t="s">
        <v>124</v>
      </c>
      <c r="E62" s="89" t="s">
        <v>284</v>
      </c>
      <c r="F62" s="78" t="s">
        <v>407</v>
      </c>
      <c r="G62" s="89" t="s">
        <v>321</v>
      </c>
      <c r="H62" s="78" t="s">
        <v>1097</v>
      </c>
      <c r="I62" s="78" t="s">
        <v>164</v>
      </c>
      <c r="J62" s="78"/>
      <c r="K62" s="83">
        <v>2.3199999999999998</v>
      </c>
      <c r="L62" s="89" t="s">
        <v>167</v>
      </c>
      <c r="M62" s="90">
        <v>4.9500000000000002E-2</v>
      </c>
      <c r="N62" s="90">
        <v>1.3899999999999999E-2</v>
      </c>
      <c r="O62" s="83">
        <v>3522.26</v>
      </c>
      <c r="P62" s="85">
        <v>109.66</v>
      </c>
      <c r="Q62" s="78"/>
      <c r="R62" s="83">
        <v>3.8624999999999998</v>
      </c>
      <c r="S62" s="84">
        <v>1.2325937849944009E-5</v>
      </c>
      <c r="T62" s="84">
        <v>1.6217331675863942E-3</v>
      </c>
      <c r="U62" s="84">
        <f>R62/'סכום נכסי הקרן'!$C$42</f>
        <v>4.5845774165261864E-5</v>
      </c>
    </row>
    <row r="63" spans="2:21" s="138" customFormat="1">
      <c r="B63" s="82" t="s">
        <v>408</v>
      </c>
      <c r="C63" s="78" t="s">
        <v>409</v>
      </c>
      <c r="D63" s="89" t="s">
        <v>124</v>
      </c>
      <c r="E63" s="89" t="s">
        <v>284</v>
      </c>
      <c r="F63" s="78" t="s">
        <v>410</v>
      </c>
      <c r="G63" s="89" t="s">
        <v>379</v>
      </c>
      <c r="H63" s="78" t="s">
        <v>1097</v>
      </c>
      <c r="I63" s="78" t="s">
        <v>1093</v>
      </c>
      <c r="J63" s="78"/>
      <c r="K63" s="83">
        <v>5.13</v>
      </c>
      <c r="L63" s="89" t="s">
        <v>167</v>
      </c>
      <c r="M63" s="90">
        <v>3.85E-2</v>
      </c>
      <c r="N63" s="90">
        <v>9.8999999999999991E-3</v>
      </c>
      <c r="O63" s="83">
        <v>7411</v>
      </c>
      <c r="P63" s="85">
        <v>119.65</v>
      </c>
      <c r="Q63" s="78"/>
      <c r="R63" s="83">
        <v>8.8672700000000013</v>
      </c>
      <c r="S63" s="84">
        <v>3.0937576811687131E-5</v>
      </c>
      <c r="T63" s="84">
        <v>3.7230668906003384E-3</v>
      </c>
      <c r="U63" s="84">
        <f>R63/'סכום נכסי הקרן'!$C$42</f>
        <v>1.0524967194366386E-4</v>
      </c>
    </row>
    <row r="64" spans="2:21" s="138" customFormat="1">
      <c r="B64" s="82" t="s">
        <v>411</v>
      </c>
      <c r="C64" s="78" t="s">
        <v>412</v>
      </c>
      <c r="D64" s="89" t="s">
        <v>124</v>
      </c>
      <c r="E64" s="89" t="s">
        <v>284</v>
      </c>
      <c r="F64" s="78" t="s">
        <v>410</v>
      </c>
      <c r="G64" s="89" t="s">
        <v>379</v>
      </c>
      <c r="H64" s="78" t="s">
        <v>1097</v>
      </c>
      <c r="I64" s="78" t="s">
        <v>1093</v>
      </c>
      <c r="J64" s="78"/>
      <c r="K64" s="83">
        <v>2.5299999999999998</v>
      </c>
      <c r="L64" s="89" t="s">
        <v>167</v>
      </c>
      <c r="M64" s="90">
        <v>3.9E-2</v>
      </c>
      <c r="N64" s="90">
        <v>8.0999999999999996E-3</v>
      </c>
      <c r="O64" s="83">
        <v>877</v>
      </c>
      <c r="P64" s="85">
        <v>117.38</v>
      </c>
      <c r="Q64" s="78"/>
      <c r="R64" s="83">
        <v>1.0294300000000001</v>
      </c>
      <c r="S64" s="84">
        <v>4.4063155514802861E-6</v>
      </c>
      <c r="T64" s="84">
        <v>4.3222285429345294E-4</v>
      </c>
      <c r="U64" s="84">
        <f>R64/'סכום נכסי הקרן'!$C$42</f>
        <v>1.2218774187429261E-5</v>
      </c>
    </row>
    <row r="65" spans="2:21" s="138" customFormat="1">
      <c r="B65" s="82" t="s">
        <v>413</v>
      </c>
      <c r="C65" s="78" t="s">
        <v>414</v>
      </c>
      <c r="D65" s="89" t="s">
        <v>124</v>
      </c>
      <c r="E65" s="89" t="s">
        <v>284</v>
      </c>
      <c r="F65" s="78" t="s">
        <v>410</v>
      </c>
      <c r="G65" s="89" t="s">
        <v>379</v>
      </c>
      <c r="H65" s="78" t="s">
        <v>1097</v>
      </c>
      <c r="I65" s="78" t="s">
        <v>1093</v>
      </c>
      <c r="J65" s="78"/>
      <c r="K65" s="83">
        <v>3.43</v>
      </c>
      <c r="L65" s="89" t="s">
        <v>167</v>
      </c>
      <c r="M65" s="90">
        <v>3.9E-2</v>
      </c>
      <c r="N65" s="90">
        <v>7.0000000000000019E-3</v>
      </c>
      <c r="O65" s="83">
        <v>14168</v>
      </c>
      <c r="P65" s="85">
        <v>121.04</v>
      </c>
      <c r="Q65" s="78"/>
      <c r="R65" s="83">
        <v>17.148959999999999</v>
      </c>
      <c r="S65" s="84">
        <v>3.5505879846879639E-5</v>
      </c>
      <c r="T65" s="84">
        <v>7.2002685363397722E-3</v>
      </c>
      <c r="U65" s="84">
        <f>R65/'סכום נכסי הקרן'!$C$42</f>
        <v>2.0354882778747161E-4</v>
      </c>
    </row>
    <row r="66" spans="2:21" s="138" customFormat="1">
      <c r="B66" s="82" t="s">
        <v>415</v>
      </c>
      <c r="C66" s="78" t="s">
        <v>416</v>
      </c>
      <c r="D66" s="89" t="s">
        <v>124</v>
      </c>
      <c r="E66" s="89" t="s">
        <v>284</v>
      </c>
      <c r="F66" s="78" t="s">
        <v>410</v>
      </c>
      <c r="G66" s="89" t="s">
        <v>379</v>
      </c>
      <c r="H66" s="78" t="s">
        <v>1097</v>
      </c>
      <c r="I66" s="78" t="s">
        <v>1093</v>
      </c>
      <c r="J66" s="78"/>
      <c r="K66" s="83">
        <v>5.9499999999999993</v>
      </c>
      <c r="L66" s="89" t="s">
        <v>167</v>
      </c>
      <c r="M66" s="90">
        <v>3.85E-2</v>
      </c>
      <c r="N66" s="90">
        <v>1.09E-2</v>
      </c>
      <c r="O66" s="83">
        <v>5164</v>
      </c>
      <c r="P66" s="85">
        <v>121.65</v>
      </c>
      <c r="Q66" s="78"/>
      <c r="R66" s="83">
        <v>6.2820100000000005</v>
      </c>
      <c r="S66" s="84">
        <v>2.0656E-5</v>
      </c>
      <c r="T66" s="84">
        <v>2.637603618410202E-3</v>
      </c>
      <c r="U66" s="84">
        <f>R66/'סכום נכסי הקרן'!$C$42</f>
        <v>7.456404188062569E-5</v>
      </c>
    </row>
    <row r="67" spans="2:21" s="138" customFormat="1">
      <c r="B67" s="82" t="s">
        <v>417</v>
      </c>
      <c r="C67" s="78" t="s">
        <v>418</v>
      </c>
      <c r="D67" s="89" t="s">
        <v>124</v>
      </c>
      <c r="E67" s="89" t="s">
        <v>284</v>
      </c>
      <c r="F67" s="78" t="s">
        <v>419</v>
      </c>
      <c r="G67" s="89" t="s">
        <v>379</v>
      </c>
      <c r="H67" s="78" t="s">
        <v>1097</v>
      </c>
      <c r="I67" s="78" t="s">
        <v>164</v>
      </c>
      <c r="J67" s="78"/>
      <c r="K67" s="83">
        <v>3.5999999999999996</v>
      </c>
      <c r="L67" s="89" t="s">
        <v>167</v>
      </c>
      <c r="M67" s="90">
        <v>3.7499999999999999E-2</v>
      </c>
      <c r="N67" s="90">
        <v>8.199999999999999E-3</v>
      </c>
      <c r="O67" s="83">
        <v>67695</v>
      </c>
      <c r="P67" s="85">
        <v>118.95</v>
      </c>
      <c r="Q67" s="78"/>
      <c r="R67" s="83">
        <v>80.523210000000006</v>
      </c>
      <c r="S67" s="84">
        <v>8.738206527224064E-5</v>
      </c>
      <c r="T67" s="84">
        <v>3.3808973570880106E-2</v>
      </c>
      <c r="U67" s="84">
        <f>R67/'סכום נכסי הקרן'!$C$42</f>
        <v>9.5576670568853228E-4</v>
      </c>
    </row>
    <row r="68" spans="2:21" s="138" customFormat="1">
      <c r="B68" s="82" t="s">
        <v>420</v>
      </c>
      <c r="C68" s="78" t="s">
        <v>421</v>
      </c>
      <c r="D68" s="89" t="s">
        <v>124</v>
      </c>
      <c r="E68" s="89" t="s">
        <v>284</v>
      </c>
      <c r="F68" s="78" t="s">
        <v>419</v>
      </c>
      <c r="G68" s="89" t="s">
        <v>379</v>
      </c>
      <c r="H68" s="78" t="s">
        <v>1097</v>
      </c>
      <c r="I68" s="78" t="s">
        <v>164</v>
      </c>
      <c r="J68" s="78"/>
      <c r="K68" s="83">
        <v>7.1800000000000006</v>
      </c>
      <c r="L68" s="89" t="s">
        <v>167</v>
      </c>
      <c r="M68" s="90">
        <v>2.4799999999999999E-2</v>
      </c>
      <c r="N68" s="90">
        <v>1.1599999999999999E-2</v>
      </c>
      <c r="O68" s="83">
        <v>7371</v>
      </c>
      <c r="P68" s="85">
        <v>109.42</v>
      </c>
      <c r="Q68" s="78"/>
      <c r="R68" s="83">
        <v>8.0653500000000005</v>
      </c>
      <c r="S68" s="84">
        <v>1.7405525395016935E-5</v>
      </c>
      <c r="T68" s="84">
        <v>3.3863677937069061E-3</v>
      </c>
      <c r="U68" s="84">
        <f>R68/'סכום נכסי הקרן'!$C$42</f>
        <v>9.5731317712309337E-5</v>
      </c>
    </row>
    <row r="69" spans="2:21" s="138" customFormat="1">
      <c r="B69" s="82" t="s">
        <v>422</v>
      </c>
      <c r="C69" s="78" t="s">
        <v>423</v>
      </c>
      <c r="D69" s="89" t="s">
        <v>124</v>
      </c>
      <c r="E69" s="89" t="s">
        <v>284</v>
      </c>
      <c r="F69" s="78" t="s">
        <v>424</v>
      </c>
      <c r="G69" s="89" t="s">
        <v>321</v>
      </c>
      <c r="H69" s="78" t="s">
        <v>1097</v>
      </c>
      <c r="I69" s="78" t="s">
        <v>1093</v>
      </c>
      <c r="J69" s="78"/>
      <c r="K69" s="83">
        <v>2.5299999999999998</v>
      </c>
      <c r="L69" s="89" t="s">
        <v>167</v>
      </c>
      <c r="M69" s="90">
        <v>5.0999999999999997E-2</v>
      </c>
      <c r="N69" s="90">
        <v>6.2000000000000006E-3</v>
      </c>
      <c r="O69" s="83">
        <v>9652.02</v>
      </c>
      <c r="P69" s="85">
        <v>124.44</v>
      </c>
      <c r="Q69" s="78"/>
      <c r="R69" s="83">
        <v>12.010969999999999</v>
      </c>
      <c r="S69" s="84">
        <v>1.3634450730947859E-5</v>
      </c>
      <c r="T69" s="84">
        <v>5.0430002391935666E-3</v>
      </c>
      <c r="U69" s="84">
        <f>R69/'סכום נכסי הקרן'!$C$42</f>
        <v>1.4256368106815151E-4</v>
      </c>
    </row>
    <row r="70" spans="2:21" s="138" customFormat="1">
      <c r="B70" s="82" t="s">
        <v>425</v>
      </c>
      <c r="C70" s="78" t="s">
        <v>426</v>
      </c>
      <c r="D70" s="89" t="s">
        <v>124</v>
      </c>
      <c r="E70" s="89" t="s">
        <v>284</v>
      </c>
      <c r="F70" s="78" t="s">
        <v>424</v>
      </c>
      <c r="G70" s="89" t="s">
        <v>321</v>
      </c>
      <c r="H70" s="78" t="s">
        <v>1097</v>
      </c>
      <c r="I70" s="78" t="s">
        <v>1093</v>
      </c>
      <c r="J70" s="78"/>
      <c r="K70" s="83">
        <v>2.81</v>
      </c>
      <c r="L70" s="89" t="s">
        <v>167</v>
      </c>
      <c r="M70" s="90">
        <v>3.4000000000000002E-2</v>
      </c>
      <c r="N70" s="90">
        <v>9.7000000000000003E-3</v>
      </c>
      <c r="O70" s="83">
        <v>32225.82</v>
      </c>
      <c r="P70" s="85">
        <v>109.81</v>
      </c>
      <c r="Q70" s="78"/>
      <c r="R70" s="83">
        <v>35.387180000000001</v>
      </c>
      <c r="S70" s="84">
        <v>9.5301104673313583E-5</v>
      </c>
      <c r="T70" s="84">
        <v>1.4857880521255636E-2</v>
      </c>
      <c r="U70" s="84">
        <f>R70/'סכום נכסי הקרן'!$C$42</f>
        <v>4.2002657932051039E-4</v>
      </c>
    </row>
    <row r="71" spans="2:21" s="138" customFormat="1">
      <c r="B71" s="82" t="s">
        <v>427</v>
      </c>
      <c r="C71" s="78" t="s">
        <v>428</v>
      </c>
      <c r="D71" s="89" t="s">
        <v>124</v>
      </c>
      <c r="E71" s="89" t="s">
        <v>284</v>
      </c>
      <c r="F71" s="78" t="s">
        <v>424</v>
      </c>
      <c r="G71" s="89" t="s">
        <v>321</v>
      </c>
      <c r="H71" s="78" t="s">
        <v>1097</v>
      </c>
      <c r="I71" s="78" t="s">
        <v>1093</v>
      </c>
      <c r="J71" s="78"/>
      <c r="K71" s="83">
        <v>3.870000000000001</v>
      </c>
      <c r="L71" s="89" t="s">
        <v>167</v>
      </c>
      <c r="M71" s="90">
        <v>2.5499999999999998E-2</v>
      </c>
      <c r="N71" s="90">
        <v>1.01E-2</v>
      </c>
      <c r="O71" s="83">
        <v>12138.68</v>
      </c>
      <c r="P71" s="85">
        <v>106.93</v>
      </c>
      <c r="Q71" s="78"/>
      <c r="R71" s="83">
        <v>12.979899999999999</v>
      </c>
      <c r="S71" s="84">
        <v>1.3540508825177006E-5</v>
      </c>
      <c r="T71" s="84">
        <v>5.4498211888555689E-3</v>
      </c>
      <c r="U71" s="84">
        <f>R71/'סכום נכסי הקרן'!$C$42</f>
        <v>1.5406435316185952E-4</v>
      </c>
    </row>
    <row r="72" spans="2:21" s="138" customFormat="1">
      <c r="B72" s="82" t="s">
        <v>429</v>
      </c>
      <c r="C72" s="78" t="s">
        <v>430</v>
      </c>
      <c r="D72" s="89" t="s">
        <v>124</v>
      </c>
      <c r="E72" s="89" t="s">
        <v>284</v>
      </c>
      <c r="F72" s="78" t="s">
        <v>424</v>
      </c>
      <c r="G72" s="89" t="s">
        <v>321</v>
      </c>
      <c r="H72" s="78" t="s">
        <v>1097</v>
      </c>
      <c r="I72" s="78" t="s">
        <v>1093</v>
      </c>
      <c r="J72" s="78"/>
      <c r="K72" s="83">
        <v>3.34</v>
      </c>
      <c r="L72" s="89" t="s">
        <v>167</v>
      </c>
      <c r="M72" s="90">
        <v>4.9000000000000002E-2</v>
      </c>
      <c r="N72" s="90">
        <v>1.04E-2</v>
      </c>
      <c r="O72" s="83">
        <v>50589.83</v>
      </c>
      <c r="P72" s="85">
        <v>115.49</v>
      </c>
      <c r="Q72" s="83">
        <v>10.08014</v>
      </c>
      <c r="R72" s="83">
        <v>69.639560000000003</v>
      </c>
      <c r="S72" s="84">
        <v>7.3960264966388176E-5</v>
      </c>
      <c r="T72" s="84">
        <v>2.9239296887539873E-2</v>
      </c>
      <c r="U72" s="84">
        <f>R72/'סכום נכסי הקרן'!$C$42</f>
        <v>8.2658369986490711E-4</v>
      </c>
    </row>
    <row r="73" spans="2:21" s="138" customFormat="1">
      <c r="B73" s="82" t="s">
        <v>431</v>
      </c>
      <c r="C73" s="78" t="s">
        <v>432</v>
      </c>
      <c r="D73" s="89" t="s">
        <v>124</v>
      </c>
      <c r="E73" s="89" t="s">
        <v>284</v>
      </c>
      <c r="F73" s="78" t="s">
        <v>424</v>
      </c>
      <c r="G73" s="89" t="s">
        <v>321</v>
      </c>
      <c r="H73" s="78" t="s">
        <v>1097</v>
      </c>
      <c r="I73" s="78" t="s">
        <v>1093</v>
      </c>
      <c r="J73" s="78"/>
      <c r="K73" s="83">
        <v>7.8599999999999985</v>
      </c>
      <c r="L73" s="89" t="s">
        <v>167</v>
      </c>
      <c r="M73" s="90">
        <v>2.35E-2</v>
      </c>
      <c r="N73" s="90">
        <v>1.7799999999999996E-2</v>
      </c>
      <c r="O73" s="83">
        <v>7840</v>
      </c>
      <c r="P73" s="85">
        <v>104.77</v>
      </c>
      <c r="Q73" s="83">
        <v>0.17341000000000001</v>
      </c>
      <c r="R73" s="83">
        <v>8.3910400000000003</v>
      </c>
      <c r="S73" s="84">
        <v>3.1573194198664756E-5</v>
      </c>
      <c r="T73" s="84">
        <v>3.5231140138625599E-3</v>
      </c>
      <c r="U73" s="84">
        <f>R73/'סכום נכסי הקרן'!$C$42</f>
        <v>9.9597080867748589E-5</v>
      </c>
    </row>
    <row r="74" spans="2:21" s="138" customFormat="1">
      <c r="B74" s="82" t="s">
        <v>433</v>
      </c>
      <c r="C74" s="78" t="s">
        <v>434</v>
      </c>
      <c r="D74" s="89" t="s">
        <v>124</v>
      </c>
      <c r="E74" s="89" t="s">
        <v>284</v>
      </c>
      <c r="F74" s="78" t="s">
        <v>424</v>
      </c>
      <c r="G74" s="89" t="s">
        <v>321</v>
      </c>
      <c r="H74" s="78" t="s">
        <v>1097</v>
      </c>
      <c r="I74" s="78" t="s">
        <v>1093</v>
      </c>
      <c r="J74" s="78"/>
      <c r="K74" s="83">
        <v>6.7200000000000006</v>
      </c>
      <c r="L74" s="89" t="s">
        <v>167</v>
      </c>
      <c r="M74" s="90">
        <v>1.7600000000000001E-2</v>
      </c>
      <c r="N74" s="90">
        <v>1.4300000000000002E-2</v>
      </c>
      <c r="O74" s="83">
        <v>23234.97</v>
      </c>
      <c r="P74" s="85">
        <v>103.29</v>
      </c>
      <c r="Q74" s="78"/>
      <c r="R74" s="83">
        <v>23.999410000000001</v>
      </c>
      <c r="S74" s="84">
        <v>2.7431350003515139E-5</v>
      </c>
      <c r="T74" s="84">
        <v>1.0076540893075621E-2</v>
      </c>
      <c r="U74" s="84">
        <f>R74/'סכום נכסי הקרן'!$C$42</f>
        <v>2.8485994329049247E-4</v>
      </c>
    </row>
    <row r="75" spans="2:21" s="138" customFormat="1">
      <c r="B75" s="82" t="s">
        <v>435</v>
      </c>
      <c r="C75" s="78" t="s">
        <v>436</v>
      </c>
      <c r="D75" s="89" t="s">
        <v>124</v>
      </c>
      <c r="E75" s="89" t="s">
        <v>284</v>
      </c>
      <c r="F75" s="78" t="s">
        <v>424</v>
      </c>
      <c r="G75" s="89" t="s">
        <v>321</v>
      </c>
      <c r="H75" s="78" t="s">
        <v>1097</v>
      </c>
      <c r="I75" s="78" t="s">
        <v>1093</v>
      </c>
      <c r="J75" s="78"/>
      <c r="K75" s="83">
        <v>6.6</v>
      </c>
      <c r="L75" s="89" t="s">
        <v>167</v>
      </c>
      <c r="M75" s="90">
        <v>2.3E-2</v>
      </c>
      <c r="N75" s="90">
        <v>1.8200000000000001E-2</v>
      </c>
      <c r="O75" s="83">
        <v>4.58</v>
      </c>
      <c r="P75" s="85">
        <v>104.36</v>
      </c>
      <c r="Q75" s="78"/>
      <c r="R75" s="83">
        <v>4.7800000000000004E-3</v>
      </c>
      <c r="S75" s="84">
        <v>3.179718605039675E-9</v>
      </c>
      <c r="T75" s="84">
        <v>2.0069603989807029E-6</v>
      </c>
      <c r="U75" s="84">
        <f>R75/'סכום נכסי הקרן'!$C$42</f>
        <v>5.6736000132026337E-8</v>
      </c>
    </row>
    <row r="76" spans="2:21" s="138" customFormat="1">
      <c r="B76" s="82" t="s">
        <v>437</v>
      </c>
      <c r="C76" s="78" t="s">
        <v>438</v>
      </c>
      <c r="D76" s="89" t="s">
        <v>124</v>
      </c>
      <c r="E76" s="89" t="s">
        <v>284</v>
      </c>
      <c r="F76" s="78" t="s">
        <v>424</v>
      </c>
      <c r="G76" s="89" t="s">
        <v>321</v>
      </c>
      <c r="H76" s="78" t="s">
        <v>1097</v>
      </c>
      <c r="I76" s="78" t="s">
        <v>1093</v>
      </c>
      <c r="J76" s="78"/>
      <c r="K76" s="83">
        <v>0.41</v>
      </c>
      <c r="L76" s="89" t="s">
        <v>167</v>
      </c>
      <c r="M76" s="90">
        <v>5.5E-2</v>
      </c>
      <c r="N76" s="90">
        <v>1.9599999999999996E-2</v>
      </c>
      <c r="O76" s="83">
        <v>708</v>
      </c>
      <c r="P76" s="85">
        <v>123.23</v>
      </c>
      <c r="Q76" s="78"/>
      <c r="R76" s="83">
        <v>0.87247000000000008</v>
      </c>
      <c r="S76" s="84">
        <v>2.3663370506215647E-5</v>
      </c>
      <c r="T76" s="84">
        <v>3.6632065675704892E-4</v>
      </c>
      <c r="U76" s="84">
        <f>R76/'סכום נכסי הקרן'!$C$42</f>
        <v>1.0355744358826155E-5</v>
      </c>
    </row>
    <row r="77" spans="2:21" s="138" customFormat="1">
      <c r="B77" s="82" t="s">
        <v>439</v>
      </c>
      <c r="C77" s="78" t="s">
        <v>440</v>
      </c>
      <c r="D77" s="89" t="s">
        <v>124</v>
      </c>
      <c r="E77" s="89" t="s">
        <v>284</v>
      </c>
      <c r="F77" s="78" t="s">
        <v>424</v>
      </c>
      <c r="G77" s="89" t="s">
        <v>321</v>
      </c>
      <c r="H77" s="78" t="s">
        <v>1097</v>
      </c>
      <c r="I77" s="78" t="s">
        <v>1093</v>
      </c>
      <c r="J77" s="78"/>
      <c r="K77" s="83">
        <v>2.74</v>
      </c>
      <c r="L77" s="89" t="s">
        <v>167</v>
      </c>
      <c r="M77" s="90">
        <v>5.8499999999999996E-2</v>
      </c>
      <c r="N77" s="90">
        <v>1.0500000000000001E-2</v>
      </c>
      <c r="O77" s="83">
        <v>6575.44</v>
      </c>
      <c r="P77" s="85">
        <v>124.05</v>
      </c>
      <c r="Q77" s="78"/>
      <c r="R77" s="83">
        <v>8.1568400000000008</v>
      </c>
      <c r="S77" s="84">
        <v>4.6535943777289795E-6</v>
      </c>
      <c r="T77" s="84">
        <v>3.4247813516363507E-3</v>
      </c>
      <c r="U77" s="84">
        <f>R77/'סכום נכסי הקרן'!$C$42</f>
        <v>9.6817254250401201E-5</v>
      </c>
    </row>
    <row r="78" spans="2:21" s="138" customFormat="1">
      <c r="B78" s="82" t="s">
        <v>441</v>
      </c>
      <c r="C78" s="78" t="s">
        <v>442</v>
      </c>
      <c r="D78" s="89" t="s">
        <v>124</v>
      </c>
      <c r="E78" s="89" t="s">
        <v>284</v>
      </c>
      <c r="F78" s="78" t="s">
        <v>424</v>
      </c>
      <c r="G78" s="89" t="s">
        <v>321</v>
      </c>
      <c r="H78" s="78" t="s">
        <v>1097</v>
      </c>
      <c r="I78" s="78" t="s">
        <v>1093</v>
      </c>
      <c r="J78" s="78"/>
      <c r="K78" s="83">
        <v>7.1499999999999995</v>
      </c>
      <c r="L78" s="89" t="s">
        <v>167</v>
      </c>
      <c r="M78" s="90">
        <v>2.1499999999999998E-2</v>
      </c>
      <c r="N78" s="90">
        <v>1.7000000000000001E-2</v>
      </c>
      <c r="O78" s="83">
        <v>9800</v>
      </c>
      <c r="P78" s="85">
        <v>105.07</v>
      </c>
      <c r="Q78" s="78"/>
      <c r="R78" s="83">
        <v>10.29687</v>
      </c>
      <c r="S78" s="84">
        <v>1.8362066907699397E-5</v>
      </c>
      <c r="T78" s="84">
        <v>4.3233075990486251E-3</v>
      </c>
      <c r="U78" s="84">
        <f>R78/'סכום נכסי הקרן'!$C$42</f>
        <v>1.2221824637645564E-4</v>
      </c>
    </row>
    <row r="79" spans="2:21" s="138" customFormat="1">
      <c r="B79" s="82" t="s">
        <v>443</v>
      </c>
      <c r="C79" s="78" t="s">
        <v>444</v>
      </c>
      <c r="D79" s="89" t="s">
        <v>124</v>
      </c>
      <c r="E79" s="89" t="s">
        <v>284</v>
      </c>
      <c r="F79" s="78" t="s">
        <v>445</v>
      </c>
      <c r="G79" s="89" t="s">
        <v>379</v>
      </c>
      <c r="H79" s="78" t="s">
        <v>1097</v>
      </c>
      <c r="I79" s="78" t="s">
        <v>164</v>
      </c>
      <c r="J79" s="78"/>
      <c r="K79" s="83">
        <v>2.6599999999999997</v>
      </c>
      <c r="L79" s="89" t="s">
        <v>167</v>
      </c>
      <c r="M79" s="90">
        <v>4.0500000000000001E-2</v>
      </c>
      <c r="N79" s="90">
        <v>8.0999999999999996E-3</v>
      </c>
      <c r="O79" s="83">
        <v>12727.27</v>
      </c>
      <c r="P79" s="85">
        <v>130.94999999999999</v>
      </c>
      <c r="Q79" s="78"/>
      <c r="R79" s="83">
        <v>16.666340000000002</v>
      </c>
      <c r="S79" s="84">
        <v>6.9999901000118798E-5</v>
      </c>
      <c r="T79" s="84">
        <v>6.9976327146334828E-3</v>
      </c>
      <c r="U79" s="84">
        <f>R79/'סכום נכסי הקרן'!$C$42</f>
        <v>1.9782039088711209E-4</v>
      </c>
    </row>
    <row r="80" spans="2:21" s="138" customFormat="1">
      <c r="B80" s="82" t="s">
        <v>446</v>
      </c>
      <c r="C80" s="78" t="s">
        <v>447</v>
      </c>
      <c r="D80" s="89" t="s">
        <v>124</v>
      </c>
      <c r="E80" s="89" t="s">
        <v>284</v>
      </c>
      <c r="F80" s="78" t="s">
        <v>445</v>
      </c>
      <c r="G80" s="89" t="s">
        <v>379</v>
      </c>
      <c r="H80" s="78" t="s">
        <v>1097</v>
      </c>
      <c r="I80" s="78" t="s">
        <v>164</v>
      </c>
      <c r="J80" s="78"/>
      <c r="K80" s="83">
        <v>1.27</v>
      </c>
      <c r="L80" s="89" t="s">
        <v>167</v>
      </c>
      <c r="M80" s="90">
        <v>4.2800000000000005E-2</v>
      </c>
      <c r="N80" s="90">
        <v>1.03E-2</v>
      </c>
      <c r="O80" s="83">
        <v>4444.4399999999996</v>
      </c>
      <c r="P80" s="85">
        <v>125.31</v>
      </c>
      <c r="Q80" s="78"/>
      <c r="R80" s="83">
        <v>5.5693199999999994</v>
      </c>
      <c r="S80" s="84">
        <v>3.1067818590765274E-5</v>
      </c>
      <c r="T80" s="84">
        <v>2.3383691818517167E-3</v>
      </c>
      <c r="U80" s="84">
        <f>R80/'סכום נכסי הקרן'!$C$42</f>
        <v>6.6104799216589301E-5</v>
      </c>
    </row>
    <row r="81" spans="2:21" s="138" customFormat="1">
      <c r="B81" s="82" t="s">
        <v>448</v>
      </c>
      <c r="C81" s="78" t="s">
        <v>449</v>
      </c>
      <c r="D81" s="89" t="s">
        <v>124</v>
      </c>
      <c r="E81" s="89" t="s">
        <v>284</v>
      </c>
      <c r="F81" s="78" t="s">
        <v>450</v>
      </c>
      <c r="G81" s="89" t="s">
        <v>321</v>
      </c>
      <c r="H81" s="78" t="s">
        <v>1097</v>
      </c>
      <c r="I81" s="78" t="s">
        <v>164</v>
      </c>
      <c r="J81" s="78"/>
      <c r="K81" s="83">
        <v>6.7</v>
      </c>
      <c r="L81" s="89" t="s">
        <v>167</v>
      </c>
      <c r="M81" s="90">
        <v>1.9599999999999999E-2</v>
      </c>
      <c r="N81" s="90">
        <v>1.7299999999999999E-2</v>
      </c>
      <c r="O81" s="83">
        <v>7000</v>
      </c>
      <c r="P81" s="85">
        <v>102.1</v>
      </c>
      <c r="Q81" s="78"/>
      <c r="R81" s="83">
        <v>7.1470000000000002</v>
      </c>
      <c r="S81" s="84">
        <v>1.3786149252790711E-5</v>
      </c>
      <c r="T81" s="84">
        <v>3.0007836760491805E-3</v>
      </c>
      <c r="U81" s="84">
        <f>R81/'סכום נכסי הקרן'!$C$42</f>
        <v>8.4831002707864479E-5</v>
      </c>
    </row>
    <row r="82" spans="2:21" s="138" customFormat="1">
      <c r="B82" s="82" t="s">
        <v>451</v>
      </c>
      <c r="C82" s="78" t="s">
        <v>452</v>
      </c>
      <c r="D82" s="89" t="s">
        <v>124</v>
      </c>
      <c r="E82" s="89" t="s">
        <v>284</v>
      </c>
      <c r="F82" s="78" t="s">
        <v>450</v>
      </c>
      <c r="G82" s="89" t="s">
        <v>321</v>
      </c>
      <c r="H82" s="78" t="s">
        <v>1097</v>
      </c>
      <c r="I82" s="78" t="s">
        <v>164</v>
      </c>
      <c r="J82" s="78"/>
      <c r="K82" s="83">
        <v>4.79</v>
      </c>
      <c r="L82" s="89" t="s">
        <v>167</v>
      </c>
      <c r="M82" s="90">
        <v>2.75E-2</v>
      </c>
      <c r="N82" s="90">
        <v>1.23E-2</v>
      </c>
      <c r="O82" s="83">
        <v>2869.56</v>
      </c>
      <c r="P82" s="85">
        <v>106.76</v>
      </c>
      <c r="Q82" s="78"/>
      <c r="R82" s="83">
        <v>3.0635400000000002</v>
      </c>
      <c r="S82" s="84">
        <v>5.8883636504463892E-6</v>
      </c>
      <c r="T82" s="84">
        <v>1.286276874622038E-3</v>
      </c>
      <c r="U82" s="84">
        <f>R82/'סכום נכסי הקרן'!$C$42</f>
        <v>3.6362553523947274E-5</v>
      </c>
    </row>
    <row r="83" spans="2:21" s="138" customFormat="1">
      <c r="B83" s="82" t="s">
        <v>453</v>
      </c>
      <c r="C83" s="78" t="s">
        <v>454</v>
      </c>
      <c r="D83" s="89" t="s">
        <v>124</v>
      </c>
      <c r="E83" s="89" t="s">
        <v>284</v>
      </c>
      <c r="F83" s="78" t="s">
        <v>455</v>
      </c>
      <c r="G83" s="89" t="s">
        <v>456</v>
      </c>
      <c r="H83" s="78" t="s">
        <v>1097</v>
      </c>
      <c r="I83" s="78" t="s">
        <v>1093</v>
      </c>
      <c r="J83" s="78"/>
      <c r="K83" s="83">
        <v>5.37</v>
      </c>
      <c r="L83" s="89" t="s">
        <v>167</v>
      </c>
      <c r="M83" s="90">
        <v>1.9400000000000001E-2</v>
      </c>
      <c r="N83" s="90">
        <v>9.7000000000000003E-3</v>
      </c>
      <c r="O83" s="83">
        <v>17369</v>
      </c>
      <c r="P83" s="85">
        <v>105.71</v>
      </c>
      <c r="Q83" s="78"/>
      <c r="R83" s="83">
        <v>18.360769999999999</v>
      </c>
      <c r="S83" s="84">
        <v>2.4036678457357005E-5</v>
      </c>
      <c r="T83" s="84">
        <v>7.7090665867767605E-3</v>
      </c>
      <c r="U83" s="84">
        <f>R83/'סכום נכסי הקרן'!$C$42</f>
        <v>2.1793235337742782E-4</v>
      </c>
    </row>
    <row r="84" spans="2:21" s="138" customFormat="1">
      <c r="B84" s="82" t="s">
        <v>457</v>
      </c>
      <c r="C84" s="78" t="s">
        <v>458</v>
      </c>
      <c r="D84" s="89" t="s">
        <v>124</v>
      </c>
      <c r="E84" s="89" t="s">
        <v>284</v>
      </c>
      <c r="F84" s="78" t="s">
        <v>378</v>
      </c>
      <c r="G84" s="89" t="s">
        <v>379</v>
      </c>
      <c r="H84" s="78" t="s">
        <v>1097</v>
      </c>
      <c r="I84" s="78" t="s">
        <v>164</v>
      </c>
      <c r="J84" s="78"/>
      <c r="K84" s="83">
        <v>1.95</v>
      </c>
      <c r="L84" s="89" t="s">
        <v>167</v>
      </c>
      <c r="M84" s="90">
        <v>3.6000000000000004E-2</v>
      </c>
      <c r="N84" s="90">
        <v>9.7000000000000003E-3</v>
      </c>
      <c r="O84" s="83">
        <v>3988</v>
      </c>
      <c r="P84" s="85">
        <v>111.03</v>
      </c>
      <c r="Q84" s="83">
        <v>7.5760000000000008E-2</v>
      </c>
      <c r="R84" s="83">
        <v>4.5036400000000008</v>
      </c>
      <c r="S84" s="84">
        <v>9.6395560196465172E-6</v>
      </c>
      <c r="T84" s="84">
        <v>1.8909261780890071E-3</v>
      </c>
      <c r="U84" s="84">
        <f>R84/'סכום נכסי הקרן'!$C$42</f>
        <v>5.345575724573203E-5</v>
      </c>
    </row>
    <row r="85" spans="2:21" s="138" customFormat="1">
      <c r="B85" s="82" t="s">
        <v>459</v>
      </c>
      <c r="C85" s="78" t="s">
        <v>460</v>
      </c>
      <c r="D85" s="89" t="s">
        <v>124</v>
      </c>
      <c r="E85" s="89" t="s">
        <v>284</v>
      </c>
      <c r="F85" s="78" t="s">
        <v>378</v>
      </c>
      <c r="G85" s="89" t="s">
        <v>379</v>
      </c>
      <c r="H85" s="78" t="s">
        <v>1097</v>
      </c>
      <c r="I85" s="78" t="s">
        <v>164</v>
      </c>
      <c r="J85" s="78"/>
      <c r="K85" s="83">
        <v>8.2399999999999984</v>
      </c>
      <c r="L85" s="89" t="s">
        <v>167</v>
      </c>
      <c r="M85" s="90">
        <v>2.2499999999999999E-2</v>
      </c>
      <c r="N85" s="90">
        <v>1.3500000000000002E-2</v>
      </c>
      <c r="O85" s="83">
        <v>2488</v>
      </c>
      <c r="P85" s="85">
        <v>108.93</v>
      </c>
      <c r="Q85" s="78"/>
      <c r="R85" s="83">
        <v>2.7101799999999998</v>
      </c>
      <c r="S85" s="84">
        <v>6.081402778211131E-6</v>
      </c>
      <c r="T85" s="84">
        <v>1.1379129569266779E-3</v>
      </c>
      <c r="U85" s="84">
        <f>R85/'סכום נכסי הקרן'!$C$42</f>
        <v>3.2168362518371361E-5</v>
      </c>
    </row>
    <row r="86" spans="2:21" s="138" customFormat="1">
      <c r="B86" s="82" t="s">
        <v>461</v>
      </c>
      <c r="C86" s="78" t="s">
        <v>462</v>
      </c>
      <c r="D86" s="89" t="s">
        <v>124</v>
      </c>
      <c r="E86" s="89" t="s">
        <v>284</v>
      </c>
      <c r="F86" s="78" t="s">
        <v>463</v>
      </c>
      <c r="G86" s="89" t="s">
        <v>286</v>
      </c>
      <c r="H86" s="78" t="s">
        <v>1098</v>
      </c>
      <c r="I86" s="78" t="s">
        <v>164</v>
      </c>
      <c r="J86" s="78"/>
      <c r="K86" s="83">
        <v>2.66</v>
      </c>
      <c r="L86" s="89" t="s">
        <v>167</v>
      </c>
      <c r="M86" s="90">
        <v>4.1500000000000002E-2</v>
      </c>
      <c r="N86" s="90">
        <v>5.4000000000000003E-3</v>
      </c>
      <c r="O86" s="83">
        <v>7200</v>
      </c>
      <c r="P86" s="85">
        <v>113.78</v>
      </c>
      <c r="Q86" s="78"/>
      <c r="R86" s="83">
        <v>8.1921700000000008</v>
      </c>
      <c r="S86" s="84">
        <v>2.3928612971302282E-5</v>
      </c>
      <c r="T86" s="84">
        <v>3.4396152242087332E-3</v>
      </c>
      <c r="U86" s="84">
        <f>R86/'סכום נכסי הקרן'!$C$42</f>
        <v>9.7236602134222219E-5</v>
      </c>
    </row>
    <row r="87" spans="2:21" s="138" customFormat="1">
      <c r="B87" s="82" t="s">
        <v>465</v>
      </c>
      <c r="C87" s="78" t="s">
        <v>466</v>
      </c>
      <c r="D87" s="89" t="s">
        <v>124</v>
      </c>
      <c r="E87" s="89" t="s">
        <v>284</v>
      </c>
      <c r="F87" s="78" t="s">
        <v>467</v>
      </c>
      <c r="G87" s="89" t="s">
        <v>321</v>
      </c>
      <c r="H87" s="78" t="s">
        <v>1098</v>
      </c>
      <c r="I87" s="78" t="s">
        <v>164</v>
      </c>
      <c r="J87" s="78"/>
      <c r="K87" s="83">
        <v>3.71</v>
      </c>
      <c r="L87" s="89" t="s">
        <v>167</v>
      </c>
      <c r="M87" s="90">
        <v>2.8500000000000001E-2</v>
      </c>
      <c r="N87" s="90">
        <v>1.0699999999999998E-2</v>
      </c>
      <c r="O87" s="83">
        <v>8332.34</v>
      </c>
      <c r="P87" s="85">
        <v>107.25</v>
      </c>
      <c r="Q87" s="78"/>
      <c r="R87" s="83">
        <v>8.936440000000001</v>
      </c>
      <c r="S87" s="84">
        <v>1.7030509827017695E-5</v>
      </c>
      <c r="T87" s="84">
        <v>3.7521090351186428E-3</v>
      </c>
      <c r="U87" s="84">
        <f>R87/'סכום נכסי הקרן'!$C$42</f>
        <v>1.0607068222172499E-4</v>
      </c>
    </row>
    <row r="88" spans="2:21" s="138" customFormat="1">
      <c r="B88" s="82" t="s">
        <v>468</v>
      </c>
      <c r="C88" s="78" t="s">
        <v>469</v>
      </c>
      <c r="D88" s="89" t="s">
        <v>124</v>
      </c>
      <c r="E88" s="89" t="s">
        <v>284</v>
      </c>
      <c r="F88" s="78" t="s">
        <v>467</v>
      </c>
      <c r="G88" s="89" t="s">
        <v>321</v>
      </c>
      <c r="H88" s="78" t="s">
        <v>1098</v>
      </c>
      <c r="I88" s="78" t="s">
        <v>164</v>
      </c>
      <c r="J88" s="78"/>
      <c r="K88" s="83">
        <v>0.99</v>
      </c>
      <c r="L88" s="89" t="s">
        <v>167</v>
      </c>
      <c r="M88" s="90">
        <v>4.8499999999999995E-2</v>
      </c>
      <c r="N88" s="90">
        <v>1.3599999999999999E-2</v>
      </c>
      <c r="O88" s="83">
        <v>284</v>
      </c>
      <c r="P88" s="85">
        <v>124.3</v>
      </c>
      <c r="Q88" s="78"/>
      <c r="R88" s="83">
        <v>0.35300999999999999</v>
      </c>
      <c r="S88" s="84">
        <v>1.1338896680476512E-6</v>
      </c>
      <c r="T88" s="84">
        <v>1.4821696452807067E-4</v>
      </c>
      <c r="U88" s="84">
        <f>R88/'סכום נכסי הקרן'!$C$42</f>
        <v>4.1900366959428065E-6</v>
      </c>
    </row>
    <row r="89" spans="2:21" s="138" customFormat="1">
      <c r="B89" s="82" t="s">
        <v>470</v>
      </c>
      <c r="C89" s="78" t="s">
        <v>471</v>
      </c>
      <c r="D89" s="89" t="s">
        <v>124</v>
      </c>
      <c r="E89" s="89" t="s">
        <v>284</v>
      </c>
      <c r="F89" s="78" t="s">
        <v>467</v>
      </c>
      <c r="G89" s="89" t="s">
        <v>321</v>
      </c>
      <c r="H89" s="78" t="s">
        <v>1098</v>
      </c>
      <c r="I89" s="78" t="s">
        <v>164</v>
      </c>
      <c r="J89" s="78"/>
      <c r="K89" s="83">
        <v>2.04</v>
      </c>
      <c r="L89" s="89" t="s">
        <v>167</v>
      </c>
      <c r="M89" s="90">
        <v>3.7699999999999997E-2</v>
      </c>
      <c r="N89" s="90">
        <v>7.8000000000000005E-3</v>
      </c>
      <c r="O89" s="83">
        <v>964.29</v>
      </c>
      <c r="P89" s="85">
        <v>115.61</v>
      </c>
      <c r="Q89" s="78"/>
      <c r="R89" s="83">
        <v>1.1148099999999999</v>
      </c>
      <c r="S89" s="84">
        <v>2.5108435168236252E-6</v>
      </c>
      <c r="T89" s="84">
        <v>4.6807102978821695E-4</v>
      </c>
      <c r="U89" s="84">
        <f>R89/'סכום נכסי הקרן'!$C$42</f>
        <v>1.323218834878332E-5</v>
      </c>
    </row>
    <row r="90" spans="2:21" s="138" customFormat="1">
      <c r="B90" s="82" t="s">
        <v>472</v>
      </c>
      <c r="C90" s="78" t="s">
        <v>473</v>
      </c>
      <c r="D90" s="89" t="s">
        <v>124</v>
      </c>
      <c r="E90" s="89" t="s">
        <v>284</v>
      </c>
      <c r="F90" s="78" t="s">
        <v>467</v>
      </c>
      <c r="G90" s="89" t="s">
        <v>321</v>
      </c>
      <c r="H90" s="78" t="s">
        <v>1098</v>
      </c>
      <c r="I90" s="78" t="s">
        <v>164</v>
      </c>
      <c r="J90" s="78"/>
      <c r="K90" s="83">
        <v>5.5500000000000007</v>
      </c>
      <c r="L90" s="89" t="s">
        <v>167</v>
      </c>
      <c r="M90" s="90">
        <v>2.5000000000000001E-2</v>
      </c>
      <c r="N90" s="90">
        <v>1.3300000000000001E-2</v>
      </c>
      <c r="O90" s="83">
        <v>6719.55</v>
      </c>
      <c r="P90" s="85">
        <v>106.81</v>
      </c>
      <c r="Q90" s="78"/>
      <c r="R90" s="83">
        <v>7.1771499999999993</v>
      </c>
      <c r="S90" s="84">
        <v>1.3898363384796566E-5</v>
      </c>
      <c r="T90" s="84">
        <v>3.0134426417456799E-3</v>
      </c>
      <c r="U90" s="84">
        <f>R90/'סכום נכסי הקרן'!$C$42</f>
        <v>8.518886680911564E-5</v>
      </c>
    </row>
    <row r="91" spans="2:21" s="138" customFormat="1">
      <c r="B91" s="82" t="s">
        <v>474</v>
      </c>
      <c r="C91" s="78" t="s">
        <v>475</v>
      </c>
      <c r="D91" s="89" t="s">
        <v>124</v>
      </c>
      <c r="E91" s="89" t="s">
        <v>284</v>
      </c>
      <c r="F91" s="78" t="s">
        <v>467</v>
      </c>
      <c r="G91" s="89" t="s">
        <v>321</v>
      </c>
      <c r="H91" s="78" t="s">
        <v>1098</v>
      </c>
      <c r="I91" s="78" t="s">
        <v>164</v>
      </c>
      <c r="J91" s="78"/>
      <c r="K91" s="83">
        <v>6.28</v>
      </c>
      <c r="L91" s="89" t="s">
        <v>167</v>
      </c>
      <c r="M91" s="90">
        <v>1.34E-2</v>
      </c>
      <c r="N91" s="90">
        <v>1.4100000000000001E-2</v>
      </c>
      <c r="O91" s="83">
        <v>4990.3500000000004</v>
      </c>
      <c r="P91" s="85">
        <v>100.21</v>
      </c>
      <c r="Q91" s="78"/>
      <c r="R91" s="83">
        <v>5.0008400000000002</v>
      </c>
      <c r="S91" s="84">
        <v>1.3808966759111999E-5</v>
      </c>
      <c r="T91" s="84">
        <v>2.0996836488783805E-3</v>
      </c>
      <c r="U91" s="84">
        <f>R91/'סכום נכסי הקרן'!$C$42</f>
        <v>5.9357250815950333E-5</v>
      </c>
    </row>
    <row r="92" spans="2:21" s="138" customFormat="1">
      <c r="B92" s="82" t="s">
        <v>476</v>
      </c>
      <c r="C92" s="78" t="s">
        <v>477</v>
      </c>
      <c r="D92" s="89" t="s">
        <v>124</v>
      </c>
      <c r="E92" s="89" t="s">
        <v>284</v>
      </c>
      <c r="F92" s="78" t="s">
        <v>308</v>
      </c>
      <c r="G92" s="89" t="s">
        <v>286</v>
      </c>
      <c r="H92" s="78" t="s">
        <v>1098</v>
      </c>
      <c r="I92" s="78" t="s">
        <v>164</v>
      </c>
      <c r="J92" s="78"/>
      <c r="K92" s="83">
        <v>3.58</v>
      </c>
      <c r="L92" s="89" t="s">
        <v>167</v>
      </c>
      <c r="M92" s="90">
        <v>2.7999999999999997E-2</v>
      </c>
      <c r="N92" s="90">
        <v>1.2699999999999999E-2</v>
      </c>
      <c r="O92" s="83">
        <f>50000/50000</f>
        <v>1</v>
      </c>
      <c r="P92" s="85">
        <f>106.6*50000</f>
        <v>5330000</v>
      </c>
      <c r="Q92" s="78"/>
      <c r="R92" s="83">
        <v>53.299990000000001</v>
      </c>
      <c r="S92" s="84">
        <f>282.693503703285%/50000</f>
        <v>5.6538700740656995E-5</v>
      </c>
      <c r="T92" s="84">
        <v>2.2378863848549681E-2</v>
      </c>
      <c r="U92" s="84">
        <f>R92/'סכום נכסי הקרן'!$C$42</f>
        <v>6.326418911458164E-4</v>
      </c>
    </row>
    <row r="93" spans="2:21" s="138" customFormat="1">
      <c r="B93" s="82" t="s">
        <v>478</v>
      </c>
      <c r="C93" s="78" t="s">
        <v>479</v>
      </c>
      <c r="D93" s="89" t="s">
        <v>124</v>
      </c>
      <c r="E93" s="89" t="s">
        <v>284</v>
      </c>
      <c r="F93" s="78" t="s">
        <v>371</v>
      </c>
      <c r="G93" s="89" t="s">
        <v>286</v>
      </c>
      <c r="H93" s="78" t="s">
        <v>1098</v>
      </c>
      <c r="I93" s="78" t="s">
        <v>1093</v>
      </c>
      <c r="J93" s="78"/>
      <c r="K93" s="83">
        <v>2.36</v>
      </c>
      <c r="L93" s="89" t="s">
        <v>167</v>
      </c>
      <c r="M93" s="90">
        <v>6.4000000000000001E-2</v>
      </c>
      <c r="N93" s="90">
        <v>4.8000000000000004E-3</v>
      </c>
      <c r="O93" s="83">
        <v>14619</v>
      </c>
      <c r="P93" s="85">
        <v>130.4</v>
      </c>
      <c r="Q93" s="78"/>
      <c r="R93" s="83">
        <v>19.06316</v>
      </c>
      <c r="S93" s="84">
        <v>1.1676699437411365E-5</v>
      </c>
      <c r="T93" s="84">
        <v>8.0039764015550144E-3</v>
      </c>
      <c r="U93" s="84">
        <f>R93/'סכום נכסי הקרן'!$C$42</f>
        <v>2.262693406436902E-4</v>
      </c>
    </row>
    <row r="94" spans="2:21" s="138" customFormat="1">
      <c r="B94" s="82" t="s">
        <v>480</v>
      </c>
      <c r="C94" s="78" t="s">
        <v>481</v>
      </c>
      <c r="D94" s="89" t="s">
        <v>124</v>
      </c>
      <c r="E94" s="89" t="s">
        <v>284</v>
      </c>
      <c r="F94" s="78" t="s">
        <v>482</v>
      </c>
      <c r="G94" s="89" t="s">
        <v>321</v>
      </c>
      <c r="H94" s="78" t="s">
        <v>1098</v>
      </c>
      <c r="I94" s="78" t="s">
        <v>164</v>
      </c>
      <c r="J94" s="78"/>
      <c r="K94" s="83">
        <v>6.79</v>
      </c>
      <c r="L94" s="89" t="s">
        <v>167</v>
      </c>
      <c r="M94" s="90">
        <v>1.5800000000000002E-2</v>
      </c>
      <c r="N94" s="90">
        <v>1.4800000000000001E-2</v>
      </c>
      <c r="O94" s="83">
        <v>11088.4</v>
      </c>
      <c r="P94" s="85">
        <v>101.28</v>
      </c>
      <c r="Q94" s="78"/>
      <c r="R94" s="83">
        <v>11.23034</v>
      </c>
      <c r="S94" s="84">
        <v>2.5986285510731141E-5</v>
      </c>
      <c r="T94" s="84">
        <v>4.7152400935332522E-3</v>
      </c>
      <c r="U94" s="84">
        <f>R94/'סכום נכסי הקרן'!$C$42</f>
        <v>1.3329802755705035E-4</v>
      </c>
    </row>
    <row r="95" spans="2:21" s="138" customFormat="1">
      <c r="B95" s="82" t="s">
        <v>483</v>
      </c>
      <c r="C95" s="78" t="s">
        <v>484</v>
      </c>
      <c r="D95" s="89" t="s">
        <v>124</v>
      </c>
      <c r="E95" s="89" t="s">
        <v>284</v>
      </c>
      <c r="F95" s="78" t="s">
        <v>285</v>
      </c>
      <c r="G95" s="89" t="s">
        <v>286</v>
      </c>
      <c r="H95" s="78" t="s">
        <v>1098</v>
      </c>
      <c r="I95" s="78" t="s">
        <v>1093</v>
      </c>
      <c r="J95" s="78"/>
      <c r="K95" s="83">
        <v>3.9299999999999997</v>
      </c>
      <c r="L95" s="89" t="s">
        <v>167</v>
      </c>
      <c r="M95" s="90">
        <v>4.4999999999999998E-2</v>
      </c>
      <c r="N95" s="90">
        <v>1.01E-2</v>
      </c>
      <c r="O95" s="83">
        <v>3505</v>
      </c>
      <c r="P95" s="85">
        <v>136.72999999999999</v>
      </c>
      <c r="Q95" s="83">
        <v>4.7070000000000001E-2</v>
      </c>
      <c r="R95" s="83">
        <v>4.8394599999999999</v>
      </c>
      <c r="S95" s="84">
        <v>2.0593609446816154E-6</v>
      </c>
      <c r="T95" s="84">
        <v>2.0319256427722074E-3</v>
      </c>
      <c r="U95" s="84">
        <f>R95/'סכום נכסי הקרן'!$C$42</f>
        <v>5.7441757991409237E-5</v>
      </c>
    </row>
    <row r="96" spans="2:21" s="138" customFormat="1">
      <c r="B96" s="82" t="s">
        <v>485</v>
      </c>
      <c r="C96" s="78" t="s">
        <v>486</v>
      </c>
      <c r="D96" s="89" t="s">
        <v>124</v>
      </c>
      <c r="E96" s="89" t="s">
        <v>284</v>
      </c>
      <c r="F96" s="78" t="s">
        <v>487</v>
      </c>
      <c r="G96" s="89" t="s">
        <v>350</v>
      </c>
      <c r="H96" s="78" t="s">
        <v>1098</v>
      </c>
      <c r="I96" s="78" t="s">
        <v>1093</v>
      </c>
      <c r="J96" s="78"/>
      <c r="K96" s="83">
        <v>1.24</v>
      </c>
      <c r="L96" s="89" t="s">
        <v>167</v>
      </c>
      <c r="M96" s="90">
        <v>4.5999999999999999E-2</v>
      </c>
      <c r="N96" s="90">
        <v>9.7000000000000003E-3</v>
      </c>
      <c r="O96" s="83">
        <v>839.7</v>
      </c>
      <c r="P96" s="85">
        <v>108</v>
      </c>
      <c r="Q96" s="78"/>
      <c r="R96" s="83">
        <v>0.90688000000000002</v>
      </c>
      <c r="S96" s="84">
        <v>1.3052565605580287E-6</v>
      </c>
      <c r="T96" s="84">
        <v>3.8076825243255644E-4</v>
      </c>
      <c r="U96" s="84">
        <f>R96/'סכום נכסי הקרן'!$C$42</f>
        <v>1.0764172343040176E-5</v>
      </c>
    </row>
    <row r="97" spans="2:21" s="138" customFormat="1">
      <c r="B97" s="82" t="s">
        <v>488</v>
      </c>
      <c r="C97" s="78" t="s">
        <v>489</v>
      </c>
      <c r="D97" s="89" t="s">
        <v>124</v>
      </c>
      <c r="E97" s="89" t="s">
        <v>284</v>
      </c>
      <c r="F97" s="78" t="s">
        <v>378</v>
      </c>
      <c r="G97" s="89" t="s">
        <v>379</v>
      </c>
      <c r="H97" s="78" t="s">
        <v>1098</v>
      </c>
      <c r="I97" s="78" t="s">
        <v>1093</v>
      </c>
      <c r="J97" s="78"/>
      <c r="K97" s="83">
        <v>0.97</v>
      </c>
      <c r="L97" s="89" t="s">
        <v>167</v>
      </c>
      <c r="M97" s="90">
        <v>4.4999999999999998E-2</v>
      </c>
      <c r="N97" s="90">
        <v>1.2000000000000002E-2</v>
      </c>
      <c r="O97" s="83">
        <v>1843.32</v>
      </c>
      <c r="P97" s="85">
        <v>126.78</v>
      </c>
      <c r="Q97" s="78"/>
      <c r="R97" s="83">
        <v>2.3369599999999999</v>
      </c>
      <c r="S97" s="84">
        <v>1.7668012851185686E-5</v>
      </c>
      <c r="T97" s="84">
        <v>9.8121049665312612E-4</v>
      </c>
      <c r="U97" s="84">
        <f>R97/'סכום נכסי הקרן'!$C$42</f>
        <v>2.7738444114757374E-5</v>
      </c>
    </row>
    <row r="98" spans="2:21" s="138" customFormat="1">
      <c r="B98" s="82" t="s">
        <v>490</v>
      </c>
      <c r="C98" s="78" t="s">
        <v>491</v>
      </c>
      <c r="D98" s="89" t="s">
        <v>124</v>
      </c>
      <c r="E98" s="89" t="s">
        <v>284</v>
      </c>
      <c r="F98" s="78" t="s">
        <v>492</v>
      </c>
      <c r="G98" s="89" t="s">
        <v>350</v>
      </c>
      <c r="H98" s="78" t="s">
        <v>1098</v>
      </c>
      <c r="I98" s="78" t="s">
        <v>1093</v>
      </c>
      <c r="J98" s="78"/>
      <c r="K98" s="83">
        <v>0.7400000000000001</v>
      </c>
      <c r="L98" s="89" t="s">
        <v>167</v>
      </c>
      <c r="M98" s="90">
        <v>3.3500000000000002E-2</v>
      </c>
      <c r="N98" s="90">
        <v>1.3000000000000001E-2</v>
      </c>
      <c r="O98" s="83">
        <v>22283.33</v>
      </c>
      <c r="P98" s="85">
        <v>110.73</v>
      </c>
      <c r="Q98" s="78"/>
      <c r="R98" s="83">
        <v>24.674349999999997</v>
      </c>
      <c r="S98" s="84">
        <v>5.6712152067554649E-5</v>
      </c>
      <c r="T98" s="84">
        <v>1.0359925380876463E-2</v>
      </c>
      <c r="U98" s="84">
        <f>R98/'סכום נכסי הקרן'!$C$42</f>
        <v>2.9287111398695897E-4</v>
      </c>
    </row>
    <row r="99" spans="2:21" s="138" customFormat="1">
      <c r="B99" s="82" t="s">
        <v>493</v>
      </c>
      <c r="C99" s="78" t="s">
        <v>494</v>
      </c>
      <c r="D99" s="89" t="s">
        <v>124</v>
      </c>
      <c r="E99" s="89" t="s">
        <v>284</v>
      </c>
      <c r="F99" s="78" t="s">
        <v>495</v>
      </c>
      <c r="G99" s="89" t="s">
        <v>321</v>
      </c>
      <c r="H99" s="78" t="s">
        <v>1098</v>
      </c>
      <c r="I99" s="78" t="s">
        <v>164</v>
      </c>
      <c r="J99" s="78"/>
      <c r="K99" s="83">
        <v>1.69</v>
      </c>
      <c r="L99" s="89" t="s">
        <v>167</v>
      </c>
      <c r="M99" s="90">
        <v>4.4999999999999998E-2</v>
      </c>
      <c r="N99" s="90">
        <v>1.2800000000000001E-2</v>
      </c>
      <c r="O99" s="83">
        <v>13765.5</v>
      </c>
      <c r="P99" s="85">
        <v>113.98</v>
      </c>
      <c r="Q99" s="78"/>
      <c r="R99" s="83">
        <v>15.689909999999999</v>
      </c>
      <c r="S99" s="84">
        <v>2.640863309352518E-5</v>
      </c>
      <c r="T99" s="84">
        <v>6.587662768529564E-3</v>
      </c>
      <c r="U99" s="84">
        <f>R99/'סכום נכסי הקרן'!$C$42</f>
        <v>1.8623069787269481E-4</v>
      </c>
    </row>
    <row r="100" spans="2:21" s="138" customFormat="1">
      <c r="B100" s="82" t="s">
        <v>496</v>
      </c>
      <c r="C100" s="78" t="s">
        <v>497</v>
      </c>
      <c r="D100" s="89" t="s">
        <v>124</v>
      </c>
      <c r="E100" s="89" t="s">
        <v>284</v>
      </c>
      <c r="F100" s="78" t="s">
        <v>495</v>
      </c>
      <c r="G100" s="89" t="s">
        <v>321</v>
      </c>
      <c r="H100" s="78" t="s">
        <v>1098</v>
      </c>
      <c r="I100" s="78" t="s">
        <v>164</v>
      </c>
      <c r="J100" s="78"/>
      <c r="K100" s="83">
        <v>0.56999999999999995</v>
      </c>
      <c r="L100" s="89" t="s">
        <v>167</v>
      </c>
      <c r="M100" s="90">
        <v>4.2000000000000003E-2</v>
      </c>
      <c r="N100" s="90">
        <v>1.7399999999999999E-2</v>
      </c>
      <c r="O100" s="83">
        <v>9511.1200000000008</v>
      </c>
      <c r="P100" s="85">
        <v>110.86</v>
      </c>
      <c r="Q100" s="78"/>
      <c r="R100" s="83">
        <v>10.544030000000001</v>
      </c>
      <c r="S100" s="84">
        <v>5.7643151515151523E-5</v>
      </c>
      <c r="T100" s="84">
        <v>4.4270817271264643E-3</v>
      </c>
      <c r="U100" s="84">
        <f>R100/'סכום נכסי הקרן'!$C$42</f>
        <v>1.2515190114478864E-4</v>
      </c>
    </row>
    <row r="101" spans="2:21" s="138" customFormat="1">
      <c r="B101" s="82" t="s">
        <v>498</v>
      </c>
      <c r="C101" s="78" t="s">
        <v>499</v>
      </c>
      <c r="D101" s="89" t="s">
        <v>124</v>
      </c>
      <c r="E101" s="89" t="s">
        <v>284</v>
      </c>
      <c r="F101" s="78" t="s">
        <v>495</v>
      </c>
      <c r="G101" s="89" t="s">
        <v>321</v>
      </c>
      <c r="H101" s="78" t="s">
        <v>1098</v>
      </c>
      <c r="I101" s="78" t="s">
        <v>164</v>
      </c>
      <c r="J101" s="78"/>
      <c r="K101" s="83">
        <v>6.2299999999999995</v>
      </c>
      <c r="L101" s="89" t="s">
        <v>167</v>
      </c>
      <c r="M101" s="90">
        <v>1.6E-2</v>
      </c>
      <c r="N101" s="90">
        <v>1.2899999999999998E-2</v>
      </c>
      <c r="O101" s="83">
        <v>4000</v>
      </c>
      <c r="P101" s="85">
        <v>102.92</v>
      </c>
      <c r="Q101" s="78"/>
      <c r="R101" s="83">
        <v>4.1168000000000005</v>
      </c>
      <c r="S101" s="84">
        <v>2.9056041840700251E-5</v>
      </c>
      <c r="T101" s="84">
        <v>1.7285051402769367E-3</v>
      </c>
      <c r="U101" s="84">
        <f>R101/'סכום נכסי הקרן'!$C$42</f>
        <v>4.8864176850110048E-5</v>
      </c>
    </row>
    <row r="102" spans="2:21" s="138" customFormat="1">
      <c r="B102" s="82" t="s">
        <v>500</v>
      </c>
      <c r="C102" s="78" t="s">
        <v>501</v>
      </c>
      <c r="D102" s="89" t="s">
        <v>124</v>
      </c>
      <c r="E102" s="89" t="s">
        <v>284</v>
      </c>
      <c r="F102" s="78" t="s">
        <v>502</v>
      </c>
      <c r="G102" s="89" t="s">
        <v>155</v>
      </c>
      <c r="H102" s="78" t="s">
        <v>1098</v>
      </c>
      <c r="I102" s="78" t="s">
        <v>1093</v>
      </c>
      <c r="J102" s="78"/>
      <c r="K102" s="83">
        <v>0.98</v>
      </c>
      <c r="L102" s="89" t="s">
        <v>167</v>
      </c>
      <c r="M102" s="90">
        <v>5.2000000000000005E-2</v>
      </c>
      <c r="N102" s="90">
        <v>1.4200000000000001E-2</v>
      </c>
      <c r="O102" s="83">
        <v>772.4</v>
      </c>
      <c r="P102" s="85">
        <v>130.6</v>
      </c>
      <c r="Q102" s="78"/>
      <c r="R102" s="83">
        <v>1.0087600000000001</v>
      </c>
      <c r="S102" s="84">
        <v>8.1558352461727042E-6</v>
      </c>
      <c r="T102" s="84">
        <v>4.2354422009953428E-4</v>
      </c>
      <c r="U102" s="84">
        <f>R102/'סכום נכסי הקרן'!$C$42</f>
        <v>1.197343252995458E-5</v>
      </c>
    </row>
    <row r="103" spans="2:21" s="138" customFormat="1">
      <c r="B103" s="82" t="s">
        <v>503</v>
      </c>
      <c r="C103" s="78" t="s">
        <v>504</v>
      </c>
      <c r="D103" s="89" t="s">
        <v>124</v>
      </c>
      <c r="E103" s="89" t="s">
        <v>284</v>
      </c>
      <c r="F103" s="78" t="s">
        <v>505</v>
      </c>
      <c r="G103" s="89" t="s">
        <v>321</v>
      </c>
      <c r="H103" s="78" t="s">
        <v>1099</v>
      </c>
      <c r="I103" s="78" t="s">
        <v>1093</v>
      </c>
      <c r="J103" s="78"/>
      <c r="K103" s="83">
        <v>1.93</v>
      </c>
      <c r="L103" s="89" t="s">
        <v>167</v>
      </c>
      <c r="M103" s="90">
        <v>4.2500000000000003E-2</v>
      </c>
      <c r="N103" s="90">
        <v>1.18E-2</v>
      </c>
      <c r="O103" s="83">
        <v>1050.26</v>
      </c>
      <c r="P103" s="85">
        <v>114.09</v>
      </c>
      <c r="Q103" s="78"/>
      <c r="R103" s="83">
        <v>1.19825</v>
      </c>
      <c r="S103" s="84">
        <v>5.1166513542091858E-6</v>
      </c>
      <c r="T103" s="84">
        <v>5.0310466487000572E-4</v>
      </c>
      <c r="U103" s="84">
        <f>R103/'סכום נכסי הקרן'!$C$42</f>
        <v>1.4222575765313924E-5</v>
      </c>
    </row>
    <row r="104" spans="2:21" s="138" customFormat="1">
      <c r="B104" s="82" t="s">
        <v>507</v>
      </c>
      <c r="C104" s="78" t="s">
        <v>508</v>
      </c>
      <c r="D104" s="89" t="s">
        <v>124</v>
      </c>
      <c r="E104" s="89" t="s">
        <v>284</v>
      </c>
      <c r="F104" s="78" t="s">
        <v>505</v>
      </c>
      <c r="G104" s="89" t="s">
        <v>321</v>
      </c>
      <c r="H104" s="78" t="s">
        <v>1099</v>
      </c>
      <c r="I104" s="78" t="s">
        <v>1093</v>
      </c>
      <c r="J104" s="78"/>
      <c r="K104" s="83">
        <v>2.5400000000000005</v>
      </c>
      <c r="L104" s="89" t="s">
        <v>167</v>
      </c>
      <c r="M104" s="90">
        <v>4.5999999999999999E-2</v>
      </c>
      <c r="N104" s="90">
        <v>1.1300000000000001E-2</v>
      </c>
      <c r="O104" s="83">
        <v>12939.38</v>
      </c>
      <c r="P104" s="85">
        <v>110.94</v>
      </c>
      <c r="Q104" s="78"/>
      <c r="R104" s="83">
        <v>14.354959999999998</v>
      </c>
      <c r="S104" s="84">
        <v>2.9984297578612559E-5</v>
      </c>
      <c r="T104" s="84">
        <v>6.0271623951782477E-3</v>
      </c>
      <c r="U104" s="84">
        <f>R104/'סכום נכסי הקרן'!$C$42</f>
        <v>1.7038556745925369E-4</v>
      </c>
    </row>
    <row r="105" spans="2:21" s="138" customFormat="1">
      <c r="B105" s="82" t="s">
        <v>509</v>
      </c>
      <c r="C105" s="78" t="s">
        <v>510</v>
      </c>
      <c r="D105" s="89" t="s">
        <v>124</v>
      </c>
      <c r="E105" s="89" t="s">
        <v>284</v>
      </c>
      <c r="F105" s="78" t="s">
        <v>505</v>
      </c>
      <c r="G105" s="89" t="s">
        <v>321</v>
      </c>
      <c r="H105" s="78" t="s">
        <v>1099</v>
      </c>
      <c r="I105" s="78" t="s">
        <v>1093</v>
      </c>
      <c r="J105" s="78"/>
      <c r="K105" s="83">
        <v>6.07</v>
      </c>
      <c r="L105" s="89" t="s">
        <v>167</v>
      </c>
      <c r="M105" s="90">
        <v>3.0600000000000002E-2</v>
      </c>
      <c r="N105" s="90">
        <v>1.8800000000000001E-2</v>
      </c>
      <c r="O105" s="83">
        <v>3386</v>
      </c>
      <c r="P105" s="85">
        <v>108</v>
      </c>
      <c r="Q105" s="78"/>
      <c r="R105" s="83">
        <v>3.6568899999999998</v>
      </c>
      <c r="S105" s="84">
        <v>1.1427992844847952E-5</v>
      </c>
      <c r="T105" s="84">
        <v>1.5354044797967661E-3</v>
      </c>
      <c r="U105" s="84">
        <f>R105/'סכום נכסי הקרן'!$C$42</f>
        <v>4.3405295297658107E-5</v>
      </c>
    </row>
    <row r="106" spans="2:21" s="138" customFormat="1">
      <c r="B106" s="82" t="s">
        <v>511</v>
      </c>
      <c r="C106" s="78" t="s">
        <v>512</v>
      </c>
      <c r="D106" s="89" t="s">
        <v>124</v>
      </c>
      <c r="E106" s="89" t="s">
        <v>284</v>
      </c>
      <c r="F106" s="78" t="s">
        <v>513</v>
      </c>
      <c r="G106" s="89" t="s">
        <v>321</v>
      </c>
      <c r="H106" s="78" t="s">
        <v>1099</v>
      </c>
      <c r="I106" s="78" t="s">
        <v>164</v>
      </c>
      <c r="J106" s="78"/>
      <c r="K106" s="83">
        <v>1.24</v>
      </c>
      <c r="L106" s="89" t="s">
        <v>167</v>
      </c>
      <c r="M106" s="90">
        <v>4.4500000000000005E-2</v>
      </c>
      <c r="N106" s="90">
        <v>1.3600000000000001E-2</v>
      </c>
      <c r="O106" s="83">
        <v>11362.88</v>
      </c>
      <c r="P106" s="85">
        <v>106.96</v>
      </c>
      <c r="Q106" s="78"/>
      <c r="R106" s="83">
        <v>12.153729999999999</v>
      </c>
      <c r="S106" s="84">
        <v>1.1423001082376721E-4</v>
      </c>
      <c r="T106" s="84">
        <v>5.102940336799945E-3</v>
      </c>
      <c r="U106" s="84">
        <f>R106/'סכום נכסי הקרן'!$C$42</f>
        <v>1.442581646202118E-4</v>
      </c>
    </row>
    <row r="107" spans="2:21" s="138" customFormat="1">
      <c r="B107" s="82" t="s">
        <v>514</v>
      </c>
      <c r="C107" s="78" t="s">
        <v>515</v>
      </c>
      <c r="D107" s="89" t="s">
        <v>124</v>
      </c>
      <c r="E107" s="89" t="s">
        <v>284</v>
      </c>
      <c r="F107" s="78" t="s">
        <v>371</v>
      </c>
      <c r="G107" s="89" t="s">
        <v>286</v>
      </c>
      <c r="H107" s="78" t="s">
        <v>1099</v>
      </c>
      <c r="I107" s="78" t="s">
        <v>1093</v>
      </c>
      <c r="J107" s="78"/>
      <c r="K107" s="83">
        <v>3.8899999999999997</v>
      </c>
      <c r="L107" s="89" t="s">
        <v>167</v>
      </c>
      <c r="M107" s="90">
        <v>5.0999999999999997E-2</v>
      </c>
      <c r="N107" s="90">
        <v>1.1199999999999998E-2</v>
      </c>
      <c r="O107" s="83">
        <v>46984</v>
      </c>
      <c r="P107" s="85">
        <v>139.35</v>
      </c>
      <c r="Q107" s="83">
        <v>0.71653999999999995</v>
      </c>
      <c r="R107" s="83">
        <v>66.188749999999999</v>
      </c>
      <c r="S107" s="84">
        <v>4.0953856351972711E-5</v>
      </c>
      <c r="T107" s="84">
        <v>2.7790418432643092E-2</v>
      </c>
      <c r="U107" s="84">
        <f>R107/'סכום נכסי הקרן'!$C$42</f>
        <v>7.8562446207921708E-4</v>
      </c>
    </row>
    <row r="108" spans="2:21" s="138" customFormat="1">
      <c r="B108" s="82" t="s">
        <v>516</v>
      </c>
      <c r="C108" s="78" t="s">
        <v>517</v>
      </c>
      <c r="D108" s="89" t="s">
        <v>124</v>
      </c>
      <c r="E108" s="89" t="s">
        <v>284</v>
      </c>
      <c r="F108" s="78" t="s">
        <v>518</v>
      </c>
      <c r="G108" s="89" t="s">
        <v>321</v>
      </c>
      <c r="H108" s="78" t="s">
        <v>1099</v>
      </c>
      <c r="I108" s="78" t="s">
        <v>1093</v>
      </c>
      <c r="J108" s="78"/>
      <c r="K108" s="83">
        <v>0.9</v>
      </c>
      <c r="L108" s="89" t="s">
        <v>167</v>
      </c>
      <c r="M108" s="90">
        <v>4.6500000000000007E-2</v>
      </c>
      <c r="N108" s="90">
        <v>1.2699999999999999E-2</v>
      </c>
      <c r="O108" s="83">
        <v>1399.76</v>
      </c>
      <c r="P108" s="85">
        <v>124.6</v>
      </c>
      <c r="Q108" s="78"/>
      <c r="R108" s="83">
        <v>1.7440899999999999</v>
      </c>
      <c r="S108" s="84">
        <v>1.2069989590608366E-5</v>
      </c>
      <c r="T108" s="84">
        <v>7.3228442725068073E-4</v>
      </c>
      <c r="U108" s="84">
        <f>R108/'סכום נכסי הקרן'!$C$42</f>
        <v>2.0701399679971926E-5</v>
      </c>
    </row>
    <row r="109" spans="2:21" s="138" customFormat="1">
      <c r="B109" s="82" t="s">
        <v>519</v>
      </c>
      <c r="C109" s="78" t="s">
        <v>520</v>
      </c>
      <c r="D109" s="89" t="s">
        <v>124</v>
      </c>
      <c r="E109" s="89" t="s">
        <v>284</v>
      </c>
      <c r="F109" s="78" t="s">
        <v>518</v>
      </c>
      <c r="G109" s="89" t="s">
        <v>321</v>
      </c>
      <c r="H109" s="78" t="s">
        <v>1099</v>
      </c>
      <c r="I109" s="78" t="s">
        <v>1093</v>
      </c>
      <c r="J109" s="78"/>
      <c r="K109" s="83">
        <v>7.83</v>
      </c>
      <c r="L109" s="89" t="s">
        <v>167</v>
      </c>
      <c r="M109" s="90">
        <v>2.81E-2</v>
      </c>
      <c r="N109" s="90">
        <v>2.7300000000000001E-2</v>
      </c>
      <c r="O109" s="83">
        <v>179</v>
      </c>
      <c r="P109" s="85">
        <v>101.43</v>
      </c>
      <c r="Q109" s="78"/>
      <c r="R109" s="83">
        <v>0.18156</v>
      </c>
      <c r="S109" s="84">
        <v>3.4191560605973782E-7</v>
      </c>
      <c r="T109" s="84">
        <v>7.623090586588627E-5</v>
      </c>
      <c r="U109" s="84">
        <f>R109/'סכום נכסי הקרן'!$C$42</f>
        <v>2.1550184485294355E-6</v>
      </c>
    </row>
    <row r="110" spans="2:21" s="138" customFormat="1">
      <c r="B110" s="82" t="s">
        <v>521</v>
      </c>
      <c r="C110" s="78" t="s">
        <v>522</v>
      </c>
      <c r="D110" s="89" t="s">
        <v>124</v>
      </c>
      <c r="E110" s="89" t="s">
        <v>284</v>
      </c>
      <c r="F110" s="78" t="s">
        <v>518</v>
      </c>
      <c r="G110" s="89" t="s">
        <v>321</v>
      </c>
      <c r="H110" s="78" t="s">
        <v>1099</v>
      </c>
      <c r="I110" s="78" t="s">
        <v>1093</v>
      </c>
      <c r="J110" s="78"/>
      <c r="K110" s="83">
        <v>5.73</v>
      </c>
      <c r="L110" s="89" t="s">
        <v>167</v>
      </c>
      <c r="M110" s="90">
        <v>3.7000000000000005E-2</v>
      </c>
      <c r="N110" s="90">
        <v>1.8500000000000003E-2</v>
      </c>
      <c r="O110" s="83">
        <v>18063.3</v>
      </c>
      <c r="P110" s="85">
        <v>110.92</v>
      </c>
      <c r="Q110" s="78"/>
      <c r="R110" s="83">
        <v>20.035820000000001</v>
      </c>
      <c r="S110" s="84">
        <v>2.8606074465460277E-5</v>
      </c>
      <c r="T110" s="84">
        <v>8.4123634521141299E-3</v>
      </c>
      <c r="U110" s="84">
        <f>R110/'סכום נכסי הקרן'!$C$42</f>
        <v>2.3781428580863095E-4</v>
      </c>
    </row>
    <row r="111" spans="2:21" s="138" customFormat="1">
      <c r="B111" s="82" t="s">
        <v>523</v>
      </c>
      <c r="C111" s="78" t="s">
        <v>524</v>
      </c>
      <c r="D111" s="89" t="s">
        <v>124</v>
      </c>
      <c r="E111" s="89" t="s">
        <v>284</v>
      </c>
      <c r="F111" s="78" t="s">
        <v>518</v>
      </c>
      <c r="G111" s="89" t="s">
        <v>321</v>
      </c>
      <c r="H111" s="78" t="s">
        <v>1099</v>
      </c>
      <c r="I111" s="78" t="s">
        <v>1093</v>
      </c>
      <c r="J111" s="78"/>
      <c r="K111" s="83">
        <v>5.7399999999999993</v>
      </c>
      <c r="L111" s="89" t="s">
        <v>167</v>
      </c>
      <c r="M111" s="90">
        <v>2.8500000000000001E-2</v>
      </c>
      <c r="N111" s="90">
        <v>1.2199999999999999E-2</v>
      </c>
      <c r="O111" s="83">
        <v>18187</v>
      </c>
      <c r="P111" s="85">
        <v>112.1</v>
      </c>
      <c r="Q111" s="78"/>
      <c r="R111" s="83">
        <v>20.387630000000001</v>
      </c>
      <c r="S111" s="84">
        <v>2.6628111273792094E-5</v>
      </c>
      <c r="T111" s="84">
        <v>8.5600765772114954E-3</v>
      </c>
      <c r="U111" s="84">
        <f>R111/'סכום נכסי הקרן'!$C$42</f>
        <v>2.4199007915726026E-4</v>
      </c>
    </row>
    <row r="112" spans="2:21" s="138" customFormat="1">
      <c r="B112" s="82" t="s">
        <v>525</v>
      </c>
      <c r="C112" s="78" t="s">
        <v>526</v>
      </c>
      <c r="D112" s="89" t="s">
        <v>124</v>
      </c>
      <c r="E112" s="89" t="s">
        <v>284</v>
      </c>
      <c r="F112" s="78" t="s">
        <v>518</v>
      </c>
      <c r="G112" s="89" t="s">
        <v>321</v>
      </c>
      <c r="H112" s="78" t="s">
        <v>1099</v>
      </c>
      <c r="I112" s="78" t="s">
        <v>1093</v>
      </c>
      <c r="J112" s="78"/>
      <c r="K112" s="83">
        <v>0.25</v>
      </c>
      <c r="L112" s="89" t="s">
        <v>167</v>
      </c>
      <c r="M112" s="90">
        <v>5.0499999999999996E-2</v>
      </c>
      <c r="N112" s="90">
        <v>2.2499999999999999E-2</v>
      </c>
      <c r="O112" s="83">
        <v>86</v>
      </c>
      <c r="P112" s="85">
        <v>124.96</v>
      </c>
      <c r="Q112" s="78"/>
      <c r="R112" s="83">
        <v>0.10748000000000001</v>
      </c>
      <c r="S112" s="84">
        <v>5.3053973973065231E-7</v>
      </c>
      <c r="T112" s="84">
        <v>4.5127218343607934E-5</v>
      </c>
      <c r="U112" s="84">
        <f>R112/'סכום נכסי הקרן'!$C$42</f>
        <v>1.2757291410439729E-6</v>
      </c>
    </row>
    <row r="113" spans="2:21" s="138" customFormat="1">
      <c r="B113" s="82" t="s">
        <v>527</v>
      </c>
      <c r="C113" s="78" t="s">
        <v>528</v>
      </c>
      <c r="D113" s="89" t="s">
        <v>124</v>
      </c>
      <c r="E113" s="89" t="s">
        <v>284</v>
      </c>
      <c r="F113" s="78" t="s">
        <v>529</v>
      </c>
      <c r="G113" s="89" t="s">
        <v>321</v>
      </c>
      <c r="H113" s="78" t="s">
        <v>1099</v>
      </c>
      <c r="I113" s="78" t="s">
        <v>1093</v>
      </c>
      <c r="J113" s="78"/>
      <c r="K113" s="83">
        <v>2.0900000000000003</v>
      </c>
      <c r="L113" s="89" t="s">
        <v>167</v>
      </c>
      <c r="M113" s="90">
        <v>4.7500000000000001E-2</v>
      </c>
      <c r="N113" s="90">
        <v>1.0700000000000001E-2</v>
      </c>
      <c r="O113" s="83">
        <v>23427.66</v>
      </c>
      <c r="P113" s="85">
        <v>109.44</v>
      </c>
      <c r="Q113" s="78"/>
      <c r="R113" s="83">
        <v>25.639230000000001</v>
      </c>
      <c r="S113" s="84">
        <v>1.3241105446012096E-4</v>
      </c>
      <c r="T113" s="84">
        <v>1.0765045872459834E-2</v>
      </c>
      <c r="U113" s="84">
        <f>R113/'סכום נכסי הקרן'!$C$42</f>
        <v>3.0432371478348404E-4</v>
      </c>
    </row>
    <row r="114" spans="2:21" s="138" customFormat="1">
      <c r="B114" s="82" t="s">
        <v>530</v>
      </c>
      <c r="C114" s="78" t="s">
        <v>531</v>
      </c>
      <c r="D114" s="89" t="s">
        <v>124</v>
      </c>
      <c r="E114" s="89" t="s">
        <v>284</v>
      </c>
      <c r="F114" s="78" t="s">
        <v>532</v>
      </c>
      <c r="G114" s="89" t="s">
        <v>321</v>
      </c>
      <c r="H114" s="78" t="s">
        <v>1099</v>
      </c>
      <c r="I114" s="78" t="s">
        <v>1093</v>
      </c>
      <c r="J114" s="78"/>
      <c r="K114" s="83">
        <v>0.15</v>
      </c>
      <c r="L114" s="89" t="s">
        <v>167</v>
      </c>
      <c r="M114" s="90">
        <v>0.05</v>
      </c>
      <c r="N114" s="90">
        <v>1.9E-2</v>
      </c>
      <c r="O114" s="83">
        <v>11255.96</v>
      </c>
      <c r="P114" s="85">
        <v>124.76</v>
      </c>
      <c r="Q114" s="78"/>
      <c r="R114" s="83">
        <v>14.042920000000001</v>
      </c>
      <c r="S114" s="84">
        <v>4.0027352975197914E-5</v>
      </c>
      <c r="T114" s="84">
        <v>5.8961473485468806E-3</v>
      </c>
      <c r="U114" s="84">
        <f>R114/'סכום נכסי הקרן'!$C$42</f>
        <v>1.6668182237950527E-4</v>
      </c>
    </row>
    <row r="115" spans="2:21" s="138" customFormat="1">
      <c r="B115" s="82" t="s">
        <v>533</v>
      </c>
      <c r="C115" s="78" t="s">
        <v>534</v>
      </c>
      <c r="D115" s="89" t="s">
        <v>124</v>
      </c>
      <c r="E115" s="89" t="s">
        <v>284</v>
      </c>
      <c r="F115" s="78" t="s">
        <v>535</v>
      </c>
      <c r="G115" s="89" t="s">
        <v>321</v>
      </c>
      <c r="H115" s="78" t="s">
        <v>1099</v>
      </c>
      <c r="I115" s="78" t="s">
        <v>1093</v>
      </c>
      <c r="J115" s="78"/>
      <c r="K115" s="83">
        <v>4.8</v>
      </c>
      <c r="L115" s="89" t="s">
        <v>167</v>
      </c>
      <c r="M115" s="90">
        <v>4.3400000000000001E-2</v>
      </c>
      <c r="N115" s="90">
        <v>1.7000000000000001E-2</v>
      </c>
      <c r="O115" s="83">
        <v>3.68</v>
      </c>
      <c r="P115" s="85">
        <v>112</v>
      </c>
      <c r="Q115" s="83">
        <v>8.0000000000000007E-5</v>
      </c>
      <c r="R115" s="83">
        <v>4.2000000000000006E-3</v>
      </c>
      <c r="S115" s="84">
        <v>2.1846565956047704E-9</v>
      </c>
      <c r="T115" s="84">
        <v>1.7634380074725843E-6</v>
      </c>
      <c r="U115" s="84">
        <f>R115/'סכום נכסי הקרן'!$C$42</f>
        <v>4.9851715597177955E-8</v>
      </c>
    </row>
    <row r="116" spans="2:21" s="138" customFormat="1">
      <c r="B116" s="82" t="s">
        <v>536</v>
      </c>
      <c r="C116" s="78" t="s">
        <v>537</v>
      </c>
      <c r="D116" s="89" t="s">
        <v>124</v>
      </c>
      <c r="E116" s="89" t="s">
        <v>284</v>
      </c>
      <c r="F116" s="78" t="s">
        <v>538</v>
      </c>
      <c r="G116" s="89" t="s">
        <v>321</v>
      </c>
      <c r="H116" s="78" t="s">
        <v>1100</v>
      </c>
      <c r="I116" s="78" t="s">
        <v>164</v>
      </c>
      <c r="J116" s="78"/>
      <c r="K116" s="83">
        <v>1.22</v>
      </c>
      <c r="L116" s="89" t="s">
        <v>167</v>
      </c>
      <c r="M116" s="90">
        <v>5.5999999999999994E-2</v>
      </c>
      <c r="N116" s="90">
        <v>1.5599999999999998E-2</v>
      </c>
      <c r="O116" s="83">
        <v>2539</v>
      </c>
      <c r="P116" s="85">
        <v>111.53</v>
      </c>
      <c r="Q116" s="78"/>
      <c r="R116" s="83">
        <v>2.83175</v>
      </c>
      <c r="S116" s="84">
        <v>1.3368505296855584E-5</v>
      </c>
      <c r="T116" s="84">
        <v>1.1889560899191643E-3</v>
      </c>
      <c r="U116" s="84">
        <f>R116/'סכום נכסי הקרן'!$C$42</f>
        <v>3.3611332295787777E-5</v>
      </c>
    </row>
    <row r="117" spans="2:21" s="138" customFormat="1">
      <c r="B117" s="82" t="s">
        <v>540</v>
      </c>
      <c r="C117" s="78" t="s">
        <v>541</v>
      </c>
      <c r="D117" s="89" t="s">
        <v>124</v>
      </c>
      <c r="E117" s="89" t="s">
        <v>284</v>
      </c>
      <c r="F117" s="78" t="s">
        <v>542</v>
      </c>
      <c r="G117" s="89" t="s">
        <v>321</v>
      </c>
      <c r="H117" s="78" t="s">
        <v>1100</v>
      </c>
      <c r="I117" s="78" t="s">
        <v>1093</v>
      </c>
      <c r="J117" s="78"/>
      <c r="K117" s="83">
        <v>0.25</v>
      </c>
      <c r="L117" s="89" t="s">
        <v>167</v>
      </c>
      <c r="M117" s="90">
        <v>5.5E-2</v>
      </c>
      <c r="N117" s="90">
        <v>2.5399999999999999E-2</v>
      </c>
      <c r="O117" s="83">
        <v>104.6</v>
      </c>
      <c r="P117" s="85">
        <v>121.81</v>
      </c>
      <c r="Q117" s="78"/>
      <c r="R117" s="83">
        <v>0.12742000000000001</v>
      </c>
      <c r="S117" s="84">
        <v>1.7440600250104209E-6</v>
      </c>
      <c r="T117" s="84">
        <v>5.3499350217180157E-5</v>
      </c>
      <c r="U117" s="84">
        <f>R117/'סכום נכסי הקרן'!$C$42</f>
        <v>1.5124060955696226E-6</v>
      </c>
    </row>
    <row r="118" spans="2:21" s="138" customFormat="1">
      <c r="B118" s="82" t="s">
        <v>543</v>
      </c>
      <c r="C118" s="78" t="s">
        <v>544</v>
      </c>
      <c r="D118" s="89" t="s">
        <v>124</v>
      </c>
      <c r="E118" s="89" t="s">
        <v>284</v>
      </c>
      <c r="F118" s="78" t="s">
        <v>545</v>
      </c>
      <c r="G118" s="89" t="s">
        <v>366</v>
      </c>
      <c r="H118" s="78" t="s">
        <v>1100</v>
      </c>
      <c r="I118" s="78" t="s">
        <v>164</v>
      </c>
      <c r="J118" s="78"/>
      <c r="K118" s="83">
        <v>0.77</v>
      </c>
      <c r="L118" s="89" t="s">
        <v>167</v>
      </c>
      <c r="M118" s="90">
        <v>4.2000000000000003E-2</v>
      </c>
      <c r="N118" s="90">
        <v>2.1000000000000001E-2</v>
      </c>
      <c r="O118" s="83">
        <v>2433.3000000000002</v>
      </c>
      <c r="P118" s="85">
        <v>103.16</v>
      </c>
      <c r="Q118" s="78"/>
      <c r="R118" s="83">
        <v>2.5101900000000001</v>
      </c>
      <c r="S118" s="84">
        <v>7.7344325235605303E-6</v>
      </c>
      <c r="T118" s="84">
        <v>1.0539439171375251E-3</v>
      </c>
      <c r="U118" s="84">
        <f>R118/'סכום נכסי הקרן'!$C$42</f>
        <v>2.9794589994019077E-5</v>
      </c>
    </row>
    <row r="119" spans="2:21" s="138" customFormat="1">
      <c r="B119" s="82" t="s">
        <v>546</v>
      </c>
      <c r="C119" s="78" t="s">
        <v>547</v>
      </c>
      <c r="D119" s="89" t="s">
        <v>124</v>
      </c>
      <c r="E119" s="89" t="s">
        <v>284</v>
      </c>
      <c r="F119" s="78" t="s">
        <v>548</v>
      </c>
      <c r="G119" s="89" t="s">
        <v>390</v>
      </c>
      <c r="H119" s="78" t="s">
        <v>1100</v>
      </c>
      <c r="I119" s="78" t="s">
        <v>1093</v>
      </c>
      <c r="J119" s="78"/>
      <c r="K119" s="83">
        <v>1.46</v>
      </c>
      <c r="L119" s="89" t="s">
        <v>167</v>
      </c>
      <c r="M119" s="90">
        <v>4.8000000000000001E-2</v>
      </c>
      <c r="N119" s="90">
        <v>1.41E-2</v>
      </c>
      <c r="O119" s="83">
        <v>23282.42</v>
      </c>
      <c r="P119" s="85">
        <v>124.08</v>
      </c>
      <c r="Q119" s="78"/>
      <c r="R119" s="83">
        <v>28.888819999999999</v>
      </c>
      <c r="S119" s="84">
        <v>3.7934326434628609E-5</v>
      </c>
      <c r="T119" s="84">
        <v>1.2129438852150985E-2</v>
      </c>
      <c r="U119" s="84">
        <f>R119/'סכום נכסי הקרן'!$C$42</f>
        <v>3.428945806138253E-4</v>
      </c>
    </row>
    <row r="120" spans="2:21" s="138" customFormat="1">
      <c r="B120" s="82" t="s">
        <v>549</v>
      </c>
      <c r="C120" s="78" t="s">
        <v>550</v>
      </c>
      <c r="D120" s="89" t="s">
        <v>124</v>
      </c>
      <c r="E120" s="89" t="s">
        <v>284</v>
      </c>
      <c r="F120" s="78" t="s">
        <v>551</v>
      </c>
      <c r="G120" s="89" t="s">
        <v>321</v>
      </c>
      <c r="H120" s="78" t="s">
        <v>1100</v>
      </c>
      <c r="I120" s="78" t="s">
        <v>1093</v>
      </c>
      <c r="J120" s="78"/>
      <c r="K120" s="83">
        <v>2.8600000000000003</v>
      </c>
      <c r="L120" s="89" t="s">
        <v>167</v>
      </c>
      <c r="M120" s="90">
        <v>2.5000000000000001E-2</v>
      </c>
      <c r="N120" s="90">
        <v>4.7899999999999998E-2</v>
      </c>
      <c r="O120" s="83">
        <v>15788</v>
      </c>
      <c r="P120" s="85">
        <v>94.17</v>
      </c>
      <c r="Q120" s="78"/>
      <c r="R120" s="83">
        <v>14.867559999999999</v>
      </c>
      <c r="S120" s="84">
        <v>3.6959178227139295E-5</v>
      </c>
      <c r="T120" s="84">
        <v>6.2423858053283548E-3</v>
      </c>
      <c r="U120" s="84">
        <f>R120/'סכום נכסי הקרן'!$C$42</f>
        <v>1.7646985065332833E-4</v>
      </c>
    </row>
    <row r="121" spans="2:21" s="138" customFormat="1">
      <c r="B121" s="82" t="s">
        <v>552</v>
      </c>
      <c r="C121" s="78" t="s">
        <v>553</v>
      </c>
      <c r="D121" s="89" t="s">
        <v>124</v>
      </c>
      <c r="E121" s="89" t="s">
        <v>284</v>
      </c>
      <c r="F121" s="78" t="s">
        <v>554</v>
      </c>
      <c r="G121" s="89" t="s">
        <v>286</v>
      </c>
      <c r="H121" s="78" t="s">
        <v>1100</v>
      </c>
      <c r="I121" s="78" t="s">
        <v>1093</v>
      </c>
      <c r="J121" s="78"/>
      <c r="K121" s="83">
        <v>2.6600000000000006</v>
      </c>
      <c r="L121" s="89" t="s">
        <v>167</v>
      </c>
      <c r="M121" s="90">
        <v>2.4E-2</v>
      </c>
      <c r="N121" s="90">
        <v>1.0800000000000001E-2</v>
      </c>
      <c r="O121" s="83">
        <v>8981</v>
      </c>
      <c r="P121" s="85">
        <v>105</v>
      </c>
      <c r="Q121" s="78"/>
      <c r="R121" s="83">
        <v>9.4300499999999996</v>
      </c>
      <c r="S121" s="84">
        <v>6.8793038735819718E-5</v>
      </c>
      <c r="T121" s="84">
        <v>3.9593591862778187E-3</v>
      </c>
      <c r="U121" s="84">
        <f>R121/'סכום נכסי הקרן'!$C$42</f>
        <v>1.1192956444456378E-4</v>
      </c>
    </row>
    <row r="122" spans="2:21" s="138" customFormat="1">
      <c r="B122" s="82" t="s">
        <v>555</v>
      </c>
      <c r="C122" s="78" t="s">
        <v>556</v>
      </c>
      <c r="D122" s="89" t="s">
        <v>124</v>
      </c>
      <c r="E122" s="89" t="s">
        <v>284</v>
      </c>
      <c r="F122" s="78" t="s">
        <v>557</v>
      </c>
      <c r="G122" s="89" t="s">
        <v>321</v>
      </c>
      <c r="H122" s="78" t="s">
        <v>1100</v>
      </c>
      <c r="I122" s="78" t="s">
        <v>164</v>
      </c>
      <c r="J122" s="78"/>
      <c r="K122" s="83">
        <v>7.83</v>
      </c>
      <c r="L122" s="89" t="s">
        <v>167</v>
      </c>
      <c r="M122" s="90">
        <v>2.6000000000000002E-2</v>
      </c>
      <c r="N122" s="90">
        <v>2.4499999999999997E-2</v>
      </c>
      <c r="O122" s="83">
        <v>14000</v>
      </c>
      <c r="P122" s="85">
        <v>101.49</v>
      </c>
      <c r="Q122" s="78"/>
      <c r="R122" s="83">
        <v>14.208600000000001</v>
      </c>
      <c r="S122" s="84">
        <v>2.2845580196145623E-5</v>
      </c>
      <c r="T122" s="84">
        <v>5.9657107792797518E-3</v>
      </c>
      <c r="U122" s="84">
        <f>R122/'סכום נכסי הקרן'!$C$42</f>
        <v>1.6864835386525302E-4</v>
      </c>
    </row>
    <row r="123" spans="2:21" s="138" customFormat="1">
      <c r="B123" s="82" t="s">
        <v>558</v>
      </c>
      <c r="C123" s="78" t="s">
        <v>559</v>
      </c>
      <c r="D123" s="89" t="s">
        <v>124</v>
      </c>
      <c r="E123" s="89" t="s">
        <v>284</v>
      </c>
      <c r="F123" s="78" t="s">
        <v>557</v>
      </c>
      <c r="G123" s="89" t="s">
        <v>321</v>
      </c>
      <c r="H123" s="78" t="s">
        <v>1100</v>
      </c>
      <c r="I123" s="78" t="s">
        <v>164</v>
      </c>
      <c r="J123" s="78"/>
      <c r="K123" s="83">
        <v>4.2700000000000005</v>
      </c>
      <c r="L123" s="89" t="s">
        <v>167</v>
      </c>
      <c r="M123" s="90">
        <v>4.4000000000000004E-2</v>
      </c>
      <c r="N123" s="90">
        <v>1.5500000000000003E-2</v>
      </c>
      <c r="O123" s="83">
        <v>17.100000000000001</v>
      </c>
      <c r="P123" s="85">
        <v>113</v>
      </c>
      <c r="Q123" s="78"/>
      <c r="R123" s="83">
        <v>1.933E-2</v>
      </c>
      <c r="S123" s="84">
        <v>1.1135204829162516E-7</v>
      </c>
      <c r="T123" s="84">
        <v>8.1160134962964401E-6</v>
      </c>
      <c r="U123" s="84">
        <f>R123/'סכום נכסי הקרן'!$C$42</f>
        <v>2.2943658630796424E-7</v>
      </c>
    </row>
    <row r="124" spans="2:21" s="138" customFormat="1">
      <c r="B124" s="82" t="s">
        <v>560</v>
      </c>
      <c r="C124" s="78" t="s">
        <v>561</v>
      </c>
      <c r="D124" s="89" t="s">
        <v>124</v>
      </c>
      <c r="E124" s="89" t="s">
        <v>284</v>
      </c>
      <c r="F124" s="78" t="s">
        <v>557</v>
      </c>
      <c r="G124" s="89" t="s">
        <v>321</v>
      </c>
      <c r="H124" s="78" t="s">
        <v>1100</v>
      </c>
      <c r="I124" s="78" t="s">
        <v>164</v>
      </c>
      <c r="J124" s="78"/>
      <c r="K124" s="83">
        <v>0.25</v>
      </c>
      <c r="L124" s="89" t="s">
        <v>167</v>
      </c>
      <c r="M124" s="90">
        <v>5.3499999999999999E-2</v>
      </c>
      <c r="N124" s="90">
        <v>2.2000000000000002E-2</v>
      </c>
      <c r="O124" s="83">
        <v>391.33</v>
      </c>
      <c r="P124" s="85">
        <v>125.33</v>
      </c>
      <c r="Q124" s="78"/>
      <c r="R124" s="83">
        <v>0.49045</v>
      </c>
      <c r="S124" s="84">
        <v>2.1778777067322292E-6</v>
      </c>
      <c r="T124" s="84">
        <v>2.0592337399164972E-4</v>
      </c>
      <c r="U124" s="84">
        <f>R124/'סכום נכסי הקרן'!$C$42</f>
        <v>5.8213747415799826E-6</v>
      </c>
    </row>
    <row r="125" spans="2:21" s="138" customFormat="1">
      <c r="B125" s="82" t="s">
        <v>562</v>
      </c>
      <c r="C125" s="78" t="s">
        <v>563</v>
      </c>
      <c r="D125" s="89" t="s">
        <v>124</v>
      </c>
      <c r="E125" s="89" t="s">
        <v>284</v>
      </c>
      <c r="F125" s="78" t="s">
        <v>564</v>
      </c>
      <c r="G125" s="89" t="s">
        <v>379</v>
      </c>
      <c r="H125" s="78" t="s">
        <v>1101</v>
      </c>
      <c r="I125" s="78" t="s">
        <v>164</v>
      </c>
      <c r="J125" s="78"/>
      <c r="K125" s="83">
        <v>1.3800000000000001</v>
      </c>
      <c r="L125" s="89" t="s">
        <v>167</v>
      </c>
      <c r="M125" s="90">
        <v>3.85E-2</v>
      </c>
      <c r="N125" s="90">
        <v>1.9799999999999998E-2</v>
      </c>
      <c r="O125" s="83">
        <v>1199</v>
      </c>
      <c r="P125" s="85">
        <v>102.01</v>
      </c>
      <c r="Q125" s="78"/>
      <c r="R125" s="83">
        <v>1.2230999999999999</v>
      </c>
      <c r="S125" s="84">
        <v>2.9975E-5</v>
      </c>
      <c r="T125" s="84">
        <v>5.1353833974755172E-4</v>
      </c>
      <c r="U125" s="84">
        <f>R125/'סכום נכסי הקרן'!$C$42</f>
        <v>1.4517531749263891E-5</v>
      </c>
    </row>
    <row r="126" spans="2:21" s="138" customFormat="1">
      <c r="B126" s="82" t="s">
        <v>565</v>
      </c>
      <c r="C126" s="78" t="s">
        <v>566</v>
      </c>
      <c r="D126" s="89" t="s">
        <v>124</v>
      </c>
      <c r="E126" s="89" t="s">
        <v>284</v>
      </c>
      <c r="F126" s="78" t="s">
        <v>567</v>
      </c>
      <c r="G126" s="89" t="s">
        <v>456</v>
      </c>
      <c r="H126" s="78" t="s">
        <v>1102</v>
      </c>
      <c r="I126" s="78" t="s">
        <v>1093</v>
      </c>
      <c r="J126" s="78"/>
      <c r="K126" s="83">
        <v>0.4</v>
      </c>
      <c r="L126" s="89" t="s">
        <v>167</v>
      </c>
      <c r="M126" s="90">
        <v>4.4500000000000005E-2</v>
      </c>
      <c r="N126" s="90">
        <v>1.1826999999999999</v>
      </c>
      <c r="O126" s="83">
        <v>0.5</v>
      </c>
      <c r="P126" s="85">
        <v>93</v>
      </c>
      <c r="Q126" s="78"/>
      <c r="R126" s="83">
        <v>4.6999999999999999E-4</v>
      </c>
      <c r="S126" s="84">
        <v>1.680672268907563E-9</v>
      </c>
      <c r="T126" s="84">
        <v>1.9733711036002724E-7</v>
      </c>
      <c r="U126" s="84">
        <f>R126/'סכום נכסי הקרן'!$C$42</f>
        <v>5.5786443644461037E-9</v>
      </c>
    </row>
    <row r="127" spans="2:21" s="138" customFormat="1">
      <c r="B127" s="82" t="s">
        <v>568</v>
      </c>
      <c r="C127" s="78" t="s">
        <v>569</v>
      </c>
      <c r="D127" s="89" t="s">
        <v>124</v>
      </c>
      <c r="E127" s="89" t="s">
        <v>284</v>
      </c>
      <c r="F127" s="78" t="s">
        <v>567</v>
      </c>
      <c r="G127" s="89" t="s">
        <v>456</v>
      </c>
      <c r="H127" s="78" t="s">
        <v>1102</v>
      </c>
      <c r="I127" s="78" t="s">
        <v>1093</v>
      </c>
      <c r="J127" s="78"/>
      <c r="K127" s="83">
        <v>1.22</v>
      </c>
      <c r="L127" s="89" t="s">
        <v>167</v>
      </c>
      <c r="M127" s="90">
        <v>4.9000000000000002E-2</v>
      </c>
      <c r="N127" s="90">
        <v>0.54630000000000001</v>
      </c>
      <c r="O127" s="83">
        <v>47089.3</v>
      </c>
      <c r="P127" s="85">
        <v>76.41</v>
      </c>
      <c r="Q127" s="78"/>
      <c r="R127" s="83">
        <v>35.980930000000001</v>
      </c>
      <c r="S127" s="84">
        <v>4.9420235971291814E-5</v>
      </c>
      <c r="T127" s="84">
        <v>1.5107176072907267E-2</v>
      </c>
      <c r="U127" s="84">
        <f>R127/'סכום נכסי הקרן'!$C$42</f>
        <v>4.2707406887665904E-4</v>
      </c>
    </row>
    <row r="128" spans="2:21" s="138" customFormat="1">
      <c r="B128" s="81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83"/>
      <c r="P128" s="85"/>
      <c r="Q128" s="78"/>
      <c r="R128" s="78"/>
      <c r="S128" s="78"/>
      <c r="T128" s="84"/>
      <c r="U128" s="78"/>
    </row>
    <row r="129" spans="2:21" s="138" customFormat="1">
      <c r="B129" s="95" t="s">
        <v>46</v>
      </c>
      <c r="C129" s="80"/>
      <c r="D129" s="80"/>
      <c r="E129" s="80"/>
      <c r="F129" s="80"/>
      <c r="G129" s="80"/>
      <c r="H129" s="80"/>
      <c r="I129" s="80"/>
      <c r="J129" s="80"/>
      <c r="K129" s="86">
        <v>4.6829338780417613</v>
      </c>
      <c r="L129" s="80"/>
      <c r="M129" s="80"/>
      <c r="N129" s="100">
        <v>2.0931125419250539E-2</v>
      </c>
      <c r="O129" s="86"/>
      <c r="P129" s="88"/>
      <c r="Q129" s="86">
        <v>0.47049999999999997</v>
      </c>
      <c r="R129" s="86">
        <v>377.1730399999999</v>
      </c>
      <c r="S129" s="80"/>
      <c r="T129" s="87">
        <v>0.15836220812618501</v>
      </c>
      <c r="U129" s="87">
        <f>R129/'סכום נכסי הקרן'!$C$42</f>
        <v>4.4768388383340518E-3</v>
      </c>
    </row>
    <row r="130" spans="2:21" s="138" customFormat="1">
      <c r="B130" s="82" t="s">
        <v>570</v>
      </c>
      <c r="C130" s="78" t="s">
        <v>571</v>
      </c>
      <c r="D130" s="89" t="s">
        <v>124</v>
      </c>
      <c r="E130" s="89" t="s">
        <v>284</v>
      </c>
      <c r="F130" s="78" t="s">
        <v>313</v>
      </c>
      <c r="G130" s="89" t="s">
        <v>286</v>
      </c>
      <c r="H130" s="78" t="s">
        <v>1094</v>
      </c>
      <c r="I130" s="78" t="s">
        <v>164</v>
      </c>
      <c r="J130" s="78"/>
      <c r="K130" s="83">
        <v>5.9799999999999995</v>
      </c>
      <c r="L130" s="89" t="s">
        <v>167</v>
      </c>
      <c r="M130" s="90">
        <v>3.0099999999999998E-2</v>
      </c>
      <c r="N130" s="90">
        <v>1.7300000000000003E-2</v>
      </c>
      <c r="O130" s="83">
        <v>32700</v>
      </c>
      <c r="P130" s="85">
        <v>107.89</v>
      </c>
      <c r="Q130" s="78"/>
      <c r="R130" s="83">
        <v>35.280029999999996</v>
      </c>
      <c r="S130" s="84">
        <v>2.8434782608695652E-5</v>
      </c>
      <c r="T130" s="84">
        <v>1.4812891858755471E-2</v>
      </c>
      <c r="U130" s="84">
        <f>R130/'סכום נכסי הקרן'!$C$42</f>
        <v>4.1875476709997758E-4</v>
      </c>
    </row>
    <row r="131" spans="2:21" s="138" customFormat="1">
      <c r="B131" s="82" t="s">
        <v>572</v>
      </c>
      <c r="C131" s="78" t="s">
        <v>573</v>
      </c>
      <c r="D131" s="89" t="s">
        <v>124</v>
      </c>
      <c r="E131" s="89" t="s">
        <v>284</v>
      </c>
      <c r="F131" s="78" t="s">
        <v>301</v>
      </c>
      <c r="G131" s="89" t="s">
        <v>286</v>
      </c>
      <c r="H131" s="78" t="s">
        <v>1094</v>
      </c>
      <c r="I131" s="78" t="s">
        <v>164</v>
      </c>
      <c r="J131" s="78"/>
      <c r="K131" s="83">
        <v>1.1300000000000001</v>
      </c>
      <c r="L131" s="89" t="s">
        <v>167</v>
      </c>
      <c r="M131" s="90">
        <v>5.9000000000000004E-2</v>
      </c>
      <c r="N131" s="90">
        <v>2.3E-3</v>
      </c>
      <c r="O131" s="83">
        <v>0.67</v>
      </c>
      <c r="P131" s="85">
        <v>108.57</v>
      </c>
      <c r="Q131" s="78"/>
      <c r="R131" s="83">
        <v>7.1999999999999994E-4</v>
      </c>
      <c r="S131" s="84">
        <v>6.210285531067196E-10</v>
      </c>
      <c r="T131" s="84">
        <v>3.0230365842387152E-7</v>
      </c>
      <c r="U131" s="84">
        <f>R131/'סכום נכסי הקרן'!$C$42</f>
        <v>8.5460083880876482E-9</v>
      </c>
    </row>
    <row r="132" spans="2:21" s="138" customFormat="1">
      <c r="B132" s="82" t="s">
        <v>574</v>
      </c>
      <c r="C132" s="78" t="s">
        <v>575</v>
      </c>
      <c r="D132" s="89" t="s">
        <v>124</v>
      </c>
      <c r="E132" s="89" t="s">
        <v>284</v>
      </c>
      <c r="F132" s="78" t="s">
        <v>308</v>
      </c>
      <c r="G132" s="89" t="s">
        <v>286</v>
      </c>
      <c r="H132" s="78" t="s">
        <v>1095</v>
      </c>
      <c r="I132" s="78" t="s">
        <v>164</v>
      </c>
      <c r="J132" s="78"/>
      <c r="K132" s="83">
        <v>2.23</v>
      </c>
      <c r="L132" s="89" t="s">
        <v>167</v>
      </c>
      <c r="M132" s="90">
        <v>1.95E-2</v>
      </c>
      <c r="N132" s="90">
        <v>6.7999999999999996E-3</v>
      </c>
      <c r="O132" s="83">
        <v>15000</v>
      </c>
      <c r="P132" s="85">
        <v>104.26</v>
      </c>
      <c r="Q132" s="78"/>
      <c r="R132" s="83">
        <v>15.639010000000001</v>
      </c>
      <c r="S132" s="84">
        <v>2.1897810218978101E-5</v>
      </c>
      <c r="T132" s="84">
        <v>6.5662915793437658E-3</v>
      </c>
      <c r="U132" s="84">
        <f>R132/'סכום נכסי הקרן'!$C$42</f>
        <v>1.8562654255748141E-4</v>
      </c>
    </row>
    <row r="133" spans="2:21" s="138" customFormat="1">
      <c r="B133" s="82" t="s">
        <v>576</v>
      </c>
      <c r="C133" s="78" t="s">
        <v>577</v>
      </c>
      <c r="D133" s="89" t="s">
        <v>124</v>
      </c>
      <c r="E133" s="89" t="s">
        <v>284</v>
      </c>
      <c r="F133" s="78" t="s">
        <v>578</v>
      </c>
      <c r="G133" s="89" t="s">
        <v>286</v>
      </c>
      <c r="H133" s="78" t="s">
        <v>1095</v>
      </c>
      <c r="I133" s="78" t="s">
        <v>1093</v>
      </c>
      <c r="J133" s="78"/>
      <c r="K133" s="83">
        <v>4.3000000000000007</v>
      </c>
      <c r="L133" s="89" t="s">
        <v>167</v>
      </c>
      <c r="M133" s="90">
        <v>2.07E-2</v>
      </c>
      <c r="N133" s="90">
        <v>1.29E-2</v>
      </c>
      <c r="O133" s="83">
        <v>8000</v>
      </c>
      <c r="P133" s="85">
        <v>104.41</v>
      </c>
      <c r="Q133" s="78"/>
      <c r="R133" s="83">
        <v>8.3527999999999984</v>
      </c>
      <c r="S133" s="84">
        <v>3.1562792202412184E-5</v>
      </c>
      <c r="T133" s="84">
        <v>3.5070583306707134E-3</v>
      </c>
      <c r="U133" s="84">
        <f>R133/'סכום נכסי הקרן'!$C$42</f>
        <v>9.9143192866692353E-5</v>
      </c>
    </row>
    <row r="134" spans="2:21" s="138" customFormat="1">
      <c r="B134" s="82" t="s">
        <v>579</v>
      </c>
      <c r="C134" s="78" t="s">
        <v>580</v>
      </c>
      <c r="D134" s="89" t="s">
        <v>124</v>
      </c>
      <c r="E134" s="89" t="s">
        <v>284</v>
      </c>
      <c r="F134" s="78" t="s">
        <v>340</v>
      </c>
      <c r="G134" s="89" t="s">
        <v>321</v>
      </c>
      <c r="H134" s="78" t="s">
        <v>1096</v>
      </c>
      <c r="I134" s="78" t="s">
        <v>164</v>
      </c>
      <c r="J134" s="78"/>
      <c r="K134" s="83">
        <v>5.55</v>
      </c>
      <c r="L134" s="89" t="s">
        <v>167</v>
      </c>
      <c r="M134" s="90">
        <v>3.39E-2</v>
      </c>
      <c r="N134" s="90">
        <v>2.1899999999999999E-2</v>
      </c>
      <c r="O134" s="83">
        <v>5254</v>
      </c>
      <c r="P134" s="85">
        <v>109.29</v>
      </c>
      <c r="Q134" s="78"/>
      <c r="R134" s="83">
        <v>5.7421000000000006</v>
      </c>
      <c r="S134" s="84">
        <v>5.9690104519031699E-6</v>
      </c>
      <c r="T134" s="84">
        <v>2.4109136625496013E-3</v>
      </c>
      <c r="U134" s="84">
        <f>R134/'סכום נכסי הקרן'!$C$42</f>
        <v>6.8155603840608456E-5</v>
      </c>
    </row>
    <row r="135" spans="2:21" s="138" customFormat="1">
      <c r="B135" s="82" t="s">
        <v>581</v>
      </c>
      <c r="C135" s="78" t="s">
        <v>582</v>
      </c>
      <c r="D135" s="89" t="s">
        <v>124</v>
      </c>
      <c r="E135" s="89" t="s">
        <v>284</v>
      </c>
      <c r="F135" s="78" t="s">
        <v>349</v>
      </c>
      <c r="G135" s="89" t="s">
        <v>350</v>
      </c>
      <c r="H135" s="78" t="s">
        <v>1096</v>
      </c>
      <c r="I135" s="78" t="s">
        <v>164</v>
      </c>
      <c r="J135" s="78"/>
      <c r="K135" s="83">
        <v>6.1899999999999995</v>
      </c>
      <c r="L135" s="89" t="s">
        <v>167</v>
      </c>
      <c r="M135" s="90">
        <v>3.6499999999999998E-2</v>
      </c>
      <c r="N135" s="90">
        <v>2.2499999999999999E-2</v>
      </c>
      <c r="O135" s="83">
        <v>9000</v>
      </c>
      <c r="P135" s="85">
        <v>110.23</v>
      </c>
      <c r="Q135" s="78"/>
      <c r="R135" s="83">
        <v>9.9207000000000001</v>
      </c>
      <c r="S135" s="84">
        <v>5.6427464375460821E-6</v>
      </c>
      <c r="T135" s="84">
        <v>4.1653665335079203E-3</v>
      </c>
      <c r="U135" s="84">
        <f>R135/'סכום נכסי הקרן'!$C$42</f>
        <v>1.1775331307736268E-4</v>
      </c>
    </row>
    <row r="136" spans="2:21" s="138" customFormat="1">
      <c r="B136" s="82" t="s">
        <v>583</v>
      </c>
      <c r="C136" s="78" t="s">
        <v>584</v>
      </c>
      <c r="D136" s="89" t="s">
        <v>124</v>
      </c>
      <c r="E136" s="89" t="s">
        <v>284</v>
      </c>
      <c r="F136" s="78" t="s">
        <v>397</v>
      </c>
      <c r="G136" s="89" t="s">
        <v>321</v>
      </c>
      <c r="H136" s="78" t="s">
        <v>1096</v>
      </c>
      <c r="I136" s="78" t="s">
        <v>1093</v>
      </c>
      <c r="J136" s="78"/>
      <c r="K136" s="83">
        <v>6.97</v>
      </c>
      <c r="L136" s="89" t="s">
        <v>167</v>
      </c>
      <c r="M136" s="90">
        <v>2.5499999999999998E-2</v>
      </c>
      <c r="N136" s="90">
        <v>2.58E-2</v>
      </c>
      <c r="O136" s="83">
        <v>14000</v>
      </c>
      <c r="P136" s="85">
        <v>100.03</v>
      </c>
      <c r="Q136" s="78"/>
      <c r="R136" s="83">
        <v>14.004200000000001</v>
      </c>
      <c r="S136" s="84">
        <v>3.3033514860362616E-5</v>
      </c>
      <c r="T136" s="84">
        <v>5.879890129582753E-3</v>
      </c>
      <c r="U136" s="84">
        <f>R136/'סכום נכסי הקרן'!$C$42</f>
        <v>1.6622223703952369E-4</v>
      </c>
    </row>
    <row r="137" spans="2:21" s="138" customFormat="1">
      <c r="B137" s="82" t="s">
        <v>585</v>
      </c>
      <c r="C137" s="78" t="s">
        <v>586</v>
      </c>
      <c r="D137" s="89" t="s">
        <v>124</v>
      </c>
      <c r="E137" s="89" t="s">
        <v>284</v>
      </c>
      <c r="F137" s="78" t="s">
        <v>371</v>
      </c>
      <c r="G137" s="89" t="s">
        <v>286</v>
      </c>
      <c r="H137" s="78" t="s">
        <v>1096</v>
      </c>
      <c r="I137" s="78" t="s">
        <v>1093</v>
      </c>
      <c r="J137" s="78"/>
      <c r="K137" s="83">
        <v>2.9400000000000004</v>
      </c>
      <c r="L137" s="89" t="s">
        <v>167</v>
      </c>
      <c r="M137" s="90">
        <v>6.4000000000000001E-2</v>
      </c>
      <c r="N137" s="90">
        <v>8.0000000000000002E-3</v>
      </c>
      <c r="O137" s="83">
        <v>6878</v>
      </c>
      <c r="P137" s="85">
        <v>119.55</v>
      </c>
      <c r="Q137" s="78"/>
      <c r="R137" s="83">
        <v>8.2226499999999998</v>
      </c>
      <c r="S137" s="84">
        <v>2.1136022813875164E-5</v>
      </c>
      <c r="T137" s="84">
        <v>3.4524127457486765E-3</v>
      </c>
      <c r="U137" s="84">
        <f>R137/'סכום נכסי הקרן'!$C$42</f>
        <v>9.7598383155984584E-5</v>
      </c>
    </row>
    <row r="138" spans="2:21" s="138" customFormat="1">
      <c r="B138" s="82" t="s">
        <v>587</v>
      </c>
      <c r="C138" s="78" t="s">
        <v>588</v>
      </c>
      <c r="D138" s="89" t="s">
        <v>124</v>
      </c>
      <c r="E138" s="89" t="s">
        <v>284</v>
      </c>
      <c r="F138" s="78" t="s">
        <v>355</v>
      </c>
      <c r="G138" s="89" t="s">
        <v>286</v>
      </c>
      <c r="H138" s="78" t="s">
        <v>1096</v>
      </c>
      <c r="I138" s="78" t="s">
        <v>1093</v>
      </c>
      <c r="J138" s="78"/>
      <c r="K138" s="83">
        <v>2.4699999999999998</v>
      </c>
      <c r="L138" s="89" t="s">
        <v>167</v>
      </c>
      <c r="M138" s="90">
        <v>1.0500000000000001E-2</v>
      </c>
      <c r="N138" s="90">
        <v>7.899999999999999E-3</v>
      </c>
      <c r="O138" s="83">
        <v>4000</v>
      </c>
      <c r="P138" s="85">
        <v>100.65</v>
      </c>
      <c r="Q138" s="83">
        <v>1.059E-2</v>
      </c>
      <c r="R138" s="83">
        <v>4.0365900000000003</v>
      </c>
      <c r="S138" s="84">
        <v>1.3333333333333333E-5</v>
      </c>
      <c r="T138" s="84">
        <v>1.6948276729961329E-3</v>
      </c>
      <c r="U138" s="84">
        <f>R138/'סכום נכסי הקרן'!$C$42</f>
        <v>4.7912127776764895E-5</v>
      </c>
    </row>
    <row r="139" spans="2:21" s="138" customFormat="1">
      <c r="B139" s="82" t="s">
        <v>589</v>
      </c>
      <c r="C139" s="78" t="s">
        <v>590</v>
      </c>
      <c r="D139" s="89" t="s">
        <v>124</v>
      </c>
      <c r="E139" s="89" t="s">
        <v>284</v>
      </c>
      <c r="F139" s="78" t="s">
        <v>362</v>
      </c>
      <c r="G139" s="89" t="s">
        <v>321</v>
      </c>
      <c r="H139" s="78" t="s">
        <v>1096</v>
      </c>
      <c r="I139" s="78" t="s">
        <v>1093</v>
      </c>
      <c r="J139" s="78"/>
      <c r="K139" s="83">
        <v>0.90999999999999992</v>
      </c>
      <c r="L139" s="89" t="s">
        <v>167</v>
      </c>
      <c r="M139" s="90">
        <v>5.2499999999999998E-2</v>
      </c>
      <c r="N139" s="90">
        <v>4.3E-3</v>
      </c>
      <c r="O139" s="83">
        <v>898.5</v>
      </c>
      <c r="P139" s="85">
        <v>104.84</v>
      </c>
      <c r="Q139" s="78"/>
      <c r="R139" s="83">
        <v>0.94198999999999999</v>
      </c>
      <c r="S139" s="84">
        <v>3.9548989225112274E-5</v>
      </c>
      <c r="T139" s="84">
        <v>3.9550975444264269E-4</v>
      </c>
      <c r="U139" s="84">
        <f>R139/'סכום נכסי הקרן'!$C$42</f>
        <v>1.1180908946520394E-5</v>
      </c>
    </row>
    <row r="140" spans="2:21" s="138" customFormat="1">
      <c r="B140" s="82" t="s">
        <v>591</v>
      </c>
      <c r="C140" s="78" t="s">
        <v>592</v>
      </c>
      <c r="D140" s="89" t="s">
        <v>124</v>
      </c>
      <c r="E140" s="89" t="s">
        <v>284</v>
      </c>
      <c r="F140" s="78" t="s">
        <v>365</v>
      </c>
      <c r="G140" s="89" t="s">
        <v>366</v>
      </c>
      <c r="H140" s="78" t="s">
        <v>1096</v>
      </c>
      <c r="I140" s="78" t="s">
        <v>164</v>
      </c>
      <c r="J140" s="78"/>
      <c r="K140" s="83">
        <v>4.3999999999999995</v>
      </c>
      <c r="L140" s="89" t="s">
        <v>167</v>
      </c>
      <c r="M140" s="90">
        <v>4.8000000000000001E-2</v>
      </c>
      <c r="N140" s="90">
        <v>1.4000000000000002E-2</v>
      </c>
      <c r="O140" s="83">
        <v>0.16</v>
      </c>
      <c r="P140" s="85">
        <v>115.58</v>
      </c>
      <c r="Q140" s="78"/>
      <c r="R140" s="83">
        <v>1.9000000000000001E-4</v>
      </c>
      <c r="S140" s="84">
        <v>7.5335450397604503E-11</v>
      </c>
      <c r="T140" s="84">
        <v>7.9774576528521661E-8</v>
      </c>
      <c r="U140" s="84">
        <f>R140/'סכום נכסי הקרן'!$C$42</f>
        <v>2.2551966579675741E-9</v>
      </c>
    </row>
    <row r="141" spans="2:21" s="138" customFormat="1">
      <c r="B141" s="82" t="s">
        <v>593</v>
      </c>
      <c r="C141" s="78" t="s">
        <v>594</v>
      </c>
      <c r="D141" s="89" t="s">
        <v>124</v>
      </c>
      <c r="E141" s="89" t="s">
        <v>284</v>
      </c>
      <c r="F141" s="78" t="s">
        <v>313</v>
      </c>
      <c r="G141" s="89" t="s">
        <v>286</v>
      </c>
      <c r="H141" s="78" t="s">
        <v>1096</v>
      </c>
      <c r="I141" s="78" t="s">
        <v>164</v>
      </c>
      <c r="J141" s="78"/>
      <c r="K141" s="83">
        <v>2.78</v>
      </c>
      <c r="L141" s="89" t="s">
        <v>167</v>
      </c>
      <c r="M141" s="90">
        <v>2.1000000000000001E-2</v>
      </c>
      <c r="N141" s="90">
        <v>8.3999999999999995E-3</v>
      </c>
      <c r="O141" s="83">
        <v>9929</v>
      </c>
      <c r="P141" s="85">
        <v>103.83</v>
      </c>
      <c r="Q141" s="78"/>
      <c r="R141" s="83">
        <v>10.309280000000001</v>
      </c>
      <c r="S141" s="84">
        <v>9.9290099290099298E-6</v>
      </c>
      <c r="T141" s="84">
        <v>4.3285181384945153E-3</v>
      </c>
      <c r="U141" s="84">
        <f>R141/'סכום נכסי הקרן'!$C$42</f>
        <v>1.2236554632658923E-4</v>
      </c>
    </row>
    <row r="142" spans="2:21" s="138" customFormat="1">
      <c r="B142" s="82" t="s">
        <v>595</v>
      </c>
      <c r="C142" s="78" t="s">
        <v>596</v>
      </c>
      <c r="D142" s="89" t="s">
        <v>124</v>
      </c>
      <c r="E142" s="89" t="s">
        <v>284</v>
      </c>
      <c r="F142" s="78" t="s">
        <v>597</v>
      </c>
      <c r="G142" s="89" t="s">
        <v>598</v>
      </c>
      <c r="H142" s="78" t="s">
        <v>1096</v>
      </c>
      <c r="I142" s="78" t="s">
        <v>164</v>
      </c>
      <c r="J142" s="78"/>
      <c r="K142" s="83">
        <v>6.77</v>
      </c>
      <c r="L142" s="89" t="s">
        <v>167</v>
      </c>
      <c r="M142" s="90">
        <v>2.6099999999999998E-2</v>
      </c>
      <c r="N142" s="90">
        <v>2.0199999999999999E-2</v>
      </c>
      <c r="O142" s="83">
        <v>11000</v>
      </c>
      <c r="P142" s="85">
        <v>104.76</v>
      </c>
      <c r="Q142" s="78"/>
      <c r="R142" s="83">
        <v>11.5236</v>
      </c>
      <c r="S142" s="84">
        <v>2.7287701680922423E-5</v>
      </c>
      <c r="T142" s="84">
        <v>4.8383700530740641E-3</v>
      </c>
      <c r="U142" s="84">
        <f>R142/'סכום נכסי הקרן'!$C$42</f>
        <v>1.3677886425134282E-4</v>
      </c>
    </row>
    <row r="143" spans="2:21" s="138" customFormat="1">
      <c r="B143" s="82" t="s">
        <v>599</v>
      </c>
      <c r="C143" s="78" t="s">
        <v>600</v>
      </c>
      <c r="D143" s="89" t="s">
        <v>124</v>
      </c>
      <c r="E143" s="89" t="s">
        <v>284</v>
      </c>
      <c r="F143" s="78" t="s">
        <v>601</v>
      </c>
      <c r="G143" s="89" t="s">
        <v>602</v>
      </c>
      <c r="H143" s="78" t="s">
        <v>1096</v>
      </c>
      <c r="I143" s="78" t="s">
        <v>1093</v>
      </c>
      <c r="J143" s="78"/>
      <c r="K143" s="83">
        <v>5.0299999999999994</v>
      </c>
      <c r="L143" s="89" t="s">
        <v>167</v>
      </c>
      <c r="M143" s="90">
        <v>1.0500000000000001E-2</v>
      </c>
      <c r="N143" s="90">
        <v>9.5999999999999992E-3</v>
      </c>
      <c r="O143" s="83">
        <v>2528</v>
      </c>
      <c r="P143" s="85">
        <v>100.8</v>
      </c>
      <c r="Q143" s="78"/>
      <c r="R143" s="83">
        <v>2.5482300000000002</v>
      </c>
      <c r="S143" s="84">
        <v>5.4560130529932531E-6</v>
      </c>
      <c r="T143" s="84">
        <v>1.0699156270909198E-3</v>
      </c>
      <c r="U143" s="84">
        <f>R143/'סכום נכסי הקרן'!$C$42</f>
        <v>3.0246104103856376E-5</v>
      </c>
    </row>
    <row r="144" spans="2:21" s="138" customFormat="1">
      <c r="B144" s="82" t="s">
        <v>603</v>
      </c>
      <c r="C144" s="78" t="s">
        <v>604</v>
      </c>
      <c r="D144" s="89" t="s">
        <v>124</v>
      </c>
      <c r="E144" s="89" t="s">
        <v>284</v>
      </c>
      <c r="F144" s="78" t="s">
        <v>397</v>
      </c>
      <c r="G144" s="89" t="s">
        <v>321</v>
      </c>
      <c r="H144" s="78" t="s">
        <v>1097</v>
      </c>
      <c r="I144" s="78" t="s">
        <v>164</v>
      </c>
      <c r="J144" s="78"/>
      <c r="K144" s="83">
        <v>8.0000000000000016E-2</v>
      </c>
      <c r="L144" s="89" t="s">
        <v>167</v>
      </c>
      <c r="M144" s="90">
        <v>6.4100000000000004E-2</v>
      </c>
      <c r="N144" s="90">
        <v>3.1000000000000003E-3</v>
      </c>
      <c r="O144" s="83">
        <v>2190.1999999999998</v>
      </c>
      <c r="P144" s="85">
        <v>103.18</v>
      </c>
      <c r="Q144" s="78"/>
      <c r="R144" s="83">
        <v>2.2598499999999997</v>
      </c>
      <c r="S144" s="84">
        <v>2.0406604054859867E-5</v>
      </c>
      <c r="T144" s="84">
        <v>9.4883461456831384E-4</v>
      </c>
      <c r="U144" s="84">
        <f>R144/'סכום נכסי הקרן'!$C$42</f>
        <v>2.6823190355305375E-5</v>
      </c>
    </row>
    <row r="145" spans="2:21" s="138" customFormat="1">
      <c r="B145" s="82" t="s">
        <v>605</v>
      </c>
      <c r="C145" s="78" t="s">
        <v>606</v>
      </c>
      <c r="D145" s="89" t="s">
        <v>124</v>
      </c>
      <c r="E145" s="89" t="s">
        <v>284</v>
      </c>
      <c r="F145" s="78" t="s">
        <v>402</v>
      </c>
      <c r="G145" s="89" t="s">
        <v>321</v>
      </c>
      <c r="H145" s="78" t="s">
        <v>1097</v>
      </c>
      <c r="I145" s="78" t="s">
        <v>164</v>
      </c>
      <c r="J145" s="78"/>
      <c r="K145" s="83">
        <v>0.25</v>
      </c>
      <c r="L145" s="89" t="s">
        <v>167</v>
      </c>
      <c r="M145" s="90">
        <v>8.0000000000000002E-3</v>
      </c>
      <c r="N145" s="90">
        <v>7.8000000000000005E-3</v>
      </c>
      <c r="O145" s="83">
        <v>142</v>
      </c>
      <c r="P145" s="85">
        <v>100.21</v>
      </c>
      <c r="Q145" s="78"/>
      <c r="R145" s="83">
        <v>0.14229</v>
      </c>
      <c r="S145" s="84">
        <v>5.2538616558402644E-7</v>
      </c>
      <c r="T145" s="84">
        <v>5.9742760496017612E-5</v>
      </c>
      <c r="U145" s="84">
        <f>R145/'סכום נכסי הקרן'!$C$42</f>
        <v>1.6889049076958214E-6</v>
      </c>
    </row>
    <row r="146" spans="2:21" s="138" customFormat="1">
      <c r="B146" s="82" t="s">
        <v>607</v>
      </c>
      <c r="C146" s="78" t="s">
        <v>608</v>
      </c>
      <c r="D146" s="89" t="s">
        <v>124</v>
      </c>
      <c r="E146" s="89" t="s">
        <v>284</v>
      </c>
      <c r="F146" s="78" t="s">
        <v>407</v>
      </c>
      <c r="G146" s="89" t="s">
        <v>321</v>
      </c>
      <c r="H146" s="78" t="s">
        <v>1097</v>
      </c>
      <c r="I146" s="78" t="s">
        <v>164</v>
      </c>
      <c r="J146" s="78"/>
      <c r="K146" s="83">
        <v>3.65</v>
      </c>
      <c r="L146" s="89" t="s">
        <v>167</v>
      </c>
      <c r="M146" s="90">
        <v>5.0499999999999996E-2</v>
      </c>
      <c r="N146" s="90">
        <v>2.1700000000000001E-2</v>
      </c>
      <c r="O146" s="83">
        <v>3052.48</v>
      </c>
      <c r="P146" s="85">
        <v>111.86</v>
      </c>
      <c r="Q146" s="78"/>
      <c r="R146" s="83">
        <v>3.4144999999999999</v>
      </c>
      <c r="S146" s="84">
        <v>5.9962023213833067E-6</v>
      </c>
      <c r="T146" s="84">
        <v>1.4336331134559852E-3</v>
      </c>
      <c r="U146" s="84">
        <f>R146/'סכום נכסי הקרן'!$C$42</f>
        <v>4.0528257834896217E-5</v>
      </c>
    </row>
    <row r="147" spans="2:21" s="138" customFormat="1">
      <c r="B147" s="82" t="s">
        <v>609</v>
      </c>
      <c r="C147" s="78" t="s">
        <v>610</v>
      </c>
      <c r="D147" s="89" t="s">
        <v>124</v>
      </c>
      <c r="E147" s="89" t="s">
        <v>284</v>
      </c>
      <c r="F147" s="78" t="s">
        <v>407</v>
      </c>
      <c r="G147" s="89" t="s">
        <v>321</v>
      </c>
      <c r="H147" s="78" t="s">
        <v>1097</v>
      </c>
      <c r="I147" s="78" t="s">
        <v>164</v>
      </c>
      <c r="J147" s="78"/>
      <c r="K147" s="83">
        <v>5.14</v>
      </c>
      <c r="L147" s="89" t="s">
        <v>167</v>
      </c>
      <c r="M147" s="90">
        <v>4.3499999999999997E-2</v>
      </c>
      <c r="N147" s="90">
        <v>3.1200000000000002E-2</v>
      </c>
      <c r="O147" s="83">
        <v>3641</v>
      </c>
      <c r="P147" s="85">
        <v>108.22</v>
      </c>
      <c r="Q147" s="78"/>
      <c r="R147" s="83">
        <v>3.9402900000000001</v>
      </c>
      <c r="S147" s="84">
        <v>3.9813540102765075E-6</v>
      </c>
      <c r="T147" s="84">
        <v>1.6543945586819399E-3</v>
      </c>
      <c r="U147" s="84">
        <f>R147/'סכום נכסי הקרן'!$C$42</f>
        <v>4.6769099154858165E-5</v>
      </c>
    </row>
    <row r="148" spans="2:21" s="138" customFormat="1">
      <c r="B148" s="82" t="s">
        <v>611</v>
      </c>
      <c r="C148" s="78" t="s">
        <v>612</v>
      </c>
      <c r="D148" s="89" t="s">
        <v>124</v>
      </c>
      <c r="E148" s="89" t="s">
        <v>284</v>
      </c>
      <c r="F148" s="78" t="s">
        <v>378</v>
      </c>
      <c r="G148" s="89" t="s">
        <v>379</v>
      </c>
      <c r="H148" s="78" t="s">
        <v>1097</v>
      </c>
      <c r="I148" s="78" t="s">
        <v>164</v>
      </c>
      <c r="J148" s="78"/>
      <c r="K148" s="83">
        <v>6.8999999999999995</v>
      </c>
      <c r="L148" s="89" t="s">
        <v>167</v>
      </c>
      <c r="M148" s="90">
        <v>3.61E-2</v>
      </c>
      <c r="N148" s="90">
        <v>2.3899999999999998E-2</v>
      </c>
      <c r="O148" s="83">
        <v>21825</v>
      </c>
      <c r="P148" s="85">
        <v>109.38</v>
      </c>
      <c r="Q148" s="83">
        <v>0.39394000000000001</v>
      </c>
      <c r="R148" s="83">
        <v>23.87218</v>
      </c>
      <c r="S148" s="84">
        <v>2.8436482084690554E-5</v>
      </c>
      <c r="T148" s="84">
        <v>1.0023121317434968E-2</v>
      </c>
      <c r="U148" s="84">
        <f>R148/'סכום נכסי הקרן'!$C$42</f>
        <v>2.8334979239158086E-4</v>
      </c>
    </row>
    <row r="149" spans="2:21" s="138" customFormat="1">
      <c r="B149" s="82" t="s">
        <v>613</v>
      </c>
      <c r="C149" s="78" t="s">
        <v>614</v>
      </c>
      <c r="D149" s="89" t="s">
        <v>124</v>
      </c>
      <c r="E149" s="89" t="s">
        <v>284</v>
      </c>
      <c r="F149" s="78" t="s">
        <v>410</v>
      </c>
      <c r="G149" s="89" t="s">
        <v>379</v>
      </c>
      <c r="H149" s="78" t="s">
        <v>1097</v>
      </c>
      <c r="I149" s="78" t="s">
        <v>1093</v>
      </c>
      <c r="J149" s="78"/>
      <c r="K149" s="83">
        <v>9.24</v>
      </c>
      <c r="L149" s="89" t="s">
        <v>167</v>
      </c>
      <c r="M149" s="90">
        <v>3.95E-2</v>
      </c>
      <c r="N149" s="90">
        <v>2.8499999999999998E-2</v>
      </c>
      <c r="O149" s="83">
        <v>5960</v>
      </c>
      <c r="P149" s="85">
        <v>111.72</v>
      </c>
      <c r="Q149" s="78"/>
      <c r="R149" s="83">
        <v>6.6585100000000006</v>
      </c>
      <c r="S149" s="84">
        <v>2.4832301447740256E-5</v>
      </c>
      <c r="T149" s="84">
        <v>2.7956832397943517E-3</v>
      </c>
      <c r="U149" s="84">
        <f>R149/'סכום נכסי הקרן'!$C$42</f>
        <v>7.9032892100229854E-5</v>
      </c>
    </row>
    <row r="150" spans="2:21" s="138" customFormat="1">
      <c r="B150" s="82" t="s">
        <v>615</v>
      </c>
      <c r="C150" s="78" t="s">
        <v>616</v>
      </c>
      <c r="D150" s="89" t="s">
        <v>124</v>
      </c>
      <c r="E150" s="89" t="s">
        <v>284</v>
      </c>
      <c r="F150" s="78" t="s">
        <v>410</v>
      </c>
      <c r="G150" s="89" t="s">
        <v>379</v>
      </c>
      <c r="H150" s="78" t="s">
        <v>1097</v>
      </c>
      <c r="I150" s="78" t="s">
        <v>1093</v>
      </c>
      <c r="J150" s="78"/>
      <c r="K150" s="83">
        <v>9.89</v>
      </c>
      <c r="L150" s="89" t="s">
        <v>167</v>
      </c>
      <c r="M150" s="90">
        <v>3.95E-2</v>
      </c>
      <c r="N150" s="90">
        <v>2.92E-2</v>
      </c>
      <c r="O150" s="83">
        <v>4500</v>
      </c>
      <c r="P150" s="85">
        <v>111.75</v>
      </c>
      <c r="Q150" s="78"/>
      <c r="R150" s="83">
        <v>5.0287499999999996</v>
      </c>
      <c r="S150" s="84">
        <v>1.8749220891750193E-5</v>
      </c>
      <c r="T150" s="84">
        <v>2.1114021143042276E-3</v>
      </c>
      <c r="U150" s="84">
        <f>R150/'סכום נכסי הקרן'!$C$42</f>
        <v>5.9688527335549666E-5</v>
      </c>
    </row>
    <row r="151" spans="2:21" s="138" customFormat="1">
      <c r="B151" s="82" t="s">
        <v>617</v>
      </c>
      <c r="C151" s="78" t="s">
        <v>618</v>
      </c>
      <c r="D151" s="89" t="s">
        <v>124</v>
      </c>
      <c r="E151" s="89" t="s">
        <v>284</v>
      </c>
      <c r="F151" s="78" t="s">
        <v>619</v>
      </c>
      <c r="G151" s="89" t="s">
        <v>321</v>
      </c>
      <c r="H151" s="78" t="s">
        <v>1097</v>
      </c>
      <c r="I151" s="78" t="s">
        <v>164</v>
      </c>
      <c r="J151" s="78"/>
      <c r="K151" s="83">
        <v>4.03</v>
      </c>
      <c r="L151" s="89" t="s">
        <v>167</v>
      </c>
      <c r="M151" s="90">
        <v>3.9E-2</v>
      </c>
      <c r="N151" s="90">
        <v>3.4699999999999995E-2</v>
      </c>
      <c r="O151" s="83">
        <v>10000</v>
      </c>
      <c r="P151" s="85">
        <v>102.22</v>
      </c>
      <c r="Q151" s="78"/>
      <c r="R151" s="83">
        <v>10.222</v>
      </c>
      <c r="S151" s="84">
        <v>1.1134059645157518E-5</v>
      </c>
      <c r="T151" s="84">
        <v>4.2918722172344652E-3</v>
      </c>
      <c r="U151" s="84">
        <f>R151/'סכום נכסי הקרן'!$C$42</f>
        <v>1.2132958019865547E-4</v>
      </c>
    </row>
    <row r="152" spans="2:21" s="138" customFormat="1">
      <c r="B152" s="82" t="s">
        <v>620</v>
      </c>
      <c r="C152" s="78" t="s">
        <v>621</v>
      </c>
      <c r="D152" s="89" t="s">
        <v>124</v>
      </c>
      <c r="E152" s="89" t="s">
        <v>284</v>
      </c>
      <c r="F152" s="78" t="s">
        <v>419</v>
      </c>
      <c r="G152" s="89" t="s">
        <v>379</v>
      </c>
      <c r="H152" s="78" t="s">
        <v>1097</v>
      </c>
      <c r="I152" s="78" t="s">
        <v>164</v>
      </c>
      <c r="J152" s="78"/>
      <c r="K152" s="83">
        <v>6.07</v>
      </c>
      <c r="L152" s="89" t="s">
        <v>167</v>
      </c>
      <c r="M152" s="90">
        <v>3.9199999999999999E-2</v>
      </c>
      <c r="N152" s="90">
        <v>2.23E-2</v>
      </c>
      <c r="O152" s="83">
        <v>8052</v>
      </c>
      <c r="P152" s="85">
        <v>111.38</v>
      </c>
      <c r="Q152" s="78"/>
      <c r="R152" s="83">
        <v>8.9683200000000003</v>
      </c>
      <c r="S152" s="84">
        <v>8.3887757929851827E-6</v>
      </c>
      <c r="T152" s="84">
        <v>3.765494369327744E-3</v>
      </c>
      <c r="U152" s="84">
        <f>R152/'סכום נכסי הקרן'!$C$42</f>
        <v>1.0644908048201975E-4</v>
      </c>
    </row>
    <row r="153" spans="2:21" s="138" customFormat="1">
      <c r="B153" s="82" t="s">
        <v>622</v>
      </c>
      <c r="C153" s="78" t="s">
        <v>623</v>
      </c>
      <c r="D153" s="89" t="s">
        <v>124</v>
      </c>
      <c r="E153" s="89" t="s">
        <v>284</v>
      </c>
      <c r="F153" s="78" t="s">
        <v>455</v>
      </c>
      <c r="G153" s="89" t="s">
        <v>456</v>
      </c>
      <c r="H153" s="78" t="s">
        <v>1097</v>
      </c>
      <c r="I153" s="78" t="s">
        <v>1093</v>
      </c>
      <c r="J153" s="78"/>
      <c r="K153" s="83">
        <v>6.3100000000000005</v>
      </c>
      <c r="L153" s="89" t="s">
        <v>167</v>
      </c>
      <c r="M153" s="90">
        <v>1.7500000000000002E-2</v>
      </c>
      <c r="N153" s="90">
        <v>1.3600000000000001E-2</v>
      </c>
      <c r="O153" s="83">
        <v>37112</v>
      </c>
      <c r="P153" s="85">
        <v>102.7</v>
      </c>
      <c r="Q153" s="78"/>
      <c r="R153" s="83">
        <v>38.11403</v>
      </c>
      <c r="S153" s="84">
        <v>2.5690192011895349E-5</v>
      </c>
      <c r="T153" s="84">
        <v>1.6002792647607213E-2</v>
      </c>
      <c r="U153" s="84">
        <f>R153/'סכום נכסי הקרן'!$C$42</f>
        <v>4.5239280567197816E-4</v>
      </c>
    </row>
    <row r="154" spans="2:21" s="138" customFormat="1">
      <c r="B154" s="82" t="s">
        <v>624</v>
      </c>
      <c r="C154" s="78" t="s">
        <v>625</v>
      </c>
      <c r="D154" s="89" t="s">
        <v>124</v>
      </c>
      <c r="E154" s="89" t="s">
        <v>284</v>
      </c>
      <c r="F154" s="78" t="s">
        <v>455</v>
      </c>
      <c r="G154" s="89" t="s">
        <v>456</v>
      </c>
      <c r="H154" s="78" t="s">
        <v>1097</v>
      </c>
      <c r="I154" s="78" t="s">
        <v>1093</v>
      </c>
      <c r="J154" s="78"/>
      <c r="K154" s="83">
        <v>4.8</v>
      </c>
      <c r="L154" s="89" t="s">
        <v>167</v>
      </c>
      <c r="M154" s="90">
        <v>2.9600000000000001E-2</v>
      </c>
      <c r="N154" s="90">
        <v>1.6500000000000001E-2</v>
      </c>
      <c r="O154" s="83">
        <v>10000</v>
      </c>
      <c r="P154" s="85">
        <v>107.49</v>
      </c>
      <c r="Q154" s="78"/>
      <c r="R154" s="83">
        <v>10.749000000000001</v>
      </c>
      <c r="S154" s="84">
        <v>2.4486157974896791E-5</v>
      </c>
      <c r="T154" s="84">
        <v>4.5131417005530488E-3</v>
      </c>
      <c r="U154" s="84">
        <f>R154/'סכום נכסי הקרן'!$C$42</f>
        <v>1.2758478356049186E-4</v>
      </c>
    </row>
    <row r="155" spans="2:21" s="138" customFormat="1">
      <c r="B155" s="82" t="s">
        <v>626</v>
      </c>
      <c r="C155" s="78" t="s">
        <v>627</v>
      </c>
      <c r="D155" s="89" t="s">
        <v>124</v>
      </c>
      <c r="E155" s="89" t="s">
        <v>284</v>
      </c>
      <c r="F155" s="78" t="s">
        <v>467</v>
      </c>
      <c r="G155" s="89" t="s">
        <v>321</v>
      </c>
      <c r="H155" s="78" t="s">
        <v>1098</v>
      </c>
      <c r="I155" s="78" t="s">
        <v>164</v>
      </c>
      <c r="J155" s="78"/>
      <c r="K155" s="83">
        <v>4.5</v>
      </c>
      <c r="L155" s="89" t="s">
        <v>167</v>
      </c>
      <c r="M155" s="90">
        <v>3.5000000000000003E-2</v>
      </c>
      <c r="N155" s="90">
        <v>1.7999999999999999E-2</v>
      </c>
      <c r="O155" s="83">
        <v>5100</v>
      </c>
      <c r="P155" s="85">
        <v>108.77</v>
      </c>
      <c r="Q155" s="78"/>
      <c r="R155" s="83">
        <v>5.5472700000000001</v>
      </c>
      <c r="S155" s="84">
        <v>3.1577008559647816E-5</v>
      </c>
      <c r="T155" s="84">
        <v>2.3291111323124861E-3</v>
      </c>
      <c r="U155" s="84">
        <f>R155/'סכום נכסי הקרן'!$C$42</f>
        <v>6.5843077709704123E-5</v>
      </c>
    </row>
    <row r="156" spans="2:21" s="138" customFormat="1">
      <c r="B156" s="82" t="s">
        <v>628</v>
      </c>
      <c r="C156" s="78" t="s">
        <v>629</v>
      </c>
      <c r="D156" s="89" t="s">
        <v>124</v>
      </c>
      <c r="E156" s="89" t="s">
        <v>284</v>
      </c>
      <c r="F156" s="78" t="s">
        <v>630</v>
      </c>
      <c r="G156" s="89" t="s">
        <v>598</v>
      </c>
      <c r="H156" s="78" t="s">
        <v>1098</v>
      </c>
      <c r="I156" s="78" t="s">
        <v>164</v>
      </c>
      <c r="J156" s="78"/>
      <c r="K156" s="83">
        <v>1.3800000000000001</v>
      </c>
      <c r="L156" s="89" t="s">
        <v>167</v>
      </c>
      <c r="M156" s="90">
        <v>5.5500000000000001E-2</v>
      </c>
      <c r="N156" s="90">
        <v>1.1899999999999999E-2</v>
      </c>
      <c r="O156" s="83">
        <v>4863</v>
      </c>
      <c r="P156" s="85">
        <v>106.56</v>
      </c>
      <c r="Q156" s="78"/>
      <c r="R156" s="83">
        <v>5.18201</v>
      </c>
      <c r="S156" s="84">
        <v>1.3508333333333333E-4</v>
      </c>
      <c r="T156" s="84">
        <v>2.175750806929287E-3</v>
      </c>
      <c r="U156" s="84">
        <f>R156/'סכום נכסי הקרן'!$C$42</f>
        <v>6.1507640176602883E-5</v>
      </c>
    </row>
    <row r="157" spans="2:21" s="138" customFormat="1">
      <c r="B157" s="82" t="s">
        <v>631</v>
      </c>
      <c r="C157" s="78" t="s">
        <v>632</v>
      </c>
      <c r="D157" s="89" t="s">
        <v>124</v>
      </c>
      <c r="E157" s="89" t="s">
        <v>284</v>
      </c>
      <c r="F157" s="78" t="s">
        <v>633</v>
      </c>
      <c r="G157" s="89" t="s">
        <v>321</v>
      </c>
      <c r="H157" s="78" t="s">
        <v>1098</v>
      </c>
      <c r="I157" s="78" t="s">
        <v>164</v>
      </c>
      <c r="J157" s="78"/>
      <c r="K157" s="83">
        <v>3.28</v>
      </c>
      <c r="L157" s="89" t="s">
        <v>167</v>
      </c>
      <c r="M157" s="90">
        <v>6.0499999999999998E-2</v>
      </c>
      <c r="N157" s="90">
        <v>3.49E-2</v>
      </c>
      <c r="O157" s="83">
        <v>7844</v>
      </c>
      <c r="P157" s="85">
        <v>110.7</v>
      </c>
      <c r="Q157" s="78"/>
      <c r="R157" s="83">
        <v>8.6833099999999988</v>
      </c>
      <c r="S157" s="84">
        <v>8.4064503752573438E-6</v>
      </c>
      <c r="T157" s="84">
        <v>3.6458283058730385E-3</v>
      </c>
      <c r="U157" s="84">
        <f>R157/'סכום נכסי הקרן'!$C$42</f>
        <v>1.0306616680050743E-4</v>
      </c>
    </row>
    <row r="158" spans="2:21" s="138" customFormat="1">
      <c r="B158" s="82" t="s">
        <v>634</v>
      </c>
      <c r="C158" s="78" t="s">
        <v>635</v>
      </c>
      <c r="D158" s="89" t="s">
        <v>124</v>
      </c>
      <c r="E158" s="89" t="s">
        <v>284</v>
      </c>
      <c r="F158" s="78" t="s">
        <v>636</v>
      </c>
      <c r="G158" s="89" t="s">
        <v>637</v>
      </c>
      <c r="H158" s="78" t="s">
        <v>1098</v>
      </c>
      <c r="I158" s="78" t="s">
        <v>164</v>
      </c>
      <c r="J158" s="78"/>
      <c r="K158" s="83">
        <v>2.9400000000000004</v>
      </c>
      <c r="L158" s="89" t="s">
        <v>167</v>
      </c>
      <c r="M158" s="90">
        <v>4.4500000000000005E-2</v>
      </c>
      <c r="N158" s="90">
        <v>2.7900000000000005E-2</v>
      </c>
      <c r="O158" s="83">
        <v>13401</v>
      </c>
      <c r="P158" s="85">
        <v>106.1</v>
      </c>
      <c r="Q158" s="78"/>
      <c r="R158" s="83">
        <v>14.218459999999999</v>
      </c>
      <c r="S158" s="84">
        <v>9.5721428571428573E-6</v>
      </c>
      <c r="T158" s="84">
        <v>5.969850659935389E-3</v>
      </c>
      <c r="U158" s="84">
        <f>R158/'סכום נכסי הקרן'!$C$42</f>
        <v>1.6876538670234541E-4</v>
      </c>
    </row>
    <row r="159" spans="2:21" s="138" customFormat="1">
      <c r="B159" s="82" t="s">
        <v>638</v>
      </c>
      <c r="C159" s="78" t="s">
        <v>639</v>
      </c>
      <c r="D159" s="89" t="s">
        <v>124</v>
      </c>
      <c r="E159" s="89" t="s">
        <v>284</v>
      </c>
      <c r="F159" s="78" t="s">
        <v>640</v>
      </c>
      <c r="G159" s="89" t="s">
        <v>366</v>
      </c>
      <c r="H159" s="78" t="s">
        <v>1098</v>
      </c>
      <c r="I159" s="78" t="s">
        <v>1093</v>
      </c>
      <c r="J159" s="78"/>
      <c r="K159" s="83">
        <v>3.5500000000000003</v>
      </c>
      <c r="L159" s="89" t="s">
        <v>167</v>
      </c>
      <c r="M159" s="90">
        <v>2.9500000000000002E-2</v>
      </c>
      <c r="N159" s="90">
        <v>1.5600000000000003E-2</v>
      </c>
      <c r="O159" s="83">
        <v>7058.82</v>
      </c>
      <c r="P159" s="85">
        <v>105.75</v>
      </c>
      <c r="Q159" s="78"/>
      <c r="R159" s="83">
        <v>7.4646999999999997</v>
      </c>
      <c r="S159" s="84">
        <v>2.6319357231722725E-5</v>
      </c>
      <c r="T159" s="84">
        <v>3.1341751653287137E-3</v>
      </c>
      <c r="U159" s="84">
        <f>R159/'סכום נכסי הקרן'!$C$42</f>
        <v>8.8601928909108149E-5</v>
      </c>
    </row>
    <row r="160" spans="2:21" s="138" customFormat="1">
      <c r="B160" s="82" t="s">
        <v>641</v>
      </c>
      <c r="C160" s="78" t="s">
        <v>642</v>
      </c>
      <c r="D160" s="89" t="s">
        <v>124</v>
      </c>
      <c r="E160" s="89" t="s">
        <v>284</v>
      </c>
      <c r="F160" s="78" t="s">
        <v>643</v>
      </c>
      <c r="G160" s="89" t="s">
        <v>155</v>
      </c>
      <c r="H160" s="78" t="s">
        <v>1098</v>
      </c>
      <c r="I160" s="78" t="s">
        <v>164</v>
      </c>
      <c r="J160" s="78"/>
      <c r="K160" s="83">
        <v>3.28</v>
      </c>
      <c r="L160" s="89" t="s">
        <v>167</v>
      </c>
      <c r="M160" s="90">
        <v>2.4E-2</v>
      </c>
      <c r="N160" s="90">
        <v>1.41E-2</v>
      </c>
      <c r="O160" s="83">
        <v>3600.4</v>
      </c>
      <c r="P160" s="85">
        <v>103.49</v>
      </c>
      <c r="Q160" s="78"/>
      <c r="R160" s="83">
        <v>3.7260500000000003</v>
      </c>
      <c r="S160" s="84">
        <v>8.5717686831892964E-6</v>
      </c>
      <c r="T160" s="84">
        <v>1.564442425653148E-3</v>
      </c>
      <c r="U160" s="84">
        <f>R160/'סכום נכסי הקרן'!$C$42</f>
        <v>4.4226186881158314E-5</v>
      </c>
    </row>
    <row r="161" spans="2:21" s="138" customFormat="1">
      <c r="B161" s="82" t="s">
        <v>644</v>
      </c>
      <c r="C161" s="78" t="s">
        <v>645</v>
      </c>
      <c r="D161" s="89" t="s">
        <v>124</v>
      </c>
      <c r="E161" s="89" t="s">
        <v>284</v>
      </c>
      <c r="F161" s="78" t="s">
        <v>646</v>
      </c>
      <c r="G161" s="89" t="s">
        <v>321</v>
      </c>
      <c r="H161" s="78" t="s">
        <v>1098</v>
      </c>
      <c r="I161" s="78" t="s">
        <v>1093</v>
      </c>
      <c r="J161" s="78"/>
      <c r="K161" s="83">
        <v>2.6099999999999994</v>
      </c>
      <c r="L161" s="89" t="s">
        <v>167</v>
      </c>
      <c r="M161" s="90">
        <v>5.0999999999999997E-2</v>
      </c>
      <c r="N161" s="90">
        <v>2.3299999999999998E-2</v>
      </c>
      <c r="O161" s="83">
        <v>22260</v>
      </c>
      <c r="P161" s="85">
        <v>107.36</v>
      </c>
      <c r="Q161" s="78"/>
      <c r="R161" s="83">
        <v>23.898330000000001</v>
      </c>
      <c r="S161" s="84">
        <v>2.6280991735537191E-5</v>
      </c>
      <c r="T161" s="84">
        <v>1.0034100818362448E-2</v>
      </c>
      <c r="U161" s="84">
        <f>R161/'סכום נכסי הקרן'!$C$42</f>
        <v>2.8366017866845376E-4</v>
      </c>
    </row>
    <row r="162" spans="2:21" s="138" customFormat="1">
      <c r="B162" s="82" t="s">
        <v>647</v>
      </c>
      <c r="C162" s="78" t="s">
        <v>648</v>
      </c>
      <c r="D162" s="89" t="s">
        <v>124</v>
      </c>
      <c r="E162" s="89" t="s">
        <v>284</v>
      </c>
      <c r="F162" s="78" t="s">
        <v>649</v>
      </c>
      <c r="G162" s="89" t="s">
        <v>321</v>
      </c>
      <c r="H162" s="78" t="s">
        <v>1098</v>
      </c>
      <c r="I162" s="78" t="s">
        <v>1093</v>
      </c>
      <c r="J162" s="78"/>
      <c r="K162" s="83">
        <v>4.22</v>
      </c>
      <c r="L162" s="89" t="s">
        <v>167</v>
      </c>
      <c r="M162" s="90">
        <v>3.3500000000000002E-2</v>
      </c>
      <c r="N162" s="90">
        <v>1.78E-2</v>
      </c>
      <c r="O162" s="83">
        <v>458.67</v>
      </c>
      <c r="P162" s="85">
        <v>106.7</v>
      </c>
      <c r="Q162" s="83">
        <v>6.5970000000000001E-2</v>
      </c>
      <c r="R162" s="83">
        <v>0.55920999999999998</v>
      </c>
      <c r="S162" s="84">
        <v>9.3862962984522073E-7</v>
      </c>
      <c r="T162" s="84">
        <v>2.3479337337112944E-4</v>
      </c>
      <c r="U162" s="84">
        <f>R162/'סכום נכסי הקרן'!$C$42</f>
        <v>6.6375185426423526E-6</v>
      </c>
    </row>
    <row r="163" spans="2:21" s="138" customFormat="1">
      <c r="B163" s="82" t="s">
        <v>650</v>
      </c>
      <c r="C163" s="78" t="s">
        <v>651</v>
      </c>
      <c r="D163" s="89" t="s">
        <v>124</v>
      </c>
      <c r="E163" s="89" t="s">
        <v>284</v>
      </c>
      <c r="F163" s="78" t="s">
        <v>463</v>
      </c>
      <c r="G163" s="89" t="s">
        <v>286</v>
      </c>
      <c r="H163" s="78" t="s">
        <v>1099</v>
      </c>
      <c r="I163" s="78" t="s">
        <v>164</v>
      </c>
      <c r="J163" s="78"/>
      <c r="K163" s="83">
        <v>2.84</v>
      </c>
      <c r="L163" s="89" t="s">
        <v>167</v>
      </c>
      <c r="M163" s="90">
        <v>2.6000000000000002E-2</v>
      </c>
      <c r="N163" s="90">
        <v>1.1299999999999999E-2</v>
      </c>
      <c r="O163" s="83">
        <v>14813</v>
      </c>
      <c r="P163" s="85">
        <v>104.39</v>
      </c>
      <c r="Q163" s="78"/>
      <c r="R163" s="83">
        <v>15.463290000000001</v>
      </c>
      <c r="S163" s="84">
        <v>1.5345806398143545E-4</v>
      </c>
      <c r="T163" s="84">
        <v>6.4925126920406511E-3</v>
      </c>
      <c r="U163" s="84">
        <f>R163/'סכום נכסי הקרן'!$C$42</f>
        <v>1.8354084173254426E-4</v>
      </c>
    </row>
    <row r="164" spans="2:21" s="138" customFormat="1">
      <c r="B164" s="82" t="s">
        <v>652</v>
      </c>
      <c r="C164" s="78" t="s">
        <v>653</v>
      </c>
      <c r="D164" s="89" t="s">
        <v>124</v>
      </c>
      <c r="E164" s="89" t="s">
        <v>284</v>
      </c>
      <c r="F164" s="78" t="s">
        <v>542</v>
      </c>
      <c r="G164" s="89" t="s">
        <v>321</v>
      </c>
      <c r="H164" s="78" t="s">
        <v>1099</v>
      </c>
      <c r="I164" s="78" t="s">
        <v>164</v>
      </c>
      <c r="J164" s="78"/>
      <c r="K164" s="83">
        <v>2.9899999999999998</v>
      </c>
      <c r="L164" s="89" t="s">
        <v>167</v>
      </c>
      <c r="M164" s="90">
        <v>4.6500000000000007E-2</v>
      </c>
      <c r="N164" s="90">
        <v>1.95E-2</v>
      </c>
      <c r="O164" s="83">
        <v>1</v>
      </c>
      <c r="P164" s="85">
        <v>109.46</v>
      </c>
      <c r="Q164" s="78"/>
      <c r="R164" s="83">
        <v>1.09E-3</v>
      </c>
      <c r="S164" s="84">
        <v>5.1555719617312202E-9</v>
      </c>
      <c r="T164" s="84">
        <v>4.5765414955836109E-7</v>
      </c>
      <c r="U164" s="84">
        <f>R164/'סכום נכסי הקרן'!$C$42</f>
        <v>1.2937707143077135E-8</v>
      </c>
    </row>
    <row r="165" spans="2:21" s="138" customFormat="1">
      <c r="B165" s="82" t="s">
        <v>654</v>
      </c>
      <c r="C165" s="78" t="s">
        <v>655</v>
      </c>
      <c r="D165" s="89" t="s">
        <v>124</v>
      </c>
      <c r="E165" s="89" t="s">
        <v>284</v>
      </c>
      <c r="F165" s="78" t="s">
        <v>656</v>
      </c>
      <c r="G165" s="89" t="s">
        <v>657</v>
      </c>
      <c r="H165" s="78" t="s">
        <v>1099</v>
      </c>
      <c r="I165" s="78" t="s">
        <v>1093</v>
      </c>
      <c r="J165" s="78"/>
      <c r="K165" s="83">
        <v>2.83</v>
      </c>
      <c r="L165" s="89" t="s">
        <v>167</v>
      </c>
      <c r="M165" s="90">
        <v>3.4000000000000002E-2</v>
      </c>
      <c r="N165" s="90">
        <v>2.2700000000000001E-2</v>
      </c>
      <c r="O165" s="83">
        <v>2986.27</v>
      </c>
      <c r="P165" s="85">
        <v>103.75</v>
      </c>
      <c r="Q165" s="78"/>
      <c r="R165" s="83">
        <v>3.0982500000000002</v>
      </c>
      <c r="S165" s="84">
        <v>5.0279194265620408E-6</v>
      </c>
      <c r="T165" s="84">
        <v>1.3008504301552223E-3</v>
      </c>
      <c r="U165" s="84">
        <f>R165/'סכום נכסי הקרן'!$C$42</f>
        <v>3.6774542344989662E-5</v>
      </c>
    </row>
    <row r="166" spans="2:21" s="138" customFormat="1">
      <c r="B166" s="82" t="s">
        <v>658</v>
      </c>
      <c r="C166" s="78" t="s">
        <v>659</v>
      </c>
      <c r="D166" s="89" t="s">
        <v>124</v>
      </c>
      <c r="E166" s="89" t="s">
        <v>284</v>
      </c>
      <c r="F166" s="78" t="s">
        <v>529</v>
      </c>
      <c r="G166" s="89" t="s">
        <v>321</v>
      </c>
      <c r="H166" s="78" t="s">
        <v>1099</v>
      </c>
      <c r="I166" s="78" t="s">
        <v>1093</v>
      </c>
      <c r="J166" s="78"/>
      <c r="K166" s="83">
        <v>4.2699999999999996</v>
      </c>
      <c r="L166" s="89" t="s">
        <v>167</v>
      </c>
      <c r="M166" s="90">
        <v>3.7000000000000005E-2</v>
      </c>
      <c r="N166" s="90">
        <v>1.6800000000000002E-2</v>
      </c>
      <c r="O166" s="83">
        <v>2053.65</v>
      </c>
      <c r="P166" s="85">
        <v>109.85</v>
      </c>
      <c r="Q166" s="78"/>
      <c r="R166" s="83">
        <v>2.2559399999999998</v>
      </c>
      <c r="S166" s="84">
        <v>8.2580096812994543E-6</v>
      </c>
      <c r="T166" s="84">
        <v>9.4719293775659538E-4</v>
      </c>
      <c r="U166" s="84">
        <f>R166/'סכום נכסי הקרן'!$C$42</f>
        <v>2.6776780781975622E-5</v>
      </c>
    </row>
    <row r="167" spans="2:21" s="138" customFormat="1">
      <c r="B167" s="82" t="s">
        <v>660</v>
      </c>
      <c r="C167" s="78" t="s">
        <v>661</v>
      </c>
      <c r="D167" s="89" t="s">
        <v>124</v>
      </c>
      <c r="E167" s="89" t="s">
        <v>284</v>
      </c>
      <c r="F167" s="78" t="s">
        <v>662</v>
      </c>
      <c r="G167" s="89" t="s">
        <v>663</v>
      </c>
      <c r="H167" s="78" t="s">
        <v>1100</v>
      </c>
      <c r="I167" s="78" t="s">
        <v>164</v>
      </c>
      <c r="J167" s="78"/>
      <c r="K167" s="83">
        <v>6.4</v>
      </c>
      <c r="L167" s="89" t="s">
        <v>167</v>
      </c>
      <c r="M167" s="90">
        <v>4.4500000000000005E-2</v>
      </c>
      <c r="N167" s="90">
        <v>3.04E-2</v>
      </c>
      <c r="O167" s="83">
        <v>8414</v>
      </c>
      <c r="P167" s="85">
        <v>111.06</v>
      </c>
      <c r="Q167" s="78"/>
      <c r="R167" s="83">
        <v>9.3445800000000006</v>
      </c>
      <c r="S167" s="84">
        <v>2.6293749999999999E-5</v>
      </c>
      <c r="T167" s="84">
        <v>3.923473222825752E-3</v>
      </c>
      <c r="U167" s="84">
        <f>R167/'סכום נכסי הקרן'!$C$42</f>
        <v>1.1091508203216122E-4</v>
      </c>
    </row>
    <row r="168" spans="2:21" s="138" customFormat="1">
      <c r="B168" s="82" t="s">
        <v>664</v>
      </c>
      <c r="C168" s="78" t="s">
        <v>665</v>
      </c>
      <c r="D168" s="89" t="s">
        <v>124</v>
      </c>
      <c r="E168" s="89" t="s">
        <v>284</v>
      </c>
      <c r="F168" s="78" t="s">
        <v>545</v>
      </c>
      <c r="G168" s="89" t="s">
        <v>366</v>
      </c>
      <c r="H168" s="78" t="s">
        <v>1100</v>
      </c>
      <c r="I168" s="78" t="s">
        <v>164</v>
      </c>
      <c r="J168" s="78"/>
      <c r="K168" s="83">
        <v>2.0499999999999998</v>
      </c>
      <c r="L168" s="89" t="s">
        <v>167</v>
      </c>
      <c r="M168" s="90">
        <v>3.3000000000000002E-2</v>
      </c>
      <c r="N168" s="90">
        <v>2.1000000000000001E-2</v>
      </c>
      <c r="O168" s="83">
        <v>1784.8</v>
      </c>
      <c r="P168" s="85">
        <v>102.92</v>
      </c>
      <c r="Q168" s="78"/>
      <c r="R168" s="83">
        <v>1.83691</v>
      </c>
      <c r="S168" s="84">
        <v>2.7642226164949586E-6</v>
      </c>
      <c r="T168" s="84">
        <v>7.7125640721582487E-4</v>
      </c>
      <c r="U168" s="84">
        <f>R168/'סכום נכסי הקרן'!$C$42</f>
        <v>2.1803122594669558E-5</v>
      </c>
    </row>
    <row r="169" spans="2:21" s="138" customFormat="1">
      <c r="B169" s="82" t="s">
        <v>666</v>
      </c>
      <c r="C169" s="78" t="s">
        <v>667</v>
      </c>
      <c r="D169" s="89" t="s">
        <v>124</v>
      </c>
      <c r="E169" s="89" t="s">
        <v>284</v>
      </c>
      <c r="F169" s="78" t="s">
        <v>548</v>
      </c>
      <c r="G169" s="89" t="s">
        <v>390</v>
      </c>
      <c r="H169" s="78" t="s">
        <v>1100</v>
      </c>
      <c r="I169" s="78" t="s">
        <v>1093</v>
      </c>
      <c r="J169" s="78"/>
      <c r="K169" s="83">
        <v>2.34</v>
      </c>
      <c r="L169" s="89" t="s">
        <v>167</v>
      </c>
      <c r="M169" s="90">
        <v>0.06</v>
      </c>
      <c r="N169" s="90">
        <v>1.38E-2</v>
      </c>
      <c r="O169" s="83">
        <v>0.3</v>
      </c>
      <c r="P169" s="85">
        <v>112.64</v>
      </c>
      <c r="Q169" s="78"/>
      <c r="R169" s="83">
        <v>3.4000000000000002E-4</v>
      </c>
      <c r="S169" s="84">
        <v>4.8742022027689561E-10</v>
      </c>
      <c r="T169" s="84">
        <v>1.4275450536682823E-7</v>
      </c>
      <c r="U169" s="84">
        <f>R169/'סכום נכסי הקרן'!$C$42</f>
        <v>4.0356150721525009E-9</v>
      </c>
    </row>
    <row r="170" spans="2:21" s="138" customFormat="1">
      <c r="B170" s="82" t="s">
        <v>668</v>
      </c>
      <c r="C170" s="78" t="s">
        <v>669</v>
      </c>
      <c r="D170" s="89" t="s">
        <v>124</v>
      </c>
      <c r="E170" s="89" t="s">
        <v>284</v>
      </c>
      <c r="F170" s="78" t="s">
        <v>548</v>
      </c>
      <c r="G170" s="89" t="s">
        <v>390</v>
      </c>
      <c r="H170" s="78" t="s">
        <v>1100</v>
      </c>
      <c r="I170" s="78" t="s">
        <v>1093</v>
      </c>
      <c r="J170" s="78"/>
      <c r="K170" s="83">
        <v>4.45</v>
      </c>
      <c r="L170" s="89" t="s">
        <v>167</v>
      </c>
      <c r="M170" s="90">
        <v>5.9000000000000004E-2</v>
      </c>
      <c r="N170" s="90">
        <v>2.2599999999999999E-2</v>
      </c>
      <c r="O170" s="83">
        <v>91</v>
      </c>
      <c r="P170" s="85">
        <v>118.73</v>
      </c>
      <c r="Q170" s="78"/>
      <c r="R170" s="83">
        <v>0.10804000000000001</v>
      </c>
      <c r="S170" s="84">
        <v>1.2756925889269883E-7</v>
      </c>
      <c r="T170" s="84">
        <v>4.5362343411270947E-5</v>
      </c>
      <c r="U170" s="84">
        <f>R170/'סכום נכסי הקרן'!$C$42</f>
        <v>1.2823760364569301E-6</v>
      </c>
    </row>
    <row r="171" spans="2:21" s="138" customFormat="1">
      <c r="B171" s="82" t="s">
        <v>670</v>
      </c>
      <c r="C171" s="78" t="s">
        <v>671</v>
      </c>
      <c r="D171" s="89" t="s">
        <v>124</v>
      </c>
      <c r="E171" s="89" t="s">
        <v>284</v>
      </c>
      <c r="F171" s="78" t="s">
        <v>551</v>
      </c>
      <c r="G171" s="89" t="s">
        <v>321</v>
      </c>
      <c r="H171" s="78" t="s">
        <v>1100</v>
      </c>
      <c r="I171" s="78" t="s">
        <v>1093</v>
      </c>
      <c r="J171" s="78"/>
      <c r="K171" s="83">
        <v>4.88</v>
      </c>
      <c r="L171" s="89" t="s">
        <v>167</v>
      </c>
      <c r="M171" s="90">
        <v>6.9000000000000006E-2</v>
      </c>
      <c r="N171" s="90">
        <v>6.2299999999999994E-2</v>
      </c>
      <c r="O171" s="83">
        <v>9154</v>
      </c>
      <c r="P171" s="85">
        <v>106.36</v>
      </c>
      <c r="Q171" s="78"/>
      <c r="R171" s="83">
        <v>9.7361900000000006</v>
      </c>
      <c r="S171" s="84">
        <v>1.9832698169906036E-5</v>
      </c>
      <c r="T171" s="84">
        <v>4.0878970223748807E-3</v>
      </c>
      <c r="U171" s="84">
        <f>R171/'סכום נכסי הקרן'!$C$42</f>
        <v>1.1556327973335428E-4</v>
      </c>
    </row>
    <row r="172" spans="2:21" s="138" customFormat="1">
      <c r="B172" s="82" t="s">
        <v>672</v>
      </c>
      <c r="C172" s="78" t="s">
        <v>673</v>
      </c>
      <c r="D172" s="89" t="s">
        <v>124</v>
      </c>
      <c r="E172" s="89" t="s">
        <v>284</v>
      </c>
      <c r="F172" s="78" t="s">
        <v>674</v>
      </c>
      <c r="G172" s="89" t="s">
        <v>366</v>
      </c>
      <c r="H172" s="78" t="s">
        <v>1100</v>
      </c>
      <c r="I172" s="78" t="s">
        <v>164</v>
      </c>
      <c r="J172" s="78"/>
      <c r="K172" s="83">
        <v>0.17</v>
      </c>
      <c r="L172" s="89" t="s">
        <v>167</v>
      </c>
      <c r="M172" s="90">
        <v>2.35E-2</v>
      </c>
      <c r="N172" s="90">
        <v>1.55E-2</v>
      </c>
      <c r="O172" s="83">
        <v>243.4</v>
      </c>
      <c r="P172" s="85">
        <v>100.33</v>
      </c>
      <c r="Q172" s="78"/>
      <c r="R172" s="83">
        <v>0.2442</v>
      </c>
      <c r="S172" s="84">
        <v>2.3862745098039216E-5</v>
      </c>
      <c r="T172" s="84">
        <v>1.025313241487631E-4</v>
      </c>
      <c r="U172" s="84">
        <f>R172/'סכום נכסי הקרן'!$C$42</f>
        <v>2.8985211782930609E-6</v>
      </c>
    </row>
    <row r="173" spans="2:21" s="138" customFormat="1">
      <c r="B173" s="82" t="s">
        <v>675</v>
      </c>
      <c r="C173" s="78" t="s">
        <v>676</v>
      </c>
      <c r="D173" s="89" t="s">
        <v>124</v>
      </c>
      <c r="E173" s="89" t="s">
        <v>284</v>
      </c>
      <c r="F173" s="78" t="s">
        <v>677</v>
      </c>
      <c r="G173" s="89" t="s">
        <v>321</v>
      </c>
      <c r="H173" s="78" t="s">
        <v>1100</v>
      </c>
      <c r="I173" s="78" t="s">
        <v>164</v>
      </c>
      <c r="J173" s="78"/>
      <c r="K173" s="83">
        <v>4.6500000000000004</v>
      </c>
      <c r="L173" s="89" t="s">
        <v>167</v>
      </c>
      <c r="M173" s="90">
        <v>4.5999999999999999E-2</v>
      </c>
      <c r="N173" s="90">
        <v>4.7300000000000002E-2</v>
      </c>
      <c r="O173" s="83">
        <v>3800</v>
      </c>
      <c r="P173" s="85">
        <v>99.65</v>
      </c>
      <c r="Q173" s="78"/>
      <c r="R173" s="83">
        <v>3.7866999999999997</v>
      </c>
      <c r="S173" s="84">
        <v>1.5384615384615384E-5</v>
      </c>
      <c r="T173" s="84">
        <v>1.5899073102134365E-3</v>
      </c>
      <c r="U173" s="84">
        <f>R173/'סכום נכסי הקרן'!$C$42</f>
        <v>4.4946069393293743E-5</v>
      </c>
    </row>
    <row r="174" spans="2:21" s="138" customFormat="1">
      <c r="B174" s="82" t="s">
        <v>678</v>
      </c>
      <c r="C174" s="78" t="s">
        <v>679</v>
      </c>
      <c r="D174" s="89" t="s">
        <v>124</v>
      </c>
      <c r="E174" s="89" t="s">
        <v>284</v>
      </c>
      <c r="F174" s="78" t="s">
        <v>680</v>
      </c>
      <c r="G174" s="89" t="s">
        <v>366</v>
      </c>
      <c r="H174" s="78" t="s">
        <v>1103</v>
      </c>
      <c r="I174" s="78" t="s">
        <v>164</v>
      </c>
      <c r="J174" s="78"/>
      <c r="K174" s="83">
        <v>1.8400000000000003</v>
      </c>
      <c r="L174" s="89" t="s">
        <v>167</v>
      </c>
      <c r="M174" s="90">
        <v>4.2999999999999997E-2</v>
      </c>
      <c r="N174" s="90">
        <v>2.8799999999999999E-2</v>
      </c>
      <c r="O174" s="83">
        <v>6329.03</v>
      </c>
      <c r="P174" s="85">
        <v>103.03</v>
      </c>
      <c r="Q174" s="78"/>
      <c r="R174" s="83">
        <v>6.5208000000000004</v>
      </c>
      <c r="S174" s="84">
        <v>1.2525266572684668E-5</v>
      </c>
      <c r="T174" s="84">
        <v>2.7378634664588634E-3</v>
      </c>
      <c r="U174" s="84">
        <f>R174/'סכום נכסי הקרן'!$C$42</f>
        <v>7.7398349301447135E-5</v>
      </c>
    </row>
    <row r="175" spans="2:21" s="138" customFormat="1">
      <c r="B175" s="82" t="s">
        <v>681</v>
      </c>
      <c r="C175" s="78" t="s">
        <v>682</v>
      </c>
      <c r="D175" s="89" t="s">
        <v>124</v>
      </c>
      <c r="E175" s="89" t="s">
        <v>284</v>
      </c>
      <c r="F175" s="78" t="s">
        <v>680</v>
      </c>
      <c r="G175" s="89" t="s">
        <v>366</v>
      </c>
      <c r="H175" s="78" t="s">
        <v>1103</v>
      </c>
      <c r="I175" s="78" t="s">
        <v>164</v>
      </c>
      <c r="J175" s="78"/>
      <c r="K175" s="83">
        <v>2.5100000000000007</v>
      </c>
      <c r="L175" s="89" t="s">
        <v>167</v>
      </c>
      <c r="M175" s="90">
        <v>4.2500000000000003E-2</v>
      </c>
      <c r="N175" s="90">
        <v>3.15E-2</v>
      </c>
      <c r="O175" s="83">
        <v>5716.68</v>
      </c>
      <c r="P175" s="85">
        <v>104.56</v>
      </c>
      <c r="Q175" s="78"/>
      <c r="R175" s="83">
        <v>5.97736</v>
      </c>
      <c r="S175" s="84">
        <v>9.4201931338322349E-6</v>
      </c>
      <c r="T175" s="84">
        <v>2.5096913829396011E-3</v>
      </c>
      <c r="U175" s="84">
        <f>R175/'סכום נכסי הקרן'!$C$42</f>
        <v>7.0948012081416094E-5</v>
      </c>
    </row>
    <row r="176" spans="2:21" s="138" customFormat="1">
      <c r="B176" s="82" t="s">
        <v>683</v>
      </c>
      <c r="C176" s="78" t="s">
        <v>684</v>
      </c>
      <c r="D176" s="89" t="s">
        <v>124</v>
      </c>
      <c r="E176" s="89" t="s">
        <v>284</v>
      </c>
      <c r="F176" s="78" t="s">
        <v>685</v>
      </c>
      <c r="G176" s="89" t="s">
        <v>366</v>
      </c>
      <c r="H176" s="78" t="s">
        <v>1103</v>
      </c>
      <c r="I176" s="78" t="s">
        <v>1093</v>
      </c>
      <c r="J176" s="78"/>
      <c r="K176" s="83">
        <v>1.88</v>
      </c>
      <c r="L176" s="89" t="s">
        <v>167</v>
      </c>
      <c r="M176" s="90">
        <v>4.7E-2</v>
      </c>
      <c r="N176" s="90">
        <v>1.8799999999999997E-2</v>
      </c>
      <c r="O176" s="83">
        <v>9000</v>
      </c>
      <c r="P176" s="85">
        <v>106.98</v>
      </c>
      <c r="Q176" s="78"/>
      <c r="R176" s="83">
        <v>9.6282000000000014</v>
      </c>
      <c r="S176" s="84">
        <v>8.1711214410226611E-5</v>
      </c>
      <c r="T176" s="84">
        <v>4.042555672273223E-3</v>
      </c>
      <c r="U176" s="84">
        <f>R176/'סכום נכסי הקרן'!$C$42</f>
        <v>1.1428149716970209E-4</v>
      </c>
    </row>
    <row r="177" spans="2:21" s="138" customFormat="1">
      <c r="B177" s="81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83"/>
      <c r="P177" s="85"/>
      <c r="Q177" s="78"/>
      <c r="R177" s="78"/>
      <c r="S177" s="78"/>
      <c r="T177" s="84"/>
      <c r="U177" s="78"/>
    </row>
    <row r="178" spans="2:21" s="138" customFormat="1">
      <c r="B178" s="95" t="s">
        <v>47</v>
      </c>
      <c r="C178" s="80"/>
      <c r="D178" s="80"/>
      <c r="E178" s="80"/>
      <c r="F178" s="80"/>
      <c r="G178" s="80"/>
      <c r="H178" s="80"/>
      <c r="I178" s="80"/>
      <c r="J178" s="80"/>
      <c r="K178" s="86">
        <v>4.2682816495399694</v>
      </c>
      <c r="L178" s="80"/>
      <c r="M178" s="80"/>
      <c r="N178" s="100">
        <v>3.5742737259529207E-2</v>
      </c>
      <c r="O178" s="86"/>
      <c r="P178" s="88"/>
      <c r="Q178" s="80"/>
      <c r="R178" s="86">
        <v>13.3904</v>
      </c>
      <c r="S178" s="80"/>
      <c r="T178" s="87">
        <v>5.6221762607764018E-3</v>
      </c>
      <c r="U178" s="87">
        <f>R178/'סכום נכסי הקרן'!$C$42</f>
        <v>1.5893676488867896E-4</v>
      </c>
    </row>
    <row r="179" spans="2:21" s="138" customFormat="1">
      <c r="B179" s="82" t="s">
        <v>686</v>
      </c>
      <c r="C179" s="78" t="s">
        <v>687</v>
      </c>
      <c r="D179" s="89" t="s">
        <v>124</v>
      </c>
      <c r="E179" s="89" t="s">
        <v>284</v>
      </c>
      <c r="F179" s="78" t="s">
        <v>688</v>
      </c>
      <c r="G179" s="89" t="s">
        <v>689</v>
      </c>
      <c r="H179" s="78" t="s">
        <v>1096</v>
      </c>
      <c r="I179" s="78" t="s">
        <v>1093</v>
      </c>
      <c r="J179" s="78"/>
      <c r="K179" s="83">
        <v>4.42</v>
      </c>
      <c r="L179" s="89" t="s">
        <v>167</v>
      </c>
      <c r="M179" s="90">
        <v>3.49E-2</v>
      </c>
      <c r="N179" s="90">
        <v>3.2600000000000004E-2</v>
      </c>
      <c r="O179" s="83">
        <v>8532</v>
      </c>
      <c r="P179" s="85">
        <v>100.25</v>
      </c>
      <c r="Q179" s="78"/>
      <c r="R179" s="83">
        <v>8.5533300000000008</v>
      </c>
      <c r="S179" s="84">
        <v>5.4142999199785257E-6</v>
      </c>
      <c r="T179" s="84">
        <v>3.5912540982036851E-3</v>
      </c>
      <c r="U179" s="84">
        <f>R179/'סכום נכסי הקרן'!$C$42</f>
        <v>1.0152337489733573E-4</v>
      </c>
    </row>
    <row r="180" spans="2:21" s="138" customFormat="1">
      <c r="B180" s="82" t="s">
        <v>690</v>
      </c>
      <c r="C180" s="78" t="s">
        <v>691</v>
      </c>
      <c r="D180" s="89" t="s">
        <v>124</v>
      </c>
      <c r="E180" s="89" t="s">
        <v>284</v>
      </c>
      <c r="F180" s="78" t="s">
        <v>548</v>
      </c>
      <c r="G180" s="89" t="s">
        <v>390</v>
      </c>
      <c r="H180" s="78" t="s">
        <v>1100</v>
      </c>
      <c r="I180" s="78" t="s">
        <v>1093</v>
      </c>
      <c r="J180" s="78"/>
      <c r="K180" s="83">
        <v>4</v>
      </c>
      <c r="L180" s="89" t="s">
        <v>167</v>
      </c>
      <c r="M180" s="90">
        <v>6.7000000000000004E-2</v>
      </c>
      <c r="N180" s="90">
        <v>4.1299999999999996E-2</v>
      </c>
      <c r="O180" s="83">
        <v>4720</v>
      </c>
      <c r="P180" s="85">
        <v>102.48</v>
      </c>
      <c r="Q180" s="78"/>
      <c r="R180" s="83">
        <v>4.8370699999999998</v>
      </c>
      <c r="S180" s="84">
        <v>3.9192989769135026E-6</v>
      </c>
      <c r="T180" s="84">
        <v>2.0309221625727171E-3</v>
      </c>
      <c r="U180" s="84">
        <f>R180/'סכום נכסי הקרן'!$C$42</f>
        <v>5.7413389991343223E-5</v>
      </c>
    </row>
    <row r="181" spans="2:21" s="138" customFormat="1">
      <c r="B181" s="141"/>
    </row>
    <row r="182" spans="2:21" s="138" customFormat="1">
      <c r="B182" s="141"/>
    </row>
    <row r="183" spans="2:21" s="138" customFormat="1">
      <c r="B183" s="141"/>
    </row>
    <row r="184" spans="2:21" s="138" customFormat="1">
      <c r="B184" s="142" t="s">
        <v>249</v>
      </c>
    </row>
    <row r="185" spans="2:21" s="138" customFormat="1">
      <c r="B185" s="142" t="s">
        <v>116</v>
      </c>
    </row>
    <row r="186" spans="2:21" s="138" customFormat="1">
      <c r="B186" s="142" t="s">
        <v>234</v>
      </c>
    </row>
    <row r="187" spans="2:21" s="138" customFormat="1">
      <c r="B187" s="142" t="s">
        <v>244</v>
      </c>
    </row>
    <row r="188" spans="2:21" s="138" customFormat="1">
      <c r="B188" s="142" t="s">
        <v>242</v>
      </c>
    </row>
    <row r="189" spans="2:21" s="138" customFormat="1">
      <c r="B189" s="141"/>
    </row>
    <row r="190" spans="2:21" s="138" customFormat="1">
      <c r="B190" s="141"/>
    </row>
    <row r="191" spans="2:21" s="138" customFormat="1">
      <c r="B191" s="141"/>
    </row>
    <row r="192" spans="2:21" s="138" customFormat="1">
      <c r="B192" s="141"/>
    </row>
    <row r="193" spans="2:2" s="138" customFormat="1">
      <c r="B193" s="141"/>
    </row>
    <row r="194" spans="2:2" s="138" customFormat="1">
      <c r="B194" s="141"/>
    </row>
    <row r="195" spans="2:2" s="138" customFormat="1">
      <c r="B195" s="141"/>
    </row>
    <row r="196" spans="2:2" s="138" customFormat="1">
      <c r="B196" s="141"/>
    </row>
    <row r="197" spans="2:2" s="138" customFormat="1">
      <c r="B197" s="141"/>
    </row>
    <row r="198" spans="2:2" s="138" customFormat="1">
      <c r="B198" s="141"/>
    </row>
    <row r="199" spans="2:2" s="138" customFormat="1">
      <c r="B199" s="141"/>
    </row>
    <row r="200" spans="2:2" s="138" customFormat="1">
      <c r="B200" s="141"/>
    </row>
    <row r="201" spans="2:2" s="138" customFormat="1">
      <c r="B201" s="141"/>
    </row>
    <row r="202" spans="2:2" s="138" customFormat="1">
      <c r="B202" s="141"/>
    </row>
    <row r="203" spans="2:2" s="138" customFormat="1">
      <c r="B203" s="141"/>
    </row>
    <row r="204" spans="2:2" s="138" customFormat="1">
      <c r="B204" s="141"/>
    </row>
    <row r="205" spans="2:2" s="138" customFormat="1">
      <c r="B205" s="141"/>
    </row>
    <row r="206" spans="2:2" s="138" customFormat="1">
      <c r="B206" s="141"/>
    </row>
    <row r="207" spans="2:2" s="138" customFormat="1">
      <c r="B207" s="141"/>
    </row>
    <row r="208" spans="2:2" s="138" customFormat="1">
      <c r="B208" s="141"/>
    </row>
    <row r="209" spans="2:2" s="138" customFormat="1">
      <c r="B209" s="141"/>
    </row>
    <row r="210" spans="2:2" s="138" customFormat="1">
      <c r="B210" s="141"/>
    </row>
    <row r="211" spans="2:2" s="138" customFormat="1">
      <c r="B211" s="141"/>
    </row>
    <row r="212" spans="2:2" s="138" customFormat="1">
      <c r="B212" s="141"/>
    </row>
    <row r="213" spans="2:2" s="138" customFormat="1">
      <c r="B213" s="141"/>
    </row>
    <row r="214" spans="2:2" s="138" customFormat="1">
      <c r="B214" s="141"/>
    </row>
    <row r="215" spans="2:2" s="138" customFormat="1">
      <c r="B215" s="141"/>
    </row>
    <row r="216" spans="2:2" s="138" customFormat="1">
      <c r="B216" s="141"/>
    </row>
    <row r="217" spans="2:2" s="138" customFormat="1">
      <c r="B217" s="141"/>
    </row>
    <row r="218" spans="2:2" s="138" customFormat="1">
      <c r="B218" s="141"/>
    </row>
    <row r="219" spans="2:2" s="138" customFormat="1">
      <c r="B219" s="141"/>
    </row>
    <row r="220" spans="2:2" s="138" customFormat="1">
      <c r="B220" s="141"/>
    </row>
    <row r="221" spans="2:2" s="138" customFormat="1">
      <c r="B221" s="141"/>
    </row>
    <row r="222" spans="2:2" s="138" customFormat="1">
      <c r="B222" s="141"/>
    </row>
    <row r="223" spans="2:2" s="138" customFormat="1">
      <c r="B223" s="141"/>
    </row>
    <row r="224" spans="2:2" s="138" customFormat="1">
      <c r="B224" s="141"/>
    </row>
    <row r="225" spans="2:2" s="138" customFormat="1">
      <c r="B225" s="141"/>
    </row>
    <row r="226" spans="2:2" s="138" customFormat="1">
      <c r="B226" s="141"/>
    </row>
    <row r="227" spans="2:2" s="138" customFormat="1">
      <c r="B227" s="141"/>
    </row>
    <row r="228" spans="2:2" s="138" customFormat="1">
      <c r="B228" s="141"/>
    </row>
    <row r="229" spans="2:2" s="138" customFormat="1">
      <c r="B229" s="141"/>
    </row>
    <row r="230" spans="2:2" s="138" customFormat="1">
      <c r="B230" s="141"/>
    </row>
    <row r="231" spans="2:2" s="138" customFormat="1">
      <c r="B231" s="141"/>
    </row>
    <row r="232" spans="2:2" s="138" customFormat="1">
      <c r="B232" s="141"/>
    </row>
    <row r="233" spans="2:2" s="138" customFormat="1">
      <c r="B233" s="141"/>
    </row>
    <row r="234" spans="2:2" s="138" customFormat="1">
      <c r="B234" s="141"/>
    </row>
    <row r="235" spans="2:2" s="138" customFormat="1">
      <c r="B235" s="141"/>
    </row>
    <row r="236" spans="2:2" s="138" customFormat="1">
      <c r="B236" s="141"/>
    </row>
    <row r="237" spans="2:2" s="138" customFormat="1">
      <c r="B237" s="141"/>
    </row>
    <row r="238" spans="2:2" s="138" customFormat="1">
      <c r="B238" s="141"/>
    </row>
    <row r="239" spans="2:2" s="138" customFormat="1">
      <c r="B239" s="141"/>
    </row>
    <row r="240" spans="2:2" s="138" customFormat="1">
      <c r="B240" s="141"/>
    </row>
    <row r="241" spans="2:2" s="138" customFormat="1">
      <c r="B241" s="141"/>
    </row>
    <row r="242" spans="2:2" s="138" customFormat="1">
      <c r="B242" s="141"/>
    </row>
    <row r="243" spans="2:2" s="138" customFormat="1">
      <c r="B243" s="141"/>
    </row>
    <row r="244" spans="2:2" s="138" customFormat="1">
      <c r="B244" s="141"/>
    </row>
    <row r="245" spans="2:2" s="138" customFormat="1">
      <c r="B245" s="141"/>
    </row>
    <row r="246" spans="2:2" s="138" customFormat="1">
      <c r="B246" s="141"/>
    </row>
    <row r="247" spans="2:2" s="138" customFormat="1">
      <c r="B247" s="141"/>
    </row>
    <row r="248" spans="2:2" s="138" customFormat="1">
      <c r="B248" s="141"/>
    </row>
    <row r="249" spans="2:2" s="138" customFormat="1">
      <c r="B249" s="141"/>
    </row>
    <row r="250" spans="2:2" s="138" customFormat="1">
      <c r="B250" s="141"/>
    </row>
    <row r="251" spans="2:2" s="138" customFormat="1">
      <c r="B251" s="141"/>
    </row>
    <row r="252" spans="2:2" s="138" customFormat="1">
      <c r="B252" s="141"/>
    </row>
    <row r="253" spans="2:2" s="138" customFormat="1">
      <c r="B253" s="141"/>
    </row>
    <row r="254" spans="2:2" s="138" customFormat="1">
      <c r="B254" s="141"/>
    </row>
    <row r="255" spans="2:2" s="138" customFormat="1">
      <c r="B255" s="141"/>
    </row>
    <row r="256" spans="2:2" s="138" customFormat="1">
      <c r="B256" s="141"/>
    </row>
    <row r="257" spans="2:2" s="138" customFormat="1">
      <c r="B257" s="141"/>
    </row>
    <row r="258" spans="2:2" s="138" customFormat="1">
      <c r="B258" s="141"/>
    </row>
    <row r="259" spans="2:2" s="138" customFormat="1">
      <c r="B259" s="141"/>
    </row>
    <row r="260" spans="2:2" s="138" customFormat="1">
      <c r="B260" s="141"/>
    </row>
    <row r="261" spans="2:2" s="138" customFormat="1">
      <c r="B261" s="141"/>
    </row>
    <row r="262" spans="2:2" s="138" customFormat="1">
      <c r="B262" s="141"/>
    </row>
    <row r="263" spans="2:2" s="138" customFormat="1">
      <c r="B263" s="141"/>
    </row>
    <row r="264" spans="2:2" s="138" customFormat="1">
      <c r="B264" s="141"/>
    </row>
    <row r="265" spans="2:2" s="138" customFormat="1">
      <c r="B265" s="141"/>
    </row>
    <row r="266" spans="2:2" s="138" customFormat="1">
      <c r="B266" s="141"/>
    </row>
    <row r="267" spans="2:2" s="138" customFormat="1">
      <c r="B267" s="141"/>
    </row>
    <row r="268" spans="2:2" s="138" customFormat="1">
      <c r="B268" s="141"/>
    </row>
    <row r="269" spans="2:2" s="138" customFormat="1">
      <c r="B269" s="141"/>
    </row>
    <row r="270" spans="2:2" s="138" customFormat="1">
      <c r="B270" s="141"/>
    </row>
    <row r="271" spans="2:2" s="138" customFormat="1">
      <c r="B271" s="141"/>
    </row>
    <row r="272" spans="2:2" s="138" customFormat="1">
      <c r="B272" s="141"/>
    </row>
    <row r="273" spans="2:2" s="138" customFormat="1">
      <c r="B273" s="141"/>
    </row>
    <row r="274" spans="2:2" s="138" customFormat="1">
      <c r="B274" s="141"/>
    </row>
    <row r="275" spans="2:2" s="138" customFormat="1">
      <c r="B275" s="141"/>
    </row>
    <row r="276" spans="2:2" s="138" customFormat="1">
      <c r="B276" s="141"/>
    </row>
    <row r="277" spans="2:2" s="138" customFormat="1">
      <c r="B277" s="141"/>
    </row>
    <row r="278" spans="2:2" s="138" customFormat="1">
      <c r="B278" s="141"/>
    </row>
    <row r="279" spans="2:2" s="138" customFormat="1">
      <c r="B279" s="141"/>
    </row>
    <row r="280" spans="2:2" s="138" customFormat="1">
      <c r="B280" s="141"/>
    </row>
    <row r="281" spans="2:2" s="138" customFormat="1">
      <c r="B281" s="141"/>
    </row>
    <row r="282" spans="2:2" s="138" customFormat="1">
      <c r="B282" s="141"/>
    </row>
    <row r="283" spans="2:2" s="138" customFormat="1">
      <c r="B283" s="141"/>
    </row>
    <row r="284" spans="2:2" s="138" customFormat="1">
      <c r="B284" s="141"/>
    </row>
    <row r="285" spans="2:2" s="138" customFormat="1">
      <c r="B285" s="141"/>
    </row>
    <row r="286" spans="2:2" s="138" customFormat="1">
      <c r="B286" s="141"/>
    </row>
    <row r="287" spans="2:2" s="138" customFormat="1">
      <c r="B287" s="141"/>
    </row>
    <row r="288" spans="2:2" s="138" customFormat="1">
      <c r="B288" s="141"/>
    </row>
    <row r="289" spans="2:2" s="138" customFormat="1">
      <c r="B289" s="141"/>
    </row>
    <row r="290" spans="2:2" s="138" customFormat="1">
      <c r="B290" s="141"/>
    </row>
    <row r="291" spans="2:2" s="138" customFormat="1">
      <c r="B291" s="141"/>
    </row>
    <row r="292" spans="2:2" s="138" customFormat="1">
      <c r="B292" s="141"/>
    </row>
    <row r="293" spans="2:2" s="138" customFormat="1">
      <c r="B293" s="141"/>
    </row>
    <row r="294" spans="2:2" s="138" customFormat="1">
      <c r="B294" s="141"/>
    </row>
    <row r="295" spans="2:2" s="138" customFormat="1">
      <c r="B295" s="141"/>
    </row>
    <row r="296" spans="2:2" s="138" customFormat="1">
      <c r="B296" s="141"/>
    </row>
    <row r="297" spans="2:2" s="138" customFormat="1">
      <c r="B297" s="141"/>
    </row>
    <row r="298" spans="2:2" s="138" customFormat="1">
      <c r="B298" s="141"/>
    </row>
    <row r="299" spans="2:2" s="138" customFormat="1">
      <c r="B299" s="141"/>
    </row>
    <row r="300" spans="2:2" s="138" customFormat="1">
      <c r="B300" s="141"/>
    </row>
    <row r="301" spans="2:2" s="138" customFormat="1">
      <c r="B301" s="141"/>
    </row>
    <row r="302" spans="2:2" s="138" customFormat="1">
      <c r="B302" s="141"/>
    </row>
    <row r="303" spans="2:2" s="138" customFormat="1">
      <c r="B303" s="141"/>
    </row>
    <row r="304" spans="2:2" s="138" customFormat="1">
      <c r="B304" s="141"/>
    </row>
    <row r="305" spans="2:2" s="138" customFormat="1">
      <c r="B305" s="141"/>
    </row>
    <row r="306" spans="2:2" s="138" customFormat="1">
      <c r="B306" s="141"/>
    </row>
    <row r="307" spans="2:2" s="138" customFormat="1">
      <c r="B307" s="141"/>
    </row>
    <row r="308" spans="2:2" s="138" customFormat="1">
      <c r="B308" s="141"/>
    </row>
    <row r="309" spans="2:2" s="138" customFormat="1">
      <c r="B309" s="141"/>
    </row>
    <row r="310" spans="2:2" s="138" customFormat="1">
      <c r="B310" s="141"/>
    </row>
    <row r="311" spans="2:2" s="138" customFormat="1">
      <c r="B311" s="141"/>
    </row>
    <row r="312" spans="2:2" s="138" customFormat="1">
      <c r="B312" s="141"/>
    </row>
    <row r="313" spans="2:2" s="138" customFormat="1">
      <c r="B313" s="141"/>
    </row>
    <row r="314" spans="2:2" s="138" customFormat="1">
      <c r="B314" s="141"/>
    </row>
    <row r="315" spans="2:2" s="138" customFormat="1">
      <c r="B315" s="141"/>
    </row>
    <row r="316" spans="2:2" s="138" customFormat="1">
      <c r="B316" s="141"/>
    </row>
    <row r="317" spans="2:2" s="138" customFormat="1">
      <c r="B317" s="141"/>
    </row>
    <row r="318" spans="2:2" s="138" customFormat="1">
      <c r="B318" s="141"/>
    </row>
    <row r="319" spans="2:2" s="138" customFormat="1">
      <c r="B319" s="141"/>
    </row>
    <row r="320" spans="2:2" s="138" customFormat="1">
      <c r="B320" s="141"/>
    </row>
    <row r="321" spans="2:2" s="138" customFormat="1">
      <c r="B321" s="141"/>
    </row>
    <row r="322" spans="2:2" s="138" customFormat="1">
      <c r="B322" s="141"/>
    </row>
    <row r="323" spans="2:2" s="138" customFormat="1">
      <c r="B323" s="141"/>
    </row>
    <row r="324" spans="2:2" s="138" customFormat="1">
      <c r="B324" s="141"/>
    </row>
    <row r="325" spans="2:2" s="138" customFormat="1">
      <c r="B325" s="141"/>
    </row>
    <row r="326" spans="2:2" s="138" customFormat="1">
      <c r="B326" s="141"/>
    </row>
    <row r="327" spans="2:2" s="138" customFormat="1">
      <c r="B327" s="141"/>
    </row>
    <row r="328" spans="2:2" s="138" customFormat="1">
      <c r="B328" s="141"/>
    </row>
    <row r="329" spans="2:2" s="138" customFormat="1">
      <c r="B329" s="141"/>
    </row>
    <row r="330" spans="2:2" s="138" customFormat="1">
      <c r="B330" s="141"/>
    </row>
    <row r="331" spans="2:2" s="138" customFormat="1">
      <c r="B331" s="141"/>
    </row>
    <row r="332" spans="2:2" s="138" customFormat="1">
      <c r="B332" s="141"/>
    </row>
    <row r="333" spans="2:2" s="138" customFormat="1">
      <c r="B333" s="141"/>
    </row>
    <row r="334" spans="2:2" s="138" customFormat="1">
      <c r="B334" s="141"/>
    </row>
    <row r="335" spans="2:2" s="138" customFormat="1">
      <c r="B335" s="141"/>
    </row>
    <row r="336" spans="2:2" s="138" customFormat="1">
      <c r="B336" s="141"/>
    </row>
    <row r="337" spans="2:2" s="138" customFormat="1">
      <c r="B337" s="141"/>
    </row>
    <row r="338" spans="2:2" s="138" customFormat="1">
      <c r="B338" s="141"/>
    </row>
    <row r="339" spans="2:2" s="138" customFormat="1">
      <c r="B339" s="141"/>
    </row>
    <row r="340" spans="2:2" s="138" customFormat="1">
      <c r="B340" s="141"/>
    </row>
    <row r="341" spans="2:2" s="138" customFormat="1">
      <c r="B341" s="141"/>
    </row>
    <row r="342" spans="2:2" s="138" customFormat="1">
      <c r="B342" s="141"/>
    </row>
    <row r="343" spans="2:2" s="138" customFormat="1">
      <c r="B343" s="141"/>
    </row>
    <row r="344" spans="2:2" s="138" customFormat="1">
      <c r="B344" s="141"/>
    </row>
    <row r="345" spans="2:2" s="138" customFormat="1">
      <c r="B345" s="141"/>
    </row>
    <row r="346" spans="2:2" s="138" customFormat="1">
      <c r="B346" s="141"/>
    </row>
    <row r="347" spans="2:2" s="138" customFormat="1">
      <c r="B347" s="141"/>
    </row>
    <row r="348" spans="2:2" s="138" customFormat="1">
      <c r="B348" s="141"/>
    </row>
    <row r="349" spans="2:2" s="138" customFormat="1">
      <c r="B349" s="141"/>
    </row>
    <row r="350" spans="2:2" s="138" customFormat="1">
      <c r="B350" s="141"/>
    </row>
    <row r="351" spans="2:2" s="138" customFormat="1">
      <c r="B351" s="141"/>
    </row>
    <row r="352" spans="2:2" s="138" customFormat="1">
      <c r="B352" s="141"/>
    </row>
    <row r="353" spans="2:2" s="138" customFormat="1">
      <c r="B353" s="141"/>
    </row>
    <row r="354" spans="2:2" s="138" customFormat="1">
      <c r="B354" s="141"/>
    </row>
    <row r="355" spans="2:2" s="138" customFormat="1">
      <c r="B355" s="141"/>
    </row>
    <row r="356" spans="2:2" s="138" customFormat="1">
      <c r="B356" s="141"/>
    </row>
    <row r="357" spans="2:2" s="138" customFormat="1">
      <c r="B357" s="141"/>
    </row>
    <row r="358" spans="2:2" s="138" customFormat="1">
      <c r="B358" s="141"/>
    </row>
    <row r="359" spans="2:2" s="138" customFormat="1">
      <c r="B359" s="141"/>
    </row>
    <row r="360" spans="2:2" s="138" customFormat="1">
      <c r="B360" s="141"/>
    </row>
    <row r="361" spans="2:2" s="138" customFormat="1">
      <c r="B361" s="141"/>
    </row>
    <row r="362" spans="2:2" s="138" customFormat="1">
      <c r="B362" s="141"/>
    </row>
    <row r="363" spans="2:2" s="138" customFormat="1">
      <c r="B363" s="141"/>
    </row>
    <row r="364" spans="2:2" s="138" customFormat="1">
      <c r="B364" s="141"/>
    </row>
    <row r="365" spans="2:2" s="138" customFormat="1">
      <c r="B365" s="141"/>
    </row>
    <row r="366" spans="2:2" s="138" customFormat="1">
      <c r="B366" s="141"/>
    </row>
    <row r="367" spans="2:2" s="138" customFormat="1">
      <c r="B367" s="141"/>
    </row>
    <row r="368" spans="2:2" s="138" customFormat="1">
      <c r="B368" s="141"/>
    </row>
    <row r="369" spans="2:6" s="138" customFormat="1">
      <c r="B369" s="141"/>
    </row>
    <row r="370" spans="2:6" s="138" customFormat="1">
      <c r="B370" s="141"/>
    </row>
    <row r="371" spans="2:6" s="138" customFormat="1">
      <c r="B371" s="141"/>
    </row>
    <row r="372" spans="2:6" s="138" customFormat="1">
      <c r="B372" s="141"/>
    </row>
    <row r="373" spans="2:6">
      <c r="C373" s="1"/>
      <c r="D373" s="1"/>
      <c r="E373" s="1"/>
      <c r="F373" s="1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C379" s="1"/>
      <c r="D379" s="1"/>
      <c r="E379" s="1"/>
      <c r="F379" s="1"/>
    </row>
    <row r="380" spans="2:6">
      <c r="C380" s="1"/>
      <c r="D380" s="1"/>
      <c r="E380" s="1"/>
      <c r="F380" s="1"/>
    </row>
    <row r="381" spans="2:6"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80">
    <cfRule type="cellIs" dxfId="81" priority="2" operator="equal">
      <formula>"NR3"</formula>
    </cfRule>
  </conditionalFormatting>
  <conditionalFormatting sqref="B12:B180">
    <cfRule type="containsText" dxfId="8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$AZ$7:$AZ$24</formula1>
    </dataValidation>
    <dataValidation allowBlank="1" showInputMessage="1" showErrorMessage="1" sqref="H2 B34 Q9 B36 B186 B188"/>
    <dataValidation type="list" allowBlank="1" showInputMessage="1" showErrorMessage="1" sqref="I12:I828">
      <formula1>$BB$7:$BB$10</formula1>
    </dataValidation>
    <dataValidation type="list" allowBlank="1" showInputMessage="1" showErrorMessage="1" sqref="E12:E822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555">
      <formula1>$AZ$7:$AZ$29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8.85546875" style="2" bestFit="1" customWidth="1"/>
    <col min="3" max="3" width="41.85546875" style="2" bestFit="1" customWidth="1"/>
    <col min="4" max="4" width="6.42578125" style="2" bestFit="1" customWidth="1"/>
    <col min="5" max="5" width="8" style="2" bestFit="1" customWidth="1"/>
    <col min="6" max="6" width="11.28515625" style="2" bestFit="1" customWidth="1"/>
    <col min="7" max="7" width="16.4257812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" style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182</v>
      </c>
      <c r="C1" s="76" t="s" vm="1">
        <v>250</v>
      </c>
    </row>
    <row r="2" spans="2:61">
      <c r="B2" s="56" t="s">
        <v>181</v>
      </c>
      <c r="C2" s="76" t="s">
        <v>251</v>
      </c>
    </row>
    <row r="3" spans="2:61">
      <c r="B3" s="56" t="s">
        <v>183</v>
      </c>
      <c r="C3" s="76" t="s">
        <v>252</v>
      </c>
    </row>
    <row r="4" spans="2:61">
      <c r="B4" s="56" t="s">
        <v>184</v>
      </c>
      <c r="C4" s="76">
        <v>8602</v>
      </c>
    </row>
    <row r="6" spans="2:6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BI6" s="3"/>
    </row>
    <row r="7" spans="2:61" ht="26.25" customHeight="1">
      <c r="B7" s="189" t="s">
        <v>93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BE7" s="3"/>
      <c r="BI7" s="3"/>
    </row>
    <row r="8" spans="2:61" s="3" customFormat="1" ht="63">
      <c r="B8" s="22" t="s">
        <v>119</v>
      </c>
      <c r="C8" s="30" t="s">
        <v>45</v>
      </c>
      <c r="D8" s="30" t="s">
        <v>123</v>
      </c>
      <c r="E8" s="30" t="s">
        <v>228</v>
      </c>
      <c r="F8" s="30" t="s">
        <v>121</v>
      </c>
      <c r="G8" s="30" t="s">
        <v>64</v>
      </c>
      <c r="H8" s="30" t="s">
        <v>105</v>
      </c>
      <c r="I8" s="13" t="s">
        <v>236</v>
      </c>
      <c r="J8" s="13" t="s">
        <v>235</v>
      </c>
      <c r="K8" s="13" t="s">
        <v>62</v>
      </c>
      <c r="L8" s="13" t="s">
        <v>59</v>
      </c>
      <c r="M8" s="30" t="s">
        <v>185</v>
      </c>
      <c r="N8" s="14" t="s">
        <v>187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245</v>
      </c>
      <c r="J9" s="16"/>
      <c r="K9" s="16" t="s">
        <v>239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6" customFormat="1" ht="18" customHeight="1">
      <c r="B11" s="127" t="s">
        <v>29</v>
      </c>
      <c r="C11" s="119"/>
      <c r="D11" s="119"/>
      <c r="E11" s="119"/>
      <c r="F11" s="119"/>
      <c r="G11" s="119"/>
      <c r="H11" s="119"/>
      <c r="I11" s="120"/>
      <c r="J11" s="126"/>
      <c r="K11" s="120">
        <v>16.736989999999999</v>
      </c>
      <c r="L11" s="119"/>
      <c r="M11" s="121">
        <v>1</v>
      </c>
      <c r="N11" s="121">
        <f>K11/'סכום נכסי הקרן'!$C$42</f>
        <v>1.9865896796019317E-4</v>
      </c>
      <c r="BE11" s="137"/>
      <c r="BF11" s="140"/>
      <c r="BG11" s="137"/>
      <c r="BI11" s="137"/>
    </row>
    <row r="12" spans="2:61" s="137" customFormat="1" ht="20.25">
      <c r="B12" s="127" t="s">
        <v>233</v>
      </c>
      <c r="C12" s="119"/>
      <c r="D12" s="119"/>
      <c r="E12" s="119"/>
      <c r="F12" s="119"/>
      <c r="G12" s="119"/>
      <c r="H12" s="119"/>
      <c r="I12" s="120"/>
      <c r="J12" s="126"/>
      <c r="K12" s="120">
        <v>16.734349999999999</v>
      </c>
      <c r="L12" s="119"/>
      <c r="M12" s="121">
        <v>0.99984226554476041</v>
      </c>
      <c r="N12" s="121">
        <f>K12/'סכום נכסי הקרן'!$C$42</f>
        <v>1.9862763259610351E-4</v>
      </c>
      <c r="BF12" s="136"/>
    </row>
    <row r="13" spans="2:61" s="138" customFormat="1">
      <c r="B13" s="131" t="s">
        <v>692</v>
      </c>
      <c r="C13" s="80"/>
      <c r="D13" s="80"/>
      <c r="E13" s="80"/>
      <c r="F13" s="80"/>
      <c r="G13" s="80"/>
      <c r="H13" s="80"/>
      <c r="I13" s="86"/>
      <c r="J13" s="88"/>
      <c r="K13" s="86">
        <v>16.699650000000002</v>
      </c>
      <c r="L13" s="80"/>
      <c r="M13" s="87">
        <v>0.99776901342475577</v>
      </c>
      <c r="N13" s="87">
        <f>K13/'סכום נכסי הקרן'!$C$42</f>
        <v>1.9821576246962209E-4</v>
      </c>
    </row>
    <row r="14" spans="2:61" s="138" customFormat="1">
      <c r="B14" s="101" t="s">
        <v>693</v>
      </c>
      <c r="C14" s="78" t="s">
        <v>694</v>
      </c>
      <c r="D14" s="89" t="s">
        <v>124</v>
      </c>
      <c r="E14" s="89" t="s">
        <v>284</v>
      </c>
      <c r="F14" s="78" t="s">
        <v>695</v>
      </c>
      <c r="G14" s="89" t="s">
        <v>696</v>
      </c>
      <c r="H14" s="89" t="s">
        <v>167</v>
      </c>
      <c r="I14" s="83">
        <v>0.94</v>
      </c>
      <c r="J14" s="85">
        <v>21560</v>
      </c>
      <c r="K14" s="83">
        <v>0.20283999999999999</v>
      </c>
      <c r="L14" s="84">
        <v>1.8833795362398288E-8</v>
      </c>
      <c r="M14" s="84">
        <v>1.2119263977573029E-2</v>
      </c>
      <c r="N14" s="84">
        <f>K14/'סכום נכסי הקרן'!$C$42</f>
        <v>2.4076004742218035E-6</v>
      </c>
    </row>
    <row r="15" spans="2:61" s="138" customFormat="1">
      <c r="B15" s="101" t="s">
        <v>697</v>
      </c>
      <c r="C15" s="78" t="s">
        <v>698</v>
      </c>
      <c r="D15" s="89" t="s">
        <v>124</v>
      </c>
      <c r="E15" s="89" t="s">
        <v>284</v>
      </c>
      <c r="F15" s="78" t="s">
        <v>699</v>
      </c>
      <c r="G15" s="89" t="s">
        <v>689</v>
      </c>
      <c r="H15" s="89" t="s">
        <v>167</v>
      </c>
      <c r="I15" s="83">
        <v>0.53</v>
      </c>
      <c r="J15" s="85">
        <v>1094</v>
      </c>
      <c r="K15" s="83">
        <v>5.8300000000000001E-3</v>
      </c>
      <c r="L15" s="84">
        <v>4.515192786285377E-10</v>
      </c>
      <c r="M15" s="84">
        <v>3.4833025532069985E-4</v>
      </c>
      <c r="N15" s="84">
        <f>K15/'סכום נכסי הקרן'!$C$42</f>
        <v>6.919892903132082E-8</v>
      </c>
    </row>
    <row r="16" spans="2:61" s="138" customFormat="1" ht="20.25">
      <c r="B16" s="101" t="s">
        <v>700</v>
      </c>
      <c r="C16" s="78" t="s">
        <v>701</v>
      </c>
      <c r="D16" s="89" t="s">
        <v>124</v>
      </c>
      <c r="E16" s="89" t="s">
        <v>284</v>
      </c>
      <c r="F16" s="78" t="s">
        <v>702</v>
      </c>
      <c r="G16" s="89" t="s">
        <v>703</v>
      </c>
      <c r="H16" s="89" t="s">
        <v>167</v>
      </c>
      <c r="I16" s="83">
        <v>0.25</v>
      </c>
      <c r="J16" s="85">
        <v>10860</v>
      </c>
      <c r="K16" s="83">
        <v>2.7149999999999997E-2</v>
      </c>
      <c r="L16" s="84">
        <v>2.5513178709999394E-9</v>
      </c>
      <c r="M16" s="84">
        <v>1.6221554771795885E-3</v>
      </c>
      <c r="N16" s="84">
        <f>K16/'סכום נכסי הקרן'!$C$42</f>
        <v>3.2225573296747172E-7</v>
      </c>
      <c r="BE16" s="136"/>
    </row>
    <row r="17" spans="2:14" s="138" customFormat="1">
      <c r="B17" s="101" t="s">
        <v>704</v>
      </c>
      <c r="C17" s="78" t="s">
        <v>705</v>
      </c>
      <c r="D17" s="89" t="s">
        <v>124</v>
      </c>
      <c r="E17" s="89" t="s">
        <v>284</v>
      </c>
      <c r="F17" s="78" t="s">
        <v>688</v>
      </c>
      <c r="G17" s="89" t="s">
        <v>689</v>
      </c>
      <c r="H17" s="89" t="s">
        <v>167</v>
      </c>
      <c r="I17" s="83">
        <v>0.36</v>
      </c>
      <c r="J17" s="85">
        <v>49.1</v>
      </c>
      <c r="K17" s="83">
        <v>1.7999999999999998E-4</v>
      </c>
      <c r="L17" s="84">
        <v>2.7794323517671602E-11</v>
      </c>
      <c r="M17" s="84">
        <v>1.0754621948151967E-5</v>
      </c>
      <c r="N17" s="84">
        <f>K17/'סכום נכסי הקרן'!$C$42</f>
        <v>2.136502097021912E-9</v>
      </c>
    </row>
    <row r="18" spans="2:14" s="138" customFormat="1">
      <c r="B18" s="101" t="s">
        <v>706</v>
      </c>
      <c r="C18" s="78" t="s">
        <v>707</v>
      </c>
      <c r="D18" s="89" t="s">
        <v>124</v>
      </c>
      <c r="E18" s="89" t="s">
        <v>284</v>
      </c>
      <c r="F18" s="78" t="s">
        <v>424</v>
      </c>
      <c r="G18" s="89" t="s">
        <v>321</v>
      </c>
      <c r="H18" s="89" t="s">
        <v>167</v>
      </c>
      <c r="I18" s="83">
        <v>0.44</v>
      </c>
      <c r="J18" s="85">
        <v>17090</v>
      </c>
      <c r="K18" s="83">
        <v>7.5200000000000003E-2</v>
      </c>
      <c r="L18" s="84">
        <v>9.8961409008942881E-9</v>
      </c>
      <c r="M18" s="84">
        <v>4.4930420583390446E-3</v>
      </c>
      <c r="N18" s="84">
        <f>K18/'סכום נכסי הקרן'!$C$42</f>
        <v>8.9258309831137665E-7</v>
      </c>
    </row>
    <row r="19" spans="2:14" s="138" customFormat="1">
      <c r="B19" s="101" t="s">
        <v>708</v>
      </c>
      <c r="C19" s="78" t="s">
        <v>709</v>
      </c>
      <c r="D19" s="89" t="s">
        <v>124</v>
      </c>
      <c r="E19" s="89" t="s">
        <v>284</v>
      </c>
      <c r="F19" s="78" t="s">
        <v>597</v>
      </c>
      <c r="G19" s="89" t="s">
        <v>598</v>
      </c>
      <c r="H19" s="89" t="s">
        <v>167</v>
      </c>
      <c r="I19" s="83">
        <v>247</v>
      </c>
      <c r="J19" s="85">
        <v>6635</v>
      </c>
      <c r="K19" s="83">
        <v>16.388450000000002</v>
      </c>
      <c r="L19" s="84">
        <v>2.1540347831618211E-6</v>
      </c>
      <c r="M19" s="84">
        <v>0.97917546703439529</v>
      </c>
      <c r="N19" s="84">
        <f>K19/'סכום נכסי הקרן'!$C$42</f>
        <v>1.9452198773299312E-4</v>
      </c>
    </row>
    <row r="20" spans="2:14" s="138" customFormat="1">
      <c r="B20" s="101"/>
      <c r="C20" s="78"/>
      <c r="D20" s="78"/>
      <c r="E20" s="78"/>
      <c r="F20" s="78"/>
      <c r="G20" s="78"/>
      <c r="H20" s="78"/>
      <c r="I20" s="83"/>
      <c r="J20" s="85"/>
      <c r="K20" s="78"/>
      <c r="L20" s="78"/>
      <c r="M20" s="84"/>
      <c r="N20" s="78"/>
    </row>
    <row r="21" spans="2:14" s="138" customFormat="1">
      <c r="B21" s="131" t="s">
        <v>710</v>
      </c>
      <c r="C21" s="80"/>
      <c r="D21" s="80"/>
      <c r="E21" s="80"/>
      <c r="F21" s="80"/>
      <c r="G21" s="80"/>
      <c r="H21" s="80"/>
      <c r="I21" s="86"/>
      <c r="J21" s="88"/>
      <c r="K21" s="86">
        <v>1.762E-2</v>
      </c>
      <c r="L21" s="80"/>
      <c r="M21" s="87">
        <v>1.0527579929246538E-3</v>
      </c>
      <c r="N21" s="87">
        <f>K21/'סכום נכסי הקרן'!$C$42</f>
        <v>2.0913981638625608E-7</v>
      </c>
    </row>
    <row r="22" spans="2:14" s="138" customFormat="1">
      <c r="B22" s="101" t="s">
        <v>711</v>
      </c>
      <c r="C22" s="78" t="s">
        <v>712</v>
      </c>
      <c r="D22" s="89" t="s">
        <v>124</v>
      </c>
      <c r="E22" s="89" t="s">
        <v>284</v>
      </c>
      <c r="F22" s="78" t="s">
        <v>713</v>
      </c>
      <c r="G22" s="89" t="s">
        <v>689</v>
      </c>
      <c r="H22" s="89" t="s">
        <v>167</v>
      </c>
      <c r="I22" s="83">
        <v>0.75</v>
      </c>
      <c r="J22" s="85">
        <v>2086</v>
      </c>
      <c r="K22" s="83">
        <v>1.5650000000000001E-2</v>
      </c>
      <c r="L22" s="84">
        <v>7.6609144435203683E-9</v>
      </c>
      <c r="M22" s="84">
        <v>9.3505463049210172E-4</v>
      </c>
      <c r="N22" s="84">
        <f>K22/'סכום נכסי הקרן'!$C$42</f>
        <v>1.8575698787996071E-7</v>
      </c>
    </row>
    <row r="23" spans="2:14" s="138" customFormat="1">
      <c r="B23" s="101" t="s">
        <v>714</v>
      </c>
      <c r="C23" s="78" t="s">
        <v>715</v>
      </c>
      <c r="D23" s="89" t="s">
        <v>124</v>
      </c>
      <c r="E23" s="89" t="s">
        <v>284</v>
      </c>
      <c r="F23" s="78" t="s">
        <v>716</v>
      </c>
      <c r="G23" s="89" t="s">
        <v>689</v>
      </c>
      <c r="H23" s="89" t="s">
        <v>167</v>
      </c>
      <c r="I23" s="83">
        <v>0.88</v>
      </c>
      <c r="J23" s="85">
        <v>224.8</v>
      </c>
      <c r="K23" s="83">
        <v>1.97E-3</v>
      </c>
      <c r="L23" s="84">
        <v>8.4252014103756522E-10</v>
      </c>
      <c r="M23" s="84">
        <v>1.1770336243255209E-4</v>
      </c>
      <c r="N23" s="84">
        <f>K23/'סכום נכסי הקרן'!$C$42</f>
        <v>2.3382828506295372E-8</v>
      </c>
    </row>
    <row r="24" spans="2:14" s="138" customFormat="1">
      <c r="B24" s="101"/>
      <c r="C24" s="78"/>
      <c r="D24" s="78"/>
      <c r="E24" s="78"/>
      <c r="F24" s="78"/>
      <c r="G24" s="78"/>
      <c r="H24" s="78"/>
      <c r="I24" s="83"/>
      <c r="J24" s="85"/>
      <c r="K24" s="78"/>
      <c r="L24" s="78"/>
      <c r="M24" s="84"/>
      <c r="N24" s="78"/>
    </row>
    <row r="25" spans="2:14" s="138" customFormat="1">
      <c r="B25" s="131" t="s">
        <v>28</v>
      </c>
      <c r="C25" s="80"/>
      <c r="D25" s="80"/>
      <c r="E25" s="80"/>
      <c r="F25" s="80"/>
      <c r="G25" s="80"/>
      <c r="H25" s="80"/>
      <c r="I25" s="86"/>
      <c r="J25" s="88"/>
      <c r="K25" s="86">
        <v>1.7079999999999998E-2</v>
      </c>
      <c r="L25" s="80"/>
      <c r="M25" s="87">
        <v>1.0204941270801978E-3</v>
      </c>
      <c r="N25" s="87">
        <f>K25/'סכום נכסי הקרן'!$C$42</f>
        <v>2.0273031009519031E-7</v>
      </c>
    </row>
    <row r="26" spans="2:14" s="138" customFormat="1">
      <c r="B26" s="101" t="s">
        <v>717</v>
      </c>
      <c r="C26" s="78" t="s">
        <v>718</v>
      </c>
      <c r="D26" s="89" t="s">
        <v>124</v>
      </c>
      <c r="E26" s="89" t="s">
        <v>284</v>
      </c>
      <c r="F26" s="78" t="s">
        <v>719</v>
      </c>
      <c r="G26" s="89" t="s">
        <v>720</v>
      </c>
      <c r="H26" s="89" t="s">
        <v>167</v>
      </c>
      <c r="I26" s="83">
        <v>0.5</v>
      </c>
      <c r="J26" s="85">
        <v>1556</v>
      </c>
      <c r="K26" s="83">
        <v>7.7800000000000005E-3</v>
      </c>
      <c r="L26" s="84">
        <v>1.941749910456203E-8</v>
      </c>
      <c r="M26" s="84">
        <v>4.6483865975901291E-4</v>
      </c>
      <c r="N26" s="84">
        <f>K26/'סכום נכסי הקרן'!$C$42</f>
        <v>9.2344368415724877E-8</v>
      </c>
    </row>
    <row r="27" spans="2:14" s="138" customFormat="1">
      <c r="B27" s="101" t="s">
        <v>721</v>
      </c>
      <c r="C27" s="78" t="s">
        <v>722</v>
      </c>
      <c r="D27" s="89" t="s">
        <v>124</v>
      </c>
      <c r="E27" s="89" t="s">
        <v>284</v>
      </c>
      <c r="F27" s="78" t="s">
        <v>723</v>
      </c>
      <c r="G27" s="89" t="s">
        <v>724</v>
      </c>
      <c r="H27" s="89" t="s">
        <v>167</v>
      </c>
      <c r="I27" s="83">
        <v>0.3</v>
      </c>
      <c r="J27" s="85">
        <v>40.1</v>
      </c>
      <c r="K27" s="83">
        <v>1.1999999999999999E-4</v>
      </c>
      <c r="L27" s="84">
        <v>6.915594728352788E-9</v>
      </c>
      <c r="M27" s="84">
        <v>7.1697479654346452E-6</v>
      </c>
      <c r="N27" s="84">
        <f>K27/'סכום נכסי הקרן'!$C$42</f>
        <v>1.4243347313479412E-9</v>
      </c>
    </row>
    <row r="28" spans="2:14" s="138" customFormat="1">
      <c r="B28" s="101" t="s">
        <v>1107</v>
      </c>
      <c r="C28" s="78" t="s">
        <v>725</v>
      </c>
      <c r="D28" s="89" t="s">
        <v>124</v>
      </c>
      <c r="E28" s="89" t="s">
        <v>284</v>
      </c>
      <c r="F28" s="78" t="s">
        <v>726</v>
      </c>
      <c r="G28" s="89" t="s">
        <v>724</v>
      </c>
      <c r="H28" s="89" t="s">
        <v>167</v>
      </c>
      <c r="I28" s="83">
        <v>0.5</v>
      </c>
      <c r="J28" s="85">
        <v>115.6</v>
      </c>
      <c r="K28" s="83">
        <v>5.8E-4</v>
      </c>
      <c r="L28" s="84">
        <v>1.8903922233044717E-9</v>
      </c>
      <c r="M28" s="84">
        <v>3.4653781832934123E-5</v>
      </c>
      <c r="N28" s="84">
        <f>K28/'סכום נכסי הקרן'!$C$42</f>
        <v>6.8842845348483833E-9</v>
      </c>
    </row>
    <row r="29" spans="2:14" s="138" customFormat="1">
      <c r="B29" s="101" t="s">
        <v>727</v>
      </c>
      <c r="C29" s="78" t="s">
        <v>728</v>
      </c>
      <c r="D29" s="89" t="s">
        <v>124</v>
      </c>
      <c r="E29" s="89" t="s">
        <v>284</v>
      </c>
      <c r="F29" s="78" t="s">
        <v>729</v>
      </c>
      <c r="G29" s="89" t="s">
        <v>390</v>
      </c>
      <c r="H29" s="89" t="s">
        <v>167</v>
      </c>
      <c r="I29" s="83">
        <v>0.55000000000000004</v>
      </c>
      <c r="J29" s="85">
        <v>972.6</v>
      </c>
      <c r="K29" s="83">
        <v>5.3899999999999998E-3</v>
      </c>
      <c r="L29" s="84">
        <v>2.0887149390209171E-8</v>
      </c>
      <c r="M29" s="84">
        <v>3.2204117944743951E-4</v>
      </c>
      <c r="N29" s="84">
        <f>K29/'סכום נכסי הקרן'!$C$42</f>
        <v>6.3976368349711702E-8</v>
      </c>
    </row>
    <row r="30" spans="2:14" s="138" customFormat="1">
      <c r="B30" s="101" t="s">
        <v>1106</v>
      </c>
      <c r="C30" s="78" t="s">
        <v>730</v>
      </c>
      <c r="D30" s="89" t="s">
        <v>124</v>
      </c>
      <c r="E30" s="89" t="s">
        <v>284</v>
      </c>
      <c r="F30" s="78" t="s">
        <v>731</v>
      </c>
      <c r="G30" s="89" t="s">
        <v>720</v>
      </c>
      <c r="H30" s="89" t="s">
        <v>167</v>
      </c>
      <c r="I30" s="83">
        <v>0.2</v>
      </c>
      <c r="J30" s="85">
        <v>15</v>
      </c>
      <c r="K30" s="83">
        <v>2.9999999999999997E-5</v>
      </c>
      <c r="L30" s="84">
        <v>1.3220012793799581E-9</v>
      </c>
      <c r="M30" s="84">
        <v>1.7924369913586613E-6</v>
      </c>
      <c r="N30" s="84">
        <f>K30/'סכום נכסי הקרן'!$C$42</f>
        <v>3.5608368283698531E-10</v>
      </c>
    </row>
    <row r="31" spans="2:14" s="138" customFormat="1">
      <c r="B31" s="101" t="s">
        <v>732</v>
      </c>
      <c r="C31" s="78" t="s">
        <v>733</v>
      </c>
      <c r="D31" s="89" t="s">
        <v>124</v>
      </c>
      <c r="E31" s="89" t="s">
        <v>284</v>
      </c>
      <c r="F31" s="78" t="s">
        <v>734</v>
      </c>
      <c r="G31" s="89" t="s">
        <v>724</v>
      </c>
      <c r="H31" s="89" t="s">
        <v>167</v>
      </c>
      <c r="I31" s="83">
        <v>0.79</v>
      </c>
      <c r="J31" s="85">
        <v>389.6</v>
      </c>
      <c r="K31" s="83">
        <v>3.0800000000000003E-3</v>
      </c>
      <c r="L31" s="84">
        <v>4.3592315833501632E-7</v>
      </c>
      <c r="M31" s="84">
        <v>1.840235311128226E-4</v>
      </c>
      <c r="N31" s="84">
        <f>K31/'סכום נכסי הקרן'!$C$42</f>
        <v>3.655792477126383E-8</v>
      </c>
    </row>
    <row r="32" spans="2:14" s="138" customFormat="1">
      <c r="B32" s="101" t="s">
        <v>735</v>
      </c>
      <c r="C32" s="78" t="s">
        <v>736</v>
      </c>
      <c r="D32" s="89" t="s">
        <v>124</v>
      </c>
      <c r="E32" s="89" t="s">
        <v>284</v>
      </c>
      <c r="F32" s="78" t="s">
        <v>737</v>
      </c>
      <c r="G32" s="89" t="s">
        <v>321</v>
      </c>
      <c r="H32" s="89" t="s">
        <v>167</v>
      </c>
      <c r="I32" s="83">
        <v>0.02</v>
      </c>
      <c r="J32" s="85">
        <v>477.4</v>
      </c>
      <c r="K32" s="83">
        <v>1E-4</v>
      </c>
      <c r="L32" s="84">
        <v>2.9173217877406264E-9</v>
      </c>
      <c r="M32" s="84">
        <v>5.9747899711955385E-6</v>
      </c>
      <c r="N32" s="84">
        <f>K32/'סכום נכסי הקרן'!$C$42</f>
        <v>1.1869456094566178E-9</v>
      </c>
    </row>
    <row r="33" spans="2:14" s="138" customFormat="1">
      <c r="B33" s="102"/>
      <c r="C33" s="78"/>
      <c r="D33" s="78"/>
      <c r="E33" s="78"/>
      <c r="F33" s="78"/>
      <c r="G33" s="78"/>
      <c r="H33" s="78"/>
      <c r="I33" s="83"/>
      <c r="J33" s="85"/>
      <c r="K33" s="78"/>
      <c r="L33" s="78"/>
      <c r="M33" s="84"/>
      <c r="N33" s="78"/>
    </row>
    <row r="34" spans="2:14" s="137" customFormat="1">
      <c r="B34" s="127" t="s">
        <v>232</v>
      </c>
      <c r="C34" s="119"/>
      <c r="D34" s="119"/>
      <c r="E34" s="119"/>
      <c r="F34" s="119"/>
      <c r="G34" s="119"/>
      <c r="H34" s="119"/>
      <c r="I34" s="120"/>
      <c r="J34" s="126"/>
      <c r="K34" s="120">
        <v>2.64E-3</v>
      </c>
      <c r="L34" s="119"/>
      <c r="M34" s="121">
        <v>1.577344552395622E-4</v>
      </c>
      <c r="N34" s="121">
        <f>K34/'סכום נכסי הקרן'!$C$42</f>
        <v>3.1335364089654711E-8</v>
      </c>
    </row>
    <row r="35" spans="2:14" s="138" customFormat="1">
      <c r="B35" s="131" t="s">
        <v>63</v>
      </c>
      <c r="C35" s="80"/>
      <c r="D35" s="80"/>
      <c r="E35" s="80"/>
      <c r="F35" s="80"/>
      <c r="G35" s="80"/>
      <c r="H35" s="80"/>
      <c r="I35" s="86"/>
      <c r="J35" s="88"/>
      <c r="K35" s="86">
        <v>2.64E-3</v>
      </c>
      <c r="L35" s="80"/>
      <c r="M35" s="87">
        <v>1.577344552395622E-4</v>
      </c>
      <c r="N35" s="87">
        <f>K35/'סכום נכסי הקרן'!$C$42</f>
        <v>3.1335364089654711E-8</v>
      </c>
    </row>
    <row r="36" spans="2:14" s="138" customFormat="1">
      <c r="B36" s="101" t="s">
        <v>738</v>
      </c>
      <c r="C36" s="78" t="s">
        <v>739</v>
      </c>
      <c r="D36" s="89" t="s">
        <v>127</v>
      </c>
      <c r="E36" s="89" t="s">
        <v>740</v>
      </c>
      <c r="F36" s="78"/>
      <c r="G36" s="89" t="s">
        <v>637</v>
      </c>
      <c r="H36" s="89" t="s">
        <v>166</v>
      </c>
      <c r="I36" s="83">
        <v>3.93</v>
      </c>
      <c r="J36" s="85">
        <v>19</v>
      </c>
      <c r="K36" s="83">
        <v>2.64E-3</v>
      </c>
      <c r="L36" s="84">
        <v>7.5021901384199332E-9</v>
      </c>
      <c r="M36" s="84">
        <v>1.577344552395622E-4</v>
      </c>
      <c r="N36" s="84">
        <f>K36/'סכום נכסי הקרן'!$C$42</f>
        <v>3.1335364089654711E-8</v>
      </c>
    </row>
    <row r="37" spans="2:14" s="138" customFormat="1">
      <c r="B37" s="103"/>
      <c r="C37" s="104"/>
      <c r="D37" s="104"/>
      <c r="E37" s="104"/>
      <c r="F37" s="104"/>
      <c r="G37" s="104"/>
      <c r="H37" s="104"/>
      <c r="I37" s="105"/>
      <c r="J37" s="106"/>
      <c r="K37" s="104"/>
      <c r="L37" s="104"/>
      <c r="M37" s="107"/>
      <c r="N37" s="104"/>
    </row>
    <row r="38" spans="2:14" s="138" customFormat="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 s="138" customFormat="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 s="138" customFormat="1">
      <c r="B40" s="142" t="s">
        <v>249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 s="138" customFormat="1">
      <c r="B41" s="142" t="s">
        <v>116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 s="138" customFormat="1">
      <c r="B42" s="142" t="s">
        <v>234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 s="138" customFormat="1">
      <c r="B43" s="142" t="s">
        <v>244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 s="138" customFormat="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 s="138" customFormat="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 s="138" customFormat="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 s="138" customFormat="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 s="138" customFormat="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</row>
    <row r="112" spans="2:14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</row>
    <row r="113" spans="2:14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</row>
    <row r="114" spans="2:14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</row>
    <row r="115" spans="2:14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2:14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</row>
    <row r="117" spans="2:14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</row>
    <row r="118" spans="2:14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</row>
    <row r="119" spans="2:14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</row>
    <row r="120" spans="2:14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</row>
    <row r="121" spans="2:14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2:14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</row>
    <row r="123" spans="2:14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2:14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</row>
    <row r="125" spans="2:14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</row>
    <row r="126" spans="2:14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</row>
    <row r="127" spans="2:14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</row>
    <row r="128" spans="2:14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</row>
    <row r="129" spans="2:14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</row>
    <row r="130" spans="2:14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</row>
    <row r="131" spans="2:14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</row>
    <row r="132" spans="2:14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</row>
    <row r="133" spans="2:14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</row>
    <row r="134" spans="2:14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</row>
    <row r="135" spans="2:14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</row>
    <row r="136" spans="2:14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</row>
    <row r="137" spans="2:14">
      <c r="E137" s="1"/>
      <c r="F137" s="1"/>
      <c r="G137" s="1"/>
    </row>
    <row r="138" spans="2:14">
      <c r="E138" s="1"/>
      <c r="F138" s="1"/>
      <c r="G138" s="1"/>
    </row>
    <row r="139" spans="2:14">
      <c r="E139" s="1"/>
      <c r="F139" s="1"/>
      <c r="G139" s="1"/>
    </row>
    <row r="140" spans="2:14">
      <c r="E140" s="1"/>
      <c r="F140" s="1"/>
      <c r="G140" s="1"/>
    </row>
    <row r="141" spans="2:14">
      <c r="E141" s="1"/>
      <c r="F141" s="1"/>
      <c r="G141" s="1"/>
    </row>
    <row r="142" spans="2:14">
      <c r="E142" s="1"/>
      <c r="F142" s="1"/>
      <c r="G142" s="1"/>
    </row>
    <row r="143" spans="2:14">
      <c r="E143" s="1"/>
      <c r="F143" s="1"/>
      <c r="G143" s="1"/>
    </row>
    <row r="144" spans="2:14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42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182</v>
      </c>
      <c r="C1" s="76" t="s" vm="1">
        <v>250</v>
      </c>
    </row>
    <row r="2" spans="2:63">
      <c r="B2" s="56" t="s">
        <v>181</v>
      </c>
      <c r="C2" s="76" t="s">
        <v>251</v>
      </c>
    </row>
    <row r="3" spans="2:63">
      <c r="B3" s="56" t="s">
        <v>183</v>
      </c>
      <c r="C3" s="76" t="s">
        <v>252</v>
      </c>
    </row>
    <row r="4" spans="2:63">
      <c r="B4" s="56" t="s">
        <v>184</v>
      </c>
      <c r="C4" s="76">
        <v>8602</v>
      </c>
    </row>
    <row r="6" spans="2:63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BK6" s="3"/>
    </row>
    <row r="7" spans="2:63" ht="26.25" customHeight="1">
      <c r="B7" s="189" t="s">
        <v>94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BH7" s="3"/>
      <c r="BK7" s="3"/>
    </row>
    <row r="8" spans="2:63" s="3" customFormat="1" ht="63">
      <c r="B8" s="22" t="s">
        <v>119</v>
      </c>
      <c r="C8" s="30" t="s">
        <v>45</v>
      </c>
      <c r="D8" s="30" t="s">
        <v>123</v>
      </c>
      <c r="E8" s="30" t="s">
        <v>121</v>
      </c>
      <c r="F8" s="30" t="s">
        <v>64</v>
      </c>
      <c r="G8" s="30" t="s">
        <v>105</v>
      </c>
      <c r="H8" s="30" t="s">
        <v>236</v>
      </c>
      <c r="I8" s="30" t="s">
        <v>235</v>
      </c>
      <c r="J8" s="30" t="s">
        <v>243</v>
      </c>
      <c r="K8" s="30" t="s">
        <v>62</v>
      </c>
      <c r="L8" s="30" t="s">
        <v>59</v>
      </c>
      <c r="M8" s="30" t="s">
        <v>185</v>
      </c>
      <c r="N8" s="30" t="s">
        <v>187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245</v>
      </c>
      <c r="I9" s="32"/>
      <c r="J9" s="16" t="s">
        <v>239</v>
      </c>
      <c r="K9" s="32" t="s">
        <v>239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6" customFormat="1" ht="18" customHeight="1">
      <c r="B11" s="125" t="s">
        <v>30</v>
      </c>
      <c r="C11" s="80"/>
      <c r="D11" s="80"/>
      <c r="E11" s="80"/>
      <c r="F11" s="80"/>
      <c r="G11" s="80"/>
      <c r="H11" s="86"/>
      <c r="I11" s="88"/>
      <c r="J11" s="80"/>
      <c r="K11" s="86">
        <v>2179.6880099999994</v>
      </c>
      <c r="L11" s="80"/>
      <c r="M11" s="87">
        <v>1</v>
      </c>
      <c r="N11" s="87">
        <f>K11/'סכום נכסי הקרן'!$C$42</f>
        <v>2.5871711134547316E-2</v>
      </c>
      <c r="O11" s="139"/>
      <c r="BH11" s="137"/>
      <c r="BI11" s="140"/>
      <c r="BK11" s="137"/>
    </row>
    <row r="12" spans="2:63" s="137" customFormat="1" ht="20.25">
      <c r="B12" s="125" t="s">
        <v>233</v>
      </c>
      <c r="C12" s="80"/>
      <c r="D12" s="80"/>
      <c r="E12" s="80"/>
      <c r="F12" s="80"/>
      <c r="G12" s="80"/>
      <c r="H12" s="86"/>
      <c r="I12" s="88"/>
      <c r="J12" s="80"/>
      <c r="K12" s="86">
        <v>894.553</v>
      </c>
      <c r="L12" s="80"/>
      <c r="M12" s="87">
        <v>0.41040414770185402</v>
      </c>
      <c r="N12" s="87">
        <f>K12/'סכום נכסי הקרן'!$C$42</f>
        <v>1.0617857557762459E-2</v>
      </c>
      <c r="BI12" s="136"/>
    </row>
    <row r="13" spans="2:63" s="138" customFormat="1">
      <c r="B13" s="125" t="s">
        <v>66</v>
      </c>
      <c r="C13" s="80"/>
      <c r="D13" s="80"/>
      <c r="E13" s="80"/>
      <c r="F13" s="80"/>
      <c r="G13" s="80"/>
      <c r="H13" s="86"/>
      <c r="I13" s="88"/>
      <c r="J13" s="80"/>
      <c r="K13" s="86">
        <v>846.51700000000005</v>
      </c>
      <c r="L13" s="80"/>
      <c r="M13" s="87">
        <v>0.3883661313528996</v>
      </c>
      <c r="N13" s="87">
        <f>K13/'סכום נכסי הקרן'!$C$42</f>
        <v>1.0047696364803878E-2</v>
      </c>
    </row>
    <row r="14" spans="2:63" s="138" customFormat="1">
      <c r="B14" s="77" t="s">
        <v>741</v>
      </c>
      <c r="C14" s="78" t="s">
        <v>742</v>
      </c>
      <c r="D14" s="89" t="s">
        <v>124</v>
      </c>
      <c r="E14" s="78" t="s">
        <v>743</v>
      </c>
      <c r="F14" s="89" t="s">
        <v>744</v>
      </c>
      <c r="G14" s="89" t="s">
        <v>167</v>
      </c>
      <c r="H14" s="83">
        <v>32900</v>
      </c>
      <c r="I14" s="85">
        <v>1287</v>
      </c>
      <c r="J14" s="78"/>
      <c r="K14" s="83">
        <v>423.423</v>
      </c>
      <c r="L14" s="84">
        <v>1.5934387982848342E-4</v>
      </c>
      <c r="M14" s="84">
        <v>0.19425853519284172</v>
      </c>
      <c r="N14" s="84">
        <f>K14/'סכום נכסי הקרן'!$C$42</f>
        <v>5.0258007079294949E-3</v>
      </c>
    </row>
    <row r="15" spans="2:63" s="138" customFormat="1">
      <c r="B15" s="77" t="s">
        <v>745</v>
      </c>
      <c r="C15" s="78" t="s">
        <v>746</v>
      </c>
      <c r="D15" s="89" t="s">
        <v>124</v>
      </c>
      <c r="E15" s="78" t="s">
        <v>747</v>
      </c>
      <c r="F15" s="89" t="s">
        <v>744</v>
      </c>
      <c r="G15" s="89" t="s">
        <v>167</v>
      </c>
      <c r="H15" s="83">
        <v>3290</v>
      </c>
      <c r="I15" s="85">
        <v>12860</v>
      </c>
      <c r="J15" s="78"/>
      <c r="K15" s="83">
        <v>423.09399999999999</v>
      </c>
      <c r="L15" s="84">
        <v>3.2048329114091254E-5</v>
      </c>
      <c r="M15" s="84">
        <v>0.19410759616005785</v>
      </c>
      <c r="N15" s="84">
        <f>K15/'סכום נכסי הקרן'!$C$42</f>
        <v>5.0218956568743823E-3</v>
      </c>
    </row>
    <row r="16" spans="2:63" s="138" customFormat="1" ht="20.25">
      <c r="B16" s="77"/>
      <c r="C16" s="78"/>
      <c r="D16" s="78"/>
      <c r="E16" s="78"/>
      <c r="F16" s="78"/>
      <c r="G16" s="78"/>
      <c r="H16" s="83"/>
      <c r="I16" s="85"/>
      <c r="J16" s="78"/>
      <c r="K16" s="78"/>
      <c r="L16" s="78"/>
      <c r="M16" s="84"/>
      <c r="N16" s="78"/>
      <c r="BH16" s="136"/>
    </row>
    <row r="17" spans="2:14" s="138" customFormat="1">
      <c r="B17" s="125" t="s">
        <v>67</v>
      </c>
      <c r="C17" s="80"/>
      <c r="D17" s="80"/>
      <c r="E17" s="80"/>
      <c r="F17" s="80"/>
      <c r="G17" s="80"/>
      <c r="H17" s="86"/>
      <c r="I17" s="88"/>
      <c r="J17" s="80"/>
      <c r="K17" s="86">
        <v>48.036000000000001</v>
      </c>
      <c r="L17" s="80"/>
      <c r="M17" s="87">
        <v>2.203801634895446E-2</v>
      </c>
      <c r="N17" s="87">
        <f>K17/'סכום נכסי הקרן'!$C$42</f>
        <v>5.7016119295858099E-4</v>
      </c>
    </row>
    <row r="18" spans="2:14" s="138" customFormat="1">
      <c r="B18" s="77" t="s">
        <v>748</v>
      </c>
      <c r="C18" s="78" t="s">
        <v>749</v>
      </c>
      <c r="D18" s="89" t="s">
        <v>124</v>
      </c>
      <c r="E18" s="78" t="s">
        <v>743</v>
      </c>
      <c r="F18" s="89" t="s">
        <v>750</v>
      </c>
      <c r="G18" s="89" t="s">
        <v>167</v>
      </c>
      <c r="H18" s="83">
        <v>15000</v>
      </c>
      <c r="I18" s="85">
        <v>320.24</v>
      </c>
      <c r="J18" s="78"/>
      <c r="K18" s="83">
        <v>48.036000000000001</v>
      </c>
      <c r="L18" s="84">
        <v>5.7481635067868621E-5</v>
      </c>
      <c r="M18" s="84">
        <v>2.203801634895446E-2</v>
      </c>
      <c r="N18" s="84">
        <f>K18/'סכום נכסי הקרן'!$C$42</f>
        <v>5.7016119295858099E-4</v>
      </c>
    </row>
    <row r="19" spans="2:14" s="138" customFormat="1">
      <c r="B19" s="77"/>
      <c r="C19" s="78"/>
      <c r="D19" s="78"/>
      <c r="E19" s="78"/>
      <c r="F19" s="78"/>
      <c r="G19" s="78"/>
      <c r="H19" s="83"/>
      <c r="I19" s="85"/>
      <c r="J19" s="78"/>
      <c r="K19" s="78"/>
      <c r="L19" s="78"/>
      <c r="M19" s="84"/>
      <c r="N19" s="78"/>
    </row>
    <row r="20" spans="2:14" s="137" customFormat="1">
      <c r="B20" s="118" t="s">
        <v>232</v>
      </c>
      <c r="C20" s="119"/>
      <c r="D20" s="119"/>
      <c r="E20" s="119"/>
      <c r="F20" s="119"/>
      <c r="G20" s="119"/>
      <c r="H20" s="120"/>
      <c r="I20" s="126"/>
      <c r="J20" s="119"/>
      <c r="K20" s="120">
        <v>1285.13501</v>
      </c>
      <c r="L20" s="119"/>
      <c r="M20" s="121">
        <v>0.58959585229814626</v>
      </c>
      <c r="N20" s="121">
        <f>K20/'סכום נכסי הקרן'!$C$42</f>
        <v>1.5253853576784866E-2</v>
      </c>
    </row>
    <row r="21" spans="2:14" s="138" customFormat="1">
      <c r="B21" s="125" t="s">
        <v>68</v>
      </c>
      <c r="C21" s="80"/>
      <c r="D21" s="80"/>
      <c r="E21" s="80"/>
      <c r="F21" s="80"/>
      <c r="G21" s="80"/>
      <c r="H21" s="86"/>
      <c r="I21" s="88"/>
      <c r="J21" s="80"/>
      <c r="K21" s="86">
        <v>1285.13501</v>
      </c>
      <c r="L21" s="80"/>
      <c r="M21" s="87">
        <v>0.58959585229814626</v>
      </c>
      <c r="N21" s="87">
        <f>K21/'סכום נכסי הקרן'!$C$42</f>
        <v>1.5253853576784866E-2</v>
      </c>
    </row>
    <row r="22" spans="2:14" s="138" customFormat="1">
      <c r="B22" s="77" t="s">
        <v>751</v>
      </c>
      <c r="C22" s="78" t="s">
        <v>752</v>
      </c>
      <c r="D22" s="89" t="s">
        <v>27</v>
      </c>
      <c r="E22" s="78"/>
      <c r="F22" s="89" t="s">
        <v>744</v>
      </c>
      <c r="G22" s="89" t="s">
        <v>176</v>
      </c>
      <c r="H22" s="83">
        <v>39</v>
      </c>
      <c r="I22" s="85">
        <v>20870</v>
      </c>
      <c r="J22" s="78"/>
      <c r="K22" s="83">
        <v>25.499610000000001</v>
      </c>
      <c r="L22" s="84">
        <v>3.5750155364216854E-7</v>
      </c>
      <c r="M22" s="84">
        <v>1.1698743069197324E-2</v>
      </c>
      <c r="N22" s="84">
        <f>K22/'סכום נכסי הקרן'!$C$42</f>
        <v>3.0266650132356067E-4</v>
      </c>
    </row>
    <row r="23" spans="2:14" s="138" customFormat="1">
      <c r="B23" s="77" t="s">
        <v>753</v>
      </c>
      <c r="C23" s="78" t="s">
        <v>754</v>
      </c>
      <c r="D23" s="89" t="s">
        <v>755</v>
      </c>
      <c r="E23" s="78"/>
      <c r="F23" s="89" t="s">
        <v>744</v>
      </c>
      <c r="G23" s="89" t="s">
        <v>166</v>
      </c>
      <c r="H23" s="83">
        <v>1471</v>
      </c>
      <c r="I23" s="85">
        <v>2834</v>
      </c>
      <c r="J23" s="78"/>
      <c r="K23" s="83">
        <v>147.11744000000002</v>
      </c>
      <c r="L23" s="84">
        <v>1.7295708203460221E-5</v>
      </c>
      <c r="M23" s="84">
        <v>6.7494723705894058E-2</v>
      </c>
      <c r="N23" s="84">
        <f>K23/'סכום נכסי הקרן'!$C$42</f>
        <v>1.7462039948249743E-3</v>
      </c>
    </row>
    <row r="24" spans="2:14" s="138" customFormat="1">
      <c r="B24" s="77" t="s">
        <v>756</v>
      </c>
      <c r="C24" s="78" t="s">
        <v>757</v>
      </c>
      <c r="D24" s="89" t="s">
        <v>27</v>
      </c>
      <c r="E24" s="78"/>
      <c r="F24" s="89" t="s">
        <v>744</v>
      </c>
      <c r="G24" s="89" t="s">
        <v>175</v>
      </c>
      <c r="H24" s="83">
        <v>178</v>
      </c>
      <c r="I24" s="85">
        <v>3187</v>
      </c>
      <c r="J24" s="78"/>
      <c r="K24" s="83">
        <v>16.04682</v>
      </c>
      <c r="L24" s="84">
        <v>3.4887617185154151E-6</v>
      </c>
      <c r="M24" s="84">
        <v>7.3619802129388252E-3</v>
      </c>
      <c r="N24" s="84">
        <f>K24/'סכום נכסי הקרן'!$C$42</f>
        <v>1.9046702544740643E-4</v>
      </c>
    </row>
    <row r="25" spans="2:14" s="138" customFormat="1">
      <c r="B25" s="77" t="s">
        <v>758</v>
      </c>
      <c r="C25" s="78" t="s">
        <v>759</v>
      </c>
      <c r="D25" s="89" t="s">
        <v>755</v>
      </c>
      <c r="E25" s="78"/>
      <c r="F25" s="89" t="s">
        <v>744</v>
      </c>
      <c r="G25" s="89" t="s">
        <v>166</v>
      </c>
      <c r="H25" s="83">
        <v>1008</v>
      </c>
      <c r="I25" s="85">
        <v>2579</v>
      </c>
      <c r="J25" s="78"/>
      <c r="K25" s="83">
        <v>91.741009999999989</v>
      </c>
      <c r="L25" s="84">
        <v>6.3999999999999997E-5</v>
      </c>
      <c r="M25" s="84">
        <v>4.2089055671779382E-2</v>
      </c>
      <c r="N25" s="84">
        <f>K25/'סכום נכסי הקרן'!$C$42</f>
        <v>1.0889158902661566E-3</v>
      </c>
    </row>
    <row r="26" spans="2:14" s="138" customFormat="1">
      <c r="B26" s="77" t="s">
        <v>760</v>
      </c>
      <c r="C26" s="78" t="s">
        <v>761</v>
      </c>
      <c r="D26" s="89" t="s">
        <v>755</v>
      </c>
      <c r="E26" s="78"/>
      <c r="F26" s="89" t="s">
        <v>744</v>
      </c>
      <c r="G26" s="89" t="s">
        <v>166</v>
      </c>
      <c r="H26" s="83">
        <v>1018</v>
      </c>
      <c r="I26" s="85">
        <v>3081</v>
      </c>
      <c r="J26" s="78"/>
      <c r="K26" s="83">
        <v>110.68560000000001</v>
      </c>
      <c r="L26" s="84">
        <v>2.5135802469135801E-5</v>
      </c>
      <c r="M26" s="84">
        <v>5.0780478441040763E-2</v>
      </c>
      <c r="N26" s="84">
        <f>K26/'סכום נכסי הקרן'!$C$42</f>
        <v>1.3137778695007144E-3</v>
      </c>
    </row>
    <row r="27" spans="2:14" s="138" customFormat="1">
      <c r="B27" s="77" t="s">
        <v>762</v>
      </c>
      <c r="C27" s="78" t="s">
        <v>763</v>
      </c>
      <c r="D27" s="89" t="s">
        <v>127</v>
      </c>
      <c r="E27" s="78"/>
      <c r="F27" s="89" t="s">
        <v>744</v>
      </c>
      <c r="G27" s="89" t="s">
        <v>166</v>
      </c>
      <c r="H27" s="83">
        <v>31</v>
      </c>
      <c r="I27" s="85">
        <v>44085.5</v>
      </c>
      <c r="J27" s="78"/>
      <c r="K27" s="83">
        <v>48.229109999999999</v>
      </c>
      <c r="L27" s="84">
        <v>5.3559235823734137E-6</v>
      </c>
      <c r="M27" s="84">
        <v>2.2126611597042281E-2</v>
      </c>
      <c r="N27" s="84">
        <f>K27/'סכום נכסי הקרן'!$C$42</f>
        <v>5.7245330362500264E-4</v>
      </c>
    </row>
    <row r="28" spans="2:14" s="138" customFormat="1">
      <c r="B28" s="77" t="s">
        <v>764</v>
      </c>
      <c r="C28" s="78" t="s">
        <v>765</v>
      </c>
      <c r="D28" s="89" t="s">
        <v>27</v>
      </c>
      <c r="E28" s="78"/>
      <c r="F28" s="89" t="s">
        <v>744</v>
      </c>
      <c r="G28" s="89" t="s">
        <v>168</v>
      </c>
      <c r="H28" s="83">
        <v>393.99999999999994</v>
      </c>
      <c r="I28" s="85">
        <v>7848</v>
      </c>
      <c r="J28" s="78"/>
      <c r="K28" s="83">
        <v>128.53601</v>
      </c>
      <c r="L28" s="84">
        <v>9.8413543701857904E-5</v>
      </c>
      <c r="M28" s="84">
        <v>5.896991193707582E-2</v>
      </c>
      <c r="N28" s="84">
        <f>K28/'סכום נכסי הקרן'!$C$42</f>
        <v>1.5256525272657193E-3</v>
      </c>
    </row>
    <row r="29" spans="2:14" s="138" customFormat="1">
      <c r="B29" s="77" t="s">
        <v>766</v>
      </c>
      <c r="C29" s="78" t="s">
        <v>767</v>
      </c>
      <c r="D29" s="89" t="s">
        <v>139</v>
      </c>
      <c r="E29" s="78"/>
      <c r="F29" s="89" t="s">
        <v>744</v>
      </c>
      <c r="G29" s="89" t="s">
        <v>170</v>
      </c>
      <c r="H29" s="83">
        <v>47</v>
      </c>
      <c r="I29" s="85">
        <v>7333</v>
      </c>
      <c r="J29" s="78"/>
      <c r="K29" s="83">
        <v>9.5165100000000002</v>
      </c>
      <c r="L29" s="84">
        <v>1.6254426175353234E-6</v>
      </c>
      <c r="M29" s="84">
        <v>4.3659963978055754E-3</v>
      </c>
      <c r="N29" s="84">
        <f>K29/'סכום נכסי הקרן'!$C$42</f>
        <v>1.1295579761849998E-4</v>
      </c>
    </row>
    <row r="30" spans="2:14">
      <c r="B30" s="77" t="s">
        <v>768</v>
      </c>
      <c r="C30" s="78" t="s">
        <v>769</v>
      </c>
      <c r="D30" s="89" t="s">
        <v>755</v>
      </c>
      <c r="E30" s="78"/>
      <c r="F30" s="89" t="s">
        <v>744</v>
      </c>
      <c r="G30" s="89" t="s">
        <v>166</v>
      </c>
      <c r="H30" s="83">
        <v>561.99999999999989</v>
      </c>
      <c r="I30" s="85">
        <v>4357</v>
      </c>
      <c r="J30" s="78"/>
      <c r="K30" s="83">
        <v>86.412289999999999</v>
      </c>
      <c r="L30" s="84">
        <v>3.9120829605055615E-7</v>
      </c>
      <c r="M30" s="84">
        <v>3.9644338824435715E-2</v>
      </c>
      <c r="N30" s="84">
        <f>K30/'סכום נכסי הקרן'!$C$42</f>
        <v>1.02566688218592E-3</v>
      </c>
    </row>
    <row r="31" spans="2:14">
      <c r="B31" s="77" t="s">
        <v>770</v>
      </c>
      <c r="C31" s="78" t="s">
        <v>771</v>
      </c>
      <c r="D31" s="89" t="s">
        <v>755</v>
      </c>
      <c r="E31" s="78"/>
      <c r="F31" s="89" t="s">
        <v>744</v>
      </c>
      <c r="G31" s="89" t="s">
        <v>166</v>
      </c>
      <c r="H31" s="83">
        <v>763</v>
      </c>
      <c r="I31" s="85">
        <v>23076</v>
      </c>
      <c r="J31" s="78"/>
      <c r="K31" s="83">
        <v>621.35060999999996</v>
      </c>
      <c r="L31" s="84">
        <v>2.3748473573086116E-6</v>
      </c>
      <c r="M31" s="84">
        <v>0.28506401244093649</v>
      </c>
      <c r="N31" s="84">
        <f>K31/'סכום נכסי הקרן'!$C$42</f>
        <v>7.375093784726912E-3</v>
      </c>
    </row>
    <row r="32" spans="2:14">
      <c r="B32" s="81"/>
      <c r="C32" s="78"/>
      <c r="D32" s="78"/>
      <c r="E32" s="78"/>
      <c r="F32" s="78"/>
      <c r="G32" s="78"/>
      <c r="H32" s="83"/>
      <c r="I32" s="85"/>
      <c r="J32" s="78"/>
      <c r="K32" s="78"/>
      <c r="L32" s="78"/>
      <c r="M32" s="84"/>
      <c r="N32" s="78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91" t="s">
        <v>249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91" t="s">
        <v>116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91" t="s">
        <v>234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91" t="s">
        <v>244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91" t="s">
        <v>242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</row>
    <row r="112" spans="2:14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</row>
    <row r="113" spans="2:14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</row>
    <row r="114" spans="2:14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</row>
    <row r="115" spans="2:14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2:14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</row>
    <row r="117" spans="2:14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</row>
    <row r="118" spans="2:14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</row>
    <row r="119" spans="2:14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</row>
    <row r="120" spans="2:14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</row>
    <row r="121" spans="2:14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2:14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</row>
    <row r="123" spans="2:14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2:14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</row>
    <row r="125" spans="2:14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</row>
    <row r="126" spans="2:14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</row>
    <row r="127" spans="2:14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</row>
    <row r="128" spans="2:14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</row>
    <row r="129" spans="2:14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</row>
    <row r="130" spans="2:14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</row>
    <row r="131" spans="2:14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182</v>
      </c>
      <c r="C1" s="76" t="s" vm="1">
        <v>250</v>
      </c>
    </row>
    <row r="2" spans="2:65">
      <c r="B2" s="56" t="s">
        <v>181</v>
      </c>
      <c r="C2" s="76" t="s">
        <v>251</v>
      </c>
    </row>
    <row r="3" spans="2:65">
      <c r="B3" s="56" t="s">
        <v>183</v>
      </c>
      <c r="C3" s="76" t="s">
        <v>252</v>
      </c>
    </row>
    <row r="4" spans="2:65">
      <c r="B4" s="56" t="s">
        <v>184</v>
      </c>
      <c r="C4" s="76">
        <v>8602</v>
      </c>
    </row>
    <row r="6" spans="2:65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5" ht="26.25" customHeight="1">
      <c r="B7" s="189" t="s">
        <v>95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BM7" s="3"/>
    </row>
    <row r="8" spans="2:65" s="3" customFormat="1" ht="78.75">
      <c r="B8" s="22" t="s">
        <v>119</v>
      </c>
      <c r="C8" s="30" t="s">
        <v>45</v>
      </c>
      <c r="D8" s="30" t="s">
        <v>123</v>
      </c>
      <c r="E8" s="30" t="s">
        <v>121</v>
      </c>
      <c r="F8" s="30" t="s">
        <v>64</v>
      </c>
      <c r="G8" s="30" t="s">
        <v>15</v>
      </c>
      <c r="H8" s="30" t="s">
        <v>65</v>
      </c>
      <c r="I8" s="30" t="s">
        <v>105</v>
      </c>
      <c r="J8" s="30" t="s">
        <v>236</v>
      </c>
      <c r="K8" s="30" t="s">
        <v>235</v>
      </c>
      <c r="L8" s="30" t="s">
        <v>62</v>
      </c>
      <c r="M8" s="30" t="s">
        <v>59</v>
      </c>
      <c r="N8" s="30" t="s">
        <v>185</v>
      </c>
      <c r="O8" s="20" t="s">
        <v>187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245</v>
      </c>
      <c r="K9" s="32"/>
      <c r="L9" s="32" t="s">
        <v>239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91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8EF5BB1-E274-40CB-BDDB-569748FF2F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