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קונצרני'!$I$1:$I$830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1" i="84" l="1"/>
  <c r="C10" i="84" s="1"/>
  <c r="C43" i="88" l="1"/>
  <c r="C33" i="88" l="1"/>
  <c r="C31" i="88"/>
  <c r="C26" i="88"/>
  <c r="C18" i="88"/>
  <c r="C17" i="88"/>
  <c r="C16" i="88"/>
  <c r="C15" i="88"/>
  <c r="C13" i="88"/>
  <c r="C11" i="88"/>
  <c r="J11" i="63"/>
  <c r="J32" i="63"/>
  <c r="J33" i="63"/>
  <c r="M106" i="62"/>
  <c r="M105" i="62"/>
  <c r="M104" i="62"/>
  <c r="M103" i="62"/>
  <c r="M102" i="62"/>
  <c r="M101" i="62"/>
  <c r="M100" i="62"/>
  <c r="M99" i="62"/>
  <c r="M98" i="62"/>
  <c r="M97" i="62"/>
  <c r="M96" i="62"/>
  <c r="M95" i="62"/>
  <c r="M94" i="62"/>
  <c r="M93" i="62"/>
  <c r="M92" i="62"/>
  <c r="M91" i="62"/>
  <c r="M90" i="62"/>
  <c r="M89" i="62"/>
  <c r="M87" i="62"/>
  <c r="M86" i="62"/>
  <c r="M85" i="62"/>
  <c r="M84" i="62"/>
  <c r="M83" i="62"/>
  <c r="M82" i="62"/>
  <c r="M81" i="62"/>
  <c r="M80" i="62"/>
  <c r="M79" i="62"/>
  <c r="M77" i="62"/>
  <c r="M76" i="62"/>
  <c r="M75" i="62"/>
  <c r="M74" i="62"/>
  <c r="M73" i="62"/>
  <c r="M72" i="62"/>
  <c r="M71" i="62"/>
  <c r="M70" i="62"/>
  <c r="M69" i="62"/>
  <c r="M68" i="62"/>
  <c r="M67" i="62"/>
  <c r="M66" i="62"/>
  <c r="M65" i="62"/>
  <c r="M64" i="62"/>
  <c r="M63" i="62"/>
  <c r="M62" i="62"/>
  <c r="M61" i="62"/>
  <c r="M60" i="62"/>
  <c r="M59" i="62"/>
  <c r="M58" i="62"/>
  <c r="M57" i="62"/>
  <c r="M56" i="62"/>
  <c r="M55" i="62"/>
  <c r="M54" i="62"/>
  <c r="M53" i="62"/>
  <c r="M52" i="62"/>
  <c r="M51" i="62"/>
  <c r="M50" i="62"/>
  <c r="M49" i="62"/>
  <c r="M48" i="62"/>
  <c r="M47" i="62"/>
  <c r="M46" i="62"/>
  <c r="M45" i="62"/>
  <c r="M44" i="62"/>
  <c r="M42" i="62"/>
  <c r="M41" i="62"/>
  <c r="M40" i="62"/>
  <c r="M39" i="62"/>
  <c r="M38" i="62"/>
  <c r="M37" i="62"/>
  <c r="M36" i="62"/>
  <c r="M35" i="62"/>
  <c r="M34" i="62"/>
  <c r="M33" i="62"/>
  <c r="M32" i="62"/>
  <c r="M31" i="62"/>
  <c r="M30" i="62"/>
  <c r="M29" i="62"/>
  <c r="M28" i="62"/>
  <c r="M27" i="62"/>
  <c r="M26" i="62"/>
  <c r="M25" i="62"/>
  <c r="M24" i="62"/>
  <c r="M23" i="62"/>
  <c r="M22" i="62"/>
  <c r="M21" i="62"/>
  <c r="M20" i="62"/>
  <c r="M19" i="62"/>
  <c r="M18" i="62"/>
  <c r="M17" i="62"/>
  <c r="M16" i="62"/>
  <c r="M15" i="62"/>
  <c r="M14" i="62"/>
  <c r="M13" i="62"/>
  <c r="M12" i="62"/>
  <c r="M11" i="62"/>
  <c r="K90" i="62"/>
  <c r="M108" i="62"/>
  <c r="K108" i="62"/>
  <c r="Q63" i="61"/>
  <c r="Q13" i="61"/>
  <c r="S52" i="61"/>
  <c r="C12" i="88" l="1"/>
  <c r="C23" i="88"/>
  <c r="Q12" i="61"/>
  <c r="Q11" i="61" s="1"/>
  <c r="C10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D10" i="88" s="1"/>
  <c r="U79" i="61"/>
  <c r="N42" i="63"/>
  <c r="N27" i="63"/>
  <c r="N45" i="63"/>
  <c r="U85" i="61"/>
  <c r="S22" i="71"/>
  <c r="U43" i="61"/>
  <c r="U27" i="61"/>
  <c r="D18" i="88" l="1"/>
  <c r="U20" i="61"/>
  <c r="N72" i="62"/>
  <c r="U21" i="61"/>
  <c r="N100" i="62"/>
  <c r="U23" i="61"/>
  <c r="N75" i="62"/>
  <c r="U87" i="61"/>
  <c r="U14" i="61"/>
  <c r="N35" i="63"/>
  <c r="D42" i="88"/>
  <c r="U15" i="61"/>
  <c r="U64" i="61"/>
  <c r="U89" i="61"/>
  <c r="Q19" i="78"/>
  <c r="U36" i="61"/>
  <c r="N26" i="62"/>
  <c r="N93" i="62"/>
  <c r="O15" i="64"/>
  <c r="Q11" i="78"/>
  <c r="U37" i="61"/>
  <c r="N23" i="62"/>
  <c r="N90" i="62"/>
  <c r="O12" i="64"/>
  <c r="N53" i="63"/>
  <c r="U30" i="61"/>
  <c r="N16" i="62"/>
  <c r="N82" i="62"/>
  <c r="N52" i="63"/>
  <c r="D16" i="88"/>
  <c r="N79" i="62"/>
  <c r="U19" i="61"/>
  <c r="N70" i="62"/>
  <c r="Q13" i="59"/>
  <c r="U52" i="61"/>
  <c r="N42" i="62"/>
  <c r="N11" i="63"/>
  <c r="K11" i="76"/>
  <c r="Q14" i="59"/>
  <c r="U53" i="61"/>
  <c r="N39" i="62"/>
  <c r="N106" i="62"/>
  <c r="S24" i="71"/>
  <c r="U46" i="61"/>
  <c r="N32" i="62"/>
  <c r="N99" i="62"/>
  <c r="S16" i="71"/>
  <c r="N65" i="62"/>
  <c r="N41" i="62"/>
  <c r="N33" i="62"/>
  <c r="N50" i="62"/>
  <c r="N23" i="63"/>
  <c r="Q30" i="59"/>
  <c r="U69" i="61"/>
  <c r="N59" i="62"/>
  <c r="N28" i="63"/>
  <c r="Q16" i="78"/>
  <c r="Q31" i="59"/>
  <c r="U70" i="61"/>
  <c r="N56" i="62"/>
  <c r="N25" i="63"/>
  <c r="Q13" i="78"/>
  <c r="Q24" i="59"/>
  <c r="U63" i="61"/>
  <c r="N49" i="62"/>
  <c r="N17" i="63"/>
  <c r="K17" i="76"/>
  <c r="Q25" i="59"/>
  <c r="Q29" i="59"/>
  <c r="N58" i="62"/>
  <c r="N13" i="62"/>
  <c r="U51" i="61"/>
  <c r="U39" i="61"/>
  <c r="N21" i="62"/>
  <c r="N96" i="62"/>
  <c r="N44" i="63"/>
  <c r="S27" i="71"/>
  <c r="Q17" i="59"/>
  <c r="Q34" i="59"/>
  <c r="U24" i="61"/>
  <c r="U40" i="61"/>
  <c r="U56" i="61"/>
  <c r="U73" i="61"/>
  <c r="N14" i="62"/>
  <c r="N30" i="62"/>
  <c r="N47" i="62"/>
  <c r="N63" i="62"/>
  <c r="N80" i="62"/>
  <c r="N97" i="62"/>
  <c r="N15" i="63"/>
  <c r="N33" i="63"/>
  <c r="N50" i="63"/>
  <c r="S14" i="71"/>
  <c r="K15" i="76"/>
  <c r="Q20" i="78"/>
  <c r="N36" i="63"/>
  <c r="Q18" i="59"/>
  <c r="Q35" i="59"/>
  <c r="U25" i="61"/>
  <c r="U41" i="61"/>
  <c r="U57" i="61"/>
  <c r="U74" i="61"/>
  <c r="N11" i="62"/>
  <c r="N27" i="62"/>
  <c r="N44" i="62"/>
  <c r="N60" i="62"/>
  <c r="N76" i="62"/>
  <c r="N94" i="62"/>
  <c r="N12" i="63"/>
  <c r="N29" i="63"/>
  <c r="N46" i="63"/>
  <c r="S11" i="71"/>
  <c r="K12" i="76"/>
  <c r="Q17" i="78"/>
  <c r="N19" i="63"/>
  <c r="S17" i="71"/>
  <c r="Q11" i="59"/>
  <c r="Q28" i="59"/>
  <c r="U18" i="61"/>
  <c r="U34" i="61"/>
  <c r="U50" i="61"/>
  <c r="U67" i="61"/>
  <c r="U83" i="61"/>
  <c r="N20" i="62"/>
  <c r="N36" i="62"/>
  <c r="N53" i="62"/>
  <c r="N69" i="62"/>
  <c r="N86" i="62"/>
  <c r="N103" i="62"/>
  <c r="N22" i="63"/>
  <c r="N39" i="63"/>
  <c r="N56" i="63"/>
  <c r="S21" i="71"/>
  <c r="Q10" i="78"/>
  <c r="D31" i="88"/>
  <c r="U59" i="61"/>
  <c r="N66" i="62"/>
  <c r="D17" i="88"/>
  <c r="D12" i="88"/>
  <c r="D23" i="88"/>
  <c r="U11" i="61"/>
  <c r="N62" i="62"/>
  <c r="N25" i="62"/>
  <c r="U80" i="61"/>
  <c r="U35" i="61"/>
  <c r="N83" i="62"/>
  <c r="N46" i="62"/>
  <c r="U68" i="61"/>
  <c r="Q16" i="59"/>
  <c r="U55" i="61"/>
  <c r="N37" i="62"/>
  <c r="N104" i="62"/>
  <c r="N57" i="63"/>
  <c r="K14" i="76"/>
  <c r="Q21" i="59"/>
  <c r="U12" i="61"/>
  <c r="U28" i="61"/>
  <c r="U44" i="61"/>
  <c r="U60" i="61"/>
  <c r="U77" i="61"/>
  <c r="N18" i="62"/>
  <c r="N34" i="62"/>
  <c r="N51" i="62"/>
  <c r="N67" i="62"/>
  <c r="N84" i="62"/>
  <c r="N101" i="62"/>
  <c r="N20" i="63"/>
  <c r="N37" i="63"/>
  <c r="N54" i="63"/>
  <c r="S18" i="71"/>
  <c r="K20" i="76"/>
  <c r="N92" i="62"/>
  <c r="N49" i="63"/>
  <c r="Q22" i="59"/>
  <c r="U13" i="61"/>
  <c r="U29" i="61"/>
  <c r="U45" i="61"/>
  <c r="U61" i="61"/>
  <c r="U78" i="61"/>
  <c r="N15" i="62"/>
  <c r="N31" i="62"/>
  <c r="N48" i="62"/>
  <c r="N64" i="62"/>
  <c r="N81" i="62"/>
  <c r="N98" i="62"/>
  <c r="N16" i="63"/>
  <c r="N34" i="63"/>
  <c r="N51" i="63"/>
  <c r="S15" i="71"/>
  <c r="K16" i="76"/>
  <c r="Q21" i="78"/>
  <c r="N32" i="63"/>
  <c r="Q15" i="78"/>
  <c r="Q15" i="59"/>
  <c r="Q32" i="59"/>
  <c r="U22" i="61"/>
  <c r="U38" i="61"/>
  <c r="U54" i="61"/>
  <c r="U71" i="61"/>
  <c r="U88" i="61"/>
  <c r="N24" i="62"/>
  <c r="N40" i="62"/>
  <c r="N57" i="62"/>
  <c r="N73" i="62"/>
  <c r="N91" i="62"/>
  <c r="N108" i="62"/>
  <c r="N26" i="63"/>
  <c r="N43" i="63"/>
  <c r="O13" i="64"/>
  <c r="S26" i="71"/>
  <c r="Q14" i="78"/>
  <c r="D33" i="88"/>
  <c r="D26" i="88"/>
  <c r="U47" i="61"/>
  <c r="D13" i="88"/>
  <c r="D15" i="88"/>
  <c r="D11" i="88"/>
  <c r="U76" i="61"/>
  <c r="N74" i="62"/>
  <c r="N29" i="62"/>
  <c r="U84" i="61"/>
  <c r="Q20" i="59"/>
  <c r="U31" i="61"/>
  <c r="Q12" i="59"/>
  <c r="N17" i="62"/>
  <c r="Q33" i="59"/>
  <c r="U72" i="61"/>
  <c r="N54" i="62"/>
  <c r="N14" i="63"/>
  <c r="S13" i="71"/>
  <c r="K19" i="76"/>
  <c r="Q26" i="59"/>
  <c r="U16" i="61"/>
  <c r="U32" i="61"/>
  <c r="U48" i="61"/>
  <c r="U65" i="61"/>
  <c r="U81" i="61"/>
  <c r="N22" i="62"/>
  <c r="N38" i="62"/>
  <c r="N55" i="62"/>
  <c r="N71" i="62"/>
  <c r="N89" i="62"/>
  <c r="N105" i="62"/>
  <c r="N24" i="63"/>
  <c r="N41" i="63"/>
  <c r="O11" i="64"/>
  <c r="S23" i="71"/>
  <c r="Q12" i="78"/>
  <c r="N109" i="62"/>
  <c r="O14" i="64"/>
  <c r="Q27" i="59"/>
  <c r="U17" i="61"/>
  <c r="U33" i="61"/>
  <c r="U49" i="61"/>
  <c r="U66" i="61"/>
  <c r="U82" i="61"/>
  <c r="N19" i="62"/>
  <c r="N35" i="62"/>
  <c r="N52" i="62"/>
  <c r="N68" i="62"/>
  <c r="N85" i="62"/>
  <c r="N102" i="62"/>
  <c r="N21" i="63"/>
  <c r="N38" i="63"/>
  <c r="N55" i="63"/>
  <c r="S19" i="71"/>
  <c r="K21" i="76"/>
  <c r="N87" i="62"/>
  <c r="N40" i="63"/>
  <c r="Q19" i="59"/>
  <c r="Q36" i="59"/>
  <c r="U26" i="61"/>
  <c r="U42" i="61"/>
  <c r="U58" i="61"/>
  <c r="U75" i="61"/>
  <c r="N12" i="62"/>
  <c r="N28" i="62"/>
  <c r="N45" i="62"/>
  <c r="N61" i="62"/>
  <c r="N77" i="62"/>
  <c r="N95" i="62"/>
  <c r="N13" i="63"/>
  <c r="N30" i="63"/>
  <c r="N47" i="63"/>
  <c r="S12" i="71"/>
  <c r="K13" i="76"/>
  <c r="Q18" i="7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7">
    <s v="Migdal Hashkaot Neches Boded"/>
    <s v="{[Time].[Hie Time].[Yom].&amp;[20170930]}"/>
    <s v="{[Medida].[Medida].&amp;[2]}"/>
    <s v="{[Keren].[Keren].[All]}"/>
    <s v="{[Cheshbon KM].[Hie Peilut].[Peilut 7].&amp;[Kod_Peilut_L7_7070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7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</mdxMetadata>
  <valueMetadata count="3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</valueMetadata>
</metadata>
</file>

<file path=xl/sharedStrings.xml><?xml version="1.0" encoding="utf-8"?>
<sst xmlns="http://schemas.openxmlformats.org/spreadsheetml/2006/main" count="3536" uniqueCount="893">
  <si>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</si>
  <si>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</si>
  <si>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</si>
  <si>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</si>
  <si>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</si>
  <si>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</si>
  <si>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</si>
  <si>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</si>
  <si>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</si>
  <si>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</si>
  <si>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</si>
  <si>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</si>
  <si>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</si>
  <si>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</si>
  <si>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</si>
  <si>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</si>
  <si>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</si>
  <si>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</si>
  <si>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</si>
  <si>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</si>
  <si>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</si>
  <si>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</si>
  <si>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</si>
  <si>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</si>
  <si>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</si>
  <si>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</si>
  <si>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</si>
  <si>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</si>
  <si>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</si>
  <si>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</si>
  <si>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</si>
  <si>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</si>
  <si>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</si>
  <si>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</si>
  <si>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</si>
  <si>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</si>
  <si>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</si>
  <si>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</si>
  <si>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</si>
  <si>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</si>
  <si>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</si>
  <si>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</si>
  <si>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</si>
  <si>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</si>
  <si>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</si>
  <si>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</si>
  <si>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</si>
  <si>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</si>
  <si>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</si>
  <si>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</si>
  <si>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</si>
  <si>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</si>
  <si>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</si>
  <si>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</si>
  <si>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</si>
  <si>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</si>
  <si>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</si>
  <si>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</si>
  <si>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</si>
  <si>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</si>
  <si>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</si>
  <si>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</si>
  <si>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</si>
  <si>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</si>
  <si>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</si>
  <si>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</si>
  <si>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</si>
  <si>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</si>
  <si>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</si>
  <si>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</si>
  <si>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</si>
  <si>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</si>
  <si>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</si>
  <si>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</si>
  <si>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</si>
  <si>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</si>
  <si>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</si>
  <si>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</si>
  <si>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</si>
  <si>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</si>
  <si>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</si>
  <si>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</si>
  <si>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</si>
  <si>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</si>
  <si>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</si>
  <si>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</si>
  <si>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</si>
  <si>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</si>
  <si>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</si>
  <si>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</si>
  <si>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</si>
  <si>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</si>
  <si>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</si>
  <si>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</si>
  <si>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</si>
  <si>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</si>
  <si>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</si>
  <si>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</si>
  <si>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</si>
  <si>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</si>
  <si>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</si>
  <si>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</si>
  <si>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</si>
  <si>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</si>
  <si>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</si>
  <si>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</si>
  <si>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</si>
  <si>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</si>
  <si>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</si>
  <si>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</si>
  <si>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</si>
  <si>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</si>
  <si>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</si>
  <si>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</si>
  <si>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</si>
  <si>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</si>
  <si>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</si>
  <si>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</si>
  <si>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</si>
  <si>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</si>
  <si>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</si>
  <si>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</si>
  <si>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</si>
  <si>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</si>
  <si>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</si>
  <si>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</si>
  <si>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</si>
  <si>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</si>
  <si>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</si>
  <si>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</si>
  <si>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</si>
  <si>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</si>
  <si>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</si>
  <si>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</si>
  <si>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</si>
  <si>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</si>
  <si>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</si>
  <si>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</si>
  <si>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</si>
  <si>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</si>
  <si>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</si>
  <si>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</si>
  <si>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</si>
  <si>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</si>
  <si>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</si>
  <si>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</si>
  <si>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</si>
  <si>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</si>
  <si>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</si>
  <si>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</si>
  <si>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</si>
  <si>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</si>
  <si>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</si>
  <si>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</si>
  <si>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</si>
  <si>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</si>
  <si>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</si>
  <si>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</si>
  <si>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</si>
  <si>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</si>
  <si>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</si>
  <si>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</si>
  <si>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</si>
  <si>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</si>
  <si>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</si>
  <si>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</si>
  <si>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</si>
  <si>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</si>
  <si>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</si>
  <si>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</si>
  <si>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</si>
  <si>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</si>
  <si>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</si>
  <si>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</si>
  <si>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</si>
  <si>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</si>
  <si>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</si>
  <si>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</si>
  <si>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</si>
  <si>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</si>
  <si>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</si>
  <si>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</si>
  <si>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</si>
  <si>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</si>
  <si>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</si>
  <si>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</si>
  <si>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</si>
  <si>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</si>
  <si>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</si>
  <si>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</si>
  <si>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</si>
  <si>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</si>
  <si>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</si>
  <si>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</si>
  <si>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</si>
  <si>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</si>
  <si>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</si>
  <si>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</si>
  <si>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</si>
  <si>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</si>
  <si>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</si>
  <si>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</si>
  <si>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</si>
  <si>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</si>
  <si>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</si>
  <si>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</si>
  <si>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</si>
  <si>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</si>
  <si>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</si>
  <si>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</si>
  <si>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</si>
  <si>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</si>
  <si>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</si>
  <si>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</si>
  <si>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</si>
  <si>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</si>
  <si>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</si>
  <si>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</si>
  <si>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</si>
  <si>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</si>
  <si>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</si>
  <si>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</si>
  <si>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</si>
  <si>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</si>
  <si>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</si>
  <si>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</si>
  <si>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</si>
  <si>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</si>
  <si>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</si>
  <si>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</si>
  <si>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</si>
  <si>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</si>
  <si>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</si>
  <si>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</si>
  <si>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</si>
  <si>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</si>
  <si>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</si>
  <si>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</si>
  <si>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</si>
  <si>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</si>
  <si>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</si>
  <si>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</si>
  <si>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</si>
  <si>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</si>
  <si>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>מקפת משלימה - מסלול לבני 50 ומטה</t>
  </si>
  <si>
    <t>5903 גליל</t>
  </si>
  <si>
    <t>9590332</t>
  </si>
  <si>
    <t>RF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</si>
  <si>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</si>
  <si>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</si>
  <si>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</si>
  <si>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</si>
  <si>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</si>
  <si>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</si>
  <si>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</si>
  <si>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</si>
  <si>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</si>
  <si>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</si>
  <si>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</si>
  <si>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</si>
  <si>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</si>
  <si>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</si>
  <si>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</si>
  <si>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</si>
  <si>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</si>
  <si>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</si>
  <si>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</si>
  <si>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</si>
  <si>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</si>
  <si>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</si>
  <si>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</si>
  <si>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</si>
  <si>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</si>
  <si>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</si>
  <si>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</si>
  <si>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</si>
  <si>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</si>
  <si>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</si>
  <si>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</si>
  <si>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</si>
  <si>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</si>
  <si>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</si>
  <si>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</si>
  <si>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</si>
  <si>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</si>
  <si>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</si>
  <si>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</si>
  <si>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</si>
  <si>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</si>
  <si>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מזרחי הנפקות 44</t>
  </si>
  <si>
    <t>2310209</t>
  </si>
  <si>
    <t>520000522</t>
  </si>
  <si>
    <t>מזרחי הנפקות 45</t>
  </si>
  <si>
    <t>2310217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</si>
  <si>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</si>
  <si>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</si>
  <si>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</si>
  <si>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</si>
  <si>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</si>
  <si>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</si>
  <si>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</si>
  <si>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</si>
  <si>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</si>
  <si>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לאומי מימון הת יד</t>
  </si>
  <si>
    <t>6040299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</si>
  <si>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</si>
  <si>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</si>
  <si>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</si>
  <si>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</si>
  <si>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</si>
  <si>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</si>
  <si>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</si>
  <si>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</si>
  <si>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</si>
  <si>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</si>
  <si>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</si>
  <si>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</si>
  <si>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</si>
  <si>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</si>
  <si>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</si>
  <si>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</si>
  <si>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</si>
  <si>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</si>
  <si>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</si>
  <si>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</si>
  <si>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</si>
  <si>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</si>
  <si>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</si>
  <si>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</si>
  <si>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</si>
  <si>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</si>
  <si>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בנק לאומי שה סדרה 200</t>
  </si>
  <si>
    <t>6040141</t>
  </si>
  <si>
    <t>דקאהנ.ק7</t>
  </si>
  <si>
    <t>1119825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</si>
  <si>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</si>
  <si>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</si>
  <si>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</si>
  <si>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</si>
  <si>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</si>
  <si>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</si>
  <si>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</si>
  <si>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</si>
  <si>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</si>
  <si>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</si>
  <si>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</si>
  <si>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</si>
  <si>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</si>
  <si>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</si>
  <si>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</si>
  <si>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</si>
  <si>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</si>
  <si>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</si>
  <si>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</si>
  <si>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</si>
  <si>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</si>
  <si>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</si>
  <si>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גב ים     ו*</t>
  </si>
  <si>
    <t>7590128</t>
  </si>
  <si>
    <t>520001736</t>
  </si>
  <si>
    <t>גזית גלוב ט</t>
  </si>
  <si>
    <t>1260462</t>
  </si>
  <si>
    <t>520033234</t>
  </si>
  <si>
    <t>מליסרון אגח טז*</t>
  </si>
  <si>
    <t>3230265</t>
  </si>
  <si>
    <t>520037789</t>
  </si>
  <si>
    <t>מליסרון אגח יא*</t>
  </si>
  <si>
    <t>3230208</t>
  </si>
  <si>
    <t>מליסרון אגח יד*</t>
  </si>
  <si>
    <t>3230232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</si>
  <si>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</si>
  <si>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</si>
  <si>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</si>
  <si>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</si>
  <si>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</si>
  <si>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</si>
  <si>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</si>
  <si>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ביטוח</t>
  </si>
  <si>
    <t>פניקס הון אגח ה</t>
  </si>
  <si>
    <t>1135417</t>
  </si>
  <si>
    <t>ביג אגח ז</t>
  </si>
  <si>
    <t>1136084</t>
  </si>
  <si>
    <t>513623314</t>
  </si>
  <si>
    <t>A+</t>
  </si>
  <si>
    <t>ביג אגח ח</t>
  </si>
  <si>
    <t>1138924</t>
  </si>
  <si>
    <t>בינל הנפק התח כב (COCO)</t>
  </si>
  <si>
    <t>1138585</t>
  </si>
  <si>
    <t>513141879</t>
  </si>
  <si>
    <t>ישרס אגח טו</t>
  </si>
  <si>
    <t>6130207</t>
  </si>
  <si>
    <t>520017807</t>
  </si>
  <si>
    <t>ריבוע נדלן ז</t>
  </si>
  <si>
    <t>1140615</t>
  </si>
  <si>
    <t>513765859</t>
  </si>
  <si>
    <t>אשטרום נכ אג8</t>
  </si>
  <si>
    <t>2510162</t>
  </si>
  <si>
    <t>520036617</t>
  </si>
  <si>
    <t>מבני תעש אגח כ</t>
  </si>
  <si>
    <t>2260495</t>
  </si>
  <si>
    <t>520024126</t>
  </si>
  <si>
    <t>מבני תעשיה אגח יז</t>
  </si>
  <si>
    <t>2260446</t>
  </si>
  <si>
    <t>מבני תעשיה אגח יח</t>
  </si>
  <si>
    <t>2260479</t>
  </si>
  <si>
    <t>מגה אור אגח ג</t>
  </si>
  <si>
    <t>1127323</t>
  </si>
  <si>
    <t>513257873</t>
  </si>
  <si>
    <t>אדגר.ק7</t>
  </si>
  <si>
    <t>1820158</t>
  </si>
  <si>
    <t>520035171</t>
  </si>
  <si>
    <t>כלכלית ירושלים אגח טו</t>
  </si>
  <si>
    <t>1980416</t>
  </si>
  <si>
    <t>520017070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</si>
  <si>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</si>
  <si>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</si>
  <si>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</si>
  <si>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</si>
  <si>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</si>
  <si>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</si>
  <si>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אמות אגח ה</t>
  </si>
  <si>
    <t>1138114</t>
  </si>
  <si>
    <t>בנק לאומי שה סדרה 201</t>
  </si>
  <si>
    <t>6040158</t>
  </si>
  <si>
    <t>גב ים ח*</t>
  </si>
  <si>
    <t>7590151</t>
  </si>
  <si>
    <t>חשמל אגח 26</t>
  </si>
  <si>
    <t>6000202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</si>
  <si>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</si>
  <si>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</si>
  <si>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</si>
  <si>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</si>
  <si>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</si>
  <si>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</si>
  <si>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</si>
  <si>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</si>
  <si>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</si>
  <si>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</si>
  <si>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</si>
  <si>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</si>
  <si>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</si>
  <si>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וורטון אגח א</t>
  </si>
  <si>
    <t>1140169</t>
  </si>
  <si>
    <t>1866231</t>
  </si>
  <si>
    <t>פז נפט אג 3*</t>
  </si>
  <si>
    <t>1114073</t>
  </si>
  <si>
    <t>פז נפט ד*</t>
  </si>
  <si>
    <t>1132505</t>
  </si>
  <si>
    <t>פז נפט ה*</t>
  </si>
  <si>
    <t>1139534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</si>
  <si>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</si>
  <si>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</si>
  <si>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</si>
  <si>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</si>
  <si>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</si>
  <si>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</si>
  <si>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</si>
  <si>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פרטנר     ד</t>
  </si>
  <si>
    <t>1118835</t>
  </si>
  <si>
    <t>520044314</t>
  </si>
  <si>
    <t>קרסו אגח ב</t>
  </si>
  <si>
    <t>1139591</t>
  </si>
  <si>
    <t>514065283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</si>
  <si>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</si>
  <si>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</si>
  <si>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</si>
  <si>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</si>
  <si>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</si>
  <si>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</si>
  <si>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</si>
  <si>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</si>
  <si>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</si>
  <si>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ישראמקו א*</t>
  </si>
  <si>
    <t>2320174</t>
  </si>
  <si>
    <t>550010003</t>
  </si>
  <si>
    <t>חיפוש נפט וגז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</si>
  <si>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</si>
  <si>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</si>
  <si>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</si>
  <si>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</si>
  <si>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</si>
  <si>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</si>
  <si>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</si>
  <si>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</si>
  <si>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</si>
  <si>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</si>
  <si>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</si>
  <si>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</si>
  <si>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חץ*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</si>
  <si>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</si>
  <si>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</si>
  <si>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</si>
  <si>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</si>
  <si>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</si>
  <si>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</si>
  <si>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</si>
  <si>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</si>
  <si>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</si>
  <si>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</si>
  <si>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</si>
  <si>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</si>
  <si>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520007030</t>
  </si>
  <si>
    <t>דלק קדוחים</t>
  </si>
  <si>
    <t>475020</t>
  </si>
  <si>
    <t>550013098</t>
  </si>
  <si>
    <t>הראל השקעות</t>
  </si>
  <si>
    <t>585018</t>
  </si>
  <si>
    <t>520033986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</si>
  <si>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</si>
  <si>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</si>
  <si>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</si>
  <si>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</si>
  <si>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</si>
  <si>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</si>
  <si>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</si>
  <si>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</si>
  <si>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</si>
  <si>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</si>
  <si>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</si>
  <si>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</si>
  <si>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</si>
  <si>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</si>
  <si>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</si>
  <si>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</si>
  <si>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</si>
  <si>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</si>
  <si>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61036137</t>
  </si>
  <si>
    <t>Pharmaceuticals&amp; Biotechnology</t>
  </si>
  <si>
    <t>מליסרון*</t>
  </si>
  <si>
    <t>323014</t>
  </si>
  <si>
    <t>נייס*</t>
  </si>
  <si>
    <t>273011</t>
  </si>
  <si>
    <t>520036872</t>
  </si>
  <si>
    <t>סלקום CEL</t>
  </si>
  <si>
    <t>1101534</t>
  </si>
  <si>
    <t>511930125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</si>
  <si>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</si>
  <si>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</si>
  <si>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</si>
  <si>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</si>
  <si>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</si>
  <si>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</si>
  <si>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</si>
  <si>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פרטנר</t>
  </si>
  <si>
    <t>1083484</t>
  </si>
  <si>
    <t>פריגו</t>
  </si>
  <si>
    <t>1130699</t>
  </si>
  <si>
    <t>529592</t>
  </si>
  <si>
    <t>1119478</t>
  </si>
  <si>
    <t>שופרסל</t>
  </si>
  <si>
    <t>777037</t>
  </si>
  <si>
    <t>520022732</t>
  </si>
  <si>
    <t>שטראוס עלית*</t>
  </si>
  <si>
    <t>746016</t>
  </si>
  <si>
    <t>סה"כ תל אביב 90</t>
  </si>
  <si>
    <t>אבגול*</t>
  </si>
  <si>
    <t>1100957</t>
  </si>
  <si>
    <t>510119068</t>
  </si>
  <si>
    <t>עץ נייר ודפוס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</si>
  <si>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</si>
  <si>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</si>
  <si>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</si>
  <si>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</si>
  <si>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</si>
  <si>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</si>
  <si>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</si>
  <si>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</si>
  <si>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</si>
  <si>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</si>
  <si>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אלקטרה*</t>
  </si>
  <si>
    <t>739037</t>
  </si>
  <si>
    <t>520028911</t>
  </si>
  <si>
    <t>אנרגיקס*</t>
  </si>
  <si>
    <t>1123355</t>
  </si>
  <si>
    <t>513901371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</si>
  <si>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</si>
  <si>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</si>
  <si>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</si>
  <si>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</si>
  <si>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</si>
  <si>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</si>
  <si>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</si>
  <si>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</si>
  <si>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</si>
  <si>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</si>
  <si>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</si>
  <si>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</si>
  <si>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</si>
  <si>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</si>
  <si>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</si>
  <si>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הפניקס 1</t>
  </si>
  <si>
    <t>767012</t>
  </si>
  <si>
    <t>חילן טק*</t>
  </si>
  <si>
    <t>1084698</t>
  </si>
  <si>
    <t>520039942</t>
  </si>
  <si>
    <t>שרותי מידע</t>
  </si>
  <si>
    <t>583013</t>
  </si>
  <si>
    <t>520033226</t>
  </si>
  <si>
    <t>ישרס</t>
  </si>
  <si>
    <t>613034</t>
  </si>
  <si>
    <t>כלל ביטוח</t>
  </si>
  <si>
    <t>224014</t>
  </si>
  <si>
    <t>520036120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</si>
  <si>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</si>
  <si>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</si>
  <si>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</si>
  <si>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</si>
  <si>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</si>
  <si>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</si>
  <si>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</si>
  <si>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</si>
  <si>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</si>
  <si>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</si>
  <si>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</si>
  <si>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</si>
  <si>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</si>
  <si>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</si>
  <si>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</si>
  <si>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</si>
  <si>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</si>
  <si>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</si>
  <si>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</si>
  <si>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</si>
  <si>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</si>
  <si>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פורמולה*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</si>
  <si>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</si>
  <si>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</si>
  <si>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</si>
  <si>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</si>
  <si>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</si>
  <si>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</si>
  <si>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</si>
  <si>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</si>
  <si>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</si>
  <si>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</si>
  <si>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</si>
  <si>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1094119</t>
  </si>
  <si>
    <t>511524605</t>
  </si>
  <si>
    <t>ביוטכנולוגיה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</si>
  <si>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</si>
  <si>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</si>
  <si>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</si>
  <si>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</si>
  <si>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</si>
  <si>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</si>
  <si>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</si>
  <si>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</si>
  <si>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</si>
  <si>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</si>
  <si>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</si>
  <si>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</si>
  <si>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</si>
  <si>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</si>
  <si>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 פי סי*</t>
  </si>
  <si>
    <t>1141571</t>
  </si>
  <si>
    <t>אוברסיז*</t>
  </si>
  <si>
    <t>1139617</t>
  </si>
  <si>
    <t>510490071</t>
  </si>
  <si>
    <t>אינטק פארמה</t>
  </si>
  <si>
    <t>1117795</t>
  </si>
  <si>
    <t>513022780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</si>
  <si>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</si>
  <si>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</si>
  <si>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</si>
  <si>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</si>
  <si>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</si>
  <si>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</si>
  <si>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</si>
  <si>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</si>
  <si>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</si>
  <si>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רבל אי.סי.אס בעמ*</t>
  </si>
  <si>
    <t>1103878</t>
  </si>
  <si>
    <t>513506329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</si>
  <si>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</si>
  <si>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</si>
  <si>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</si>
  <si>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</si>
  <si>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</si>
  <si>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</si>
  <si>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</si>
  <si>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</si>
  <si>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</si>
  <si>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</si>
  <si>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</si>
  <si>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</si>
  <si>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</si>
  <si>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</si>
  <si>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</si>
  <si>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</si>
  <si>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</si>
  <si>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</si>
  <si>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</si>
  <si>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</si>
  <si>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</si>
  <si>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</si>
  <si>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</si>
  <si>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</si>
  <si>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</si>
  <si>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</si>
  <si>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</si>
  <si>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</si>
  <si>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</si>
  <si>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</si>
  <si>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</si>
  <si>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MYLAN</t>
  </si>
  <si>
    <t>NL0011031208</t>
  </si>
  <si>
    <t>ORBOTECH LTD</t>
  </si>
  <si>
    <t>IL0010823388</t>
  </si>
  <si>
    <t>520035213</t>
  </si>
  <si>
    <t>Technology Hardware &amp; Equipment</t>
  </si>
  <si>
    <t>PERRIGO CO</t>
  </si>
  <si>
    <t>IE00BGH1M568</t>
  </si>
  <si>
    <t>SAPIENS INTERNATIONAL CORP*</t>
  </si>
  <si>
    <t>ANN7716A1513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</si>
  <si>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</si>
  <si>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</si>
  <si>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</si>
  <si>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</si>
  <si>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</si>
  <si>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</si>
  <si>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</si>
  <si>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</si>
  <si>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</si>
  <si>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</si>
  <si>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</si>
  <si>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</si>
  <si>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</si>
  <si>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</si>
  <si>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</si>
  <si>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</si>
  <si>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</si>
  <si>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</si>
  <si>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</si>
  <si>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</si>
  <si>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</si>
  <si>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קסם תא125</t>
  </si>
  <si>
    <t>1117266</t>
  </si>
  <si>
    <t>520041989</t>
  </si>
  <si>
    <t>תכלית תא 125</t>
  </si>
  <si>
    <t>1091818</t>
  </si>
  <si>
    <t>513540310</t>
  </si>
  <si>
    <t>תכלית בונד סדרה 3</t>
  </si>
  <si>
    <t>1107549</t>
  </si>
  <si>
    <t>אג"ח</t>
  </si>
  <si>
    <t>הראל סל תל בונד 40</t>
  </si>
  <si>
    <t>1113760</t>
  </si>
  <si>
    <t>הראל סל תל בונד 60</t>
  </si>
  <si>
    <t>1113257</t>
  </si>
  <si>
    <t>הראל תל בונד 20</t>
  </si>
  <si>
    <t>1113240</t>
  </si>
  <si>
    <t>פסגות תל בונד 60 סדרה 1</t>
  </si>
  <si>
    <t>1109420</t>
  </si>
  <si>
    <t>פסגות תל בונד 60 סדרה 3</t>
  </si>
  <si>
    <t>1134550</t>
  </si>
  <si>
    <t>קסם תל בונד 60</t>
  </si>
  <si>
    <t>1109248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</si>
  <si>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</si>
  <si>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</si>
  <si>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</si>
  <si>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</si>
  <si>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</si>
  <si>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</si>
  <si>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תכלית תל בונד שקלי</t>
  </si>
  <si>
    <t>1116250</t>
  </si>
  <si>
    <t>DAIWA NIKKEI 225</t>
  </si>
  <si>
    <t>JP3027640006</t>
  </si>
  <si>
    <t>DB X TRACKERS MSCI EUROPE HEDGE</t>
  </si>
  <si>
    <t>US2330518539</t>
  </si>
  <si>
    <t>HORIZONS S&amp;P/TSX 60 INDEX</t>
  </si>
  <si>
    <t>CA44049A1241</t>
  </si>
  <si>
    <t>ISHARES CORE S&amp;P 500 ETF</t>
  </si>
  <si>
    <t>US4642872000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</si>
  <si>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</si>
  <si>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</si>
  <si>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</si>
  <si>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</si>
  <si>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</si>
  <si>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</si>
  <si>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</si>
  <si>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</si>
  <si>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</si>
  <si>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</si>
  <si>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</si>
  <si>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</si>
  <si>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</si>
  <si>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</si>
  <si>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</si>
  <si>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</si>
  <si>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</si>
  <si>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</si>
  <si>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</si>
  <si>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</si>
  <si>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ISHARES USD CORP BND</t>
  </si>
  <si>
    <t>IE0032895942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</si>
  <si>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</si>
  <si>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</si>
  <si>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</si>
  <si>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</si>
  <si>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</si>
  <si>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</si>
  <si>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</si>
  <si>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</si>
  <si>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</si>
  <si>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</si>
  <si>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</si>
  <si>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</si>
  <si>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</si>
  <si>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</si>
  <si>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תעודות השתתפות בקרנות נאמנות בחו"ל</t>
  </si>
  <si>
    <t>UBS LUX BD USD</t>
  </si>
  <si>
    <t>LU0396367608</t>
  </si>
  <si>
    <t>BBB+</t>
  </si>
  <si>
    <t>S&amp;P</t>
  </si>
  <si>
    <t>NEUBER BERMAN H/Y BD I2A</t>
  </si>
  <si>
    <t>IE00B8QBJF01</t>
  </si>
  <si>
    <t>BB</t>
  </si>
  <si>
    <t>FITCH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</si>
  <si>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</si>
  <si>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</si>
  <si>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</si>
  <si>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</si>
  <si>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</si>
  <si>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</si>
  <si>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</si>
  <si>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</si>
  <si>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</si>
  <si>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אגח ל.ס חשמל 2022</t>
  </si>
  <si>
    <t>6000129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</si>
  <si>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</si>
  <si>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</si>
  <si>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</si>
  <si>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</si>
  <si>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</si>
  <si>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</si>
  <si>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</si>
  <si>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</si>
  <si>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</si>
  <si>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</si>
  <si>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</si>
  <si>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</si>
  <si>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</si>
  <si>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</si>
  <si>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₪ / מט"ח</t>
  </si>
  <si>
    <t>+ILS/-USD 3.5106 29-11-17 (10) --99</t>
  </si>
  <si>
    <t>10000406</t>
  </si>
  <si>
    <t>ל.ר.</t>
  </si>
  <si>
    <t>+ILS/-USD 3.5139 29-11-17 (10) --86</t>
  </si>
  <si>
    <t>10000411</t>
  </si>
  <si>
    <t>+ILS/-USD 3.553 29-11-17 (10) --113</t>
  </si>
  <si>
    <t>10000400</t>
  </si>
  <si>
    <t>+USD/-ILS 3.5306 29-11-17 (10) --94</t>
  </si>
  <si>
    <t>10000409</t>
  </si>
  <si>
    <t>+USD/-EUR 1.2022 21-12-17 (10) +62</t>
  </si>
  <si>
    <t>10000408</t>
  </si>
  <si>
    <t>+USD/-EUR 1.2062 04-12-17 (10) +52</t>
  </si>
  <si>
    <t>10000404</t>
  </si>
  <si>
    <t/>
  </si>
  <si>
    <t>פרנק שווצרי</t>
  </si>
  <si>
    <t>דולר ניו-זילנד</t>
  </si>
  <si>
    <t>כתר נורבגי</t>
  </si>
  <si>
    <t>בנק לאומי לישראל בע"מ</t>
  </si>
  <si>
    <t>30110000</t>
  </si>
  <si>
    <t>30210000</t>
  </si>
  <si>
    <t>32010000</t>
  </si>
  <si>
    <t>31710000</t>
  </si>
  <si>
    <t>30310000</t>
  </si>
  <si>
    <t>לא</t>
  </si>
  <si>
    <t>כן</t>
  </si>
  <si>
    <t>סה"כ חברות זרות בחו"ל</t>
  </si>
  <si>
    <t>NR</t>
  </si>
  <si>
    <t>מעלות S&amp;P</t>
  </si>
  <si>
    <t>AAA.IL</t>
  </si>
  <si>
    <t>AA+.IL</t>
  </si>
  <si>
    <t>AA.IL</t>
  </si>
  <si>
    <t>AA-.IL</t>
  </si>
  <si>
    <t>A+.IL</t>
  </si>
  <si>
    <t>A-.IL</t>
  </si>
  <si>
    <t>A.IL</t>
  </si>
  <si>
    <t>סה"כ יתרות התחייבות להשקעה</t>
  </si>
  <si>
    <t>סה"כ בישראל</t>
  </si>
  <si>
    <t>שחר</t>
  </si>
  <si>
    <t>קבוצת עזריאלי</t>
  </si>
  <si>
    <t>יואל</t>
  </si>
  <si>
    <t>מזור</t>
  </si>
  <si>
    <t>קמהדע</t>
  </si>
  <si>
    <t>רדהיל</t>
  </si>
  <si>
    <t>בבטחונות אחרים-גורם 103</t>
  </si>
  <si>
    <t>בבטחונות אחרים - גורם 98</t>
  </si>
  <si>
    <t>בבטחונות אחרים-גורם 105</t>
  </si>
  <si>
    <t>גורם 98</t>
  </si>
  <si>
    <t>גורם 105</t>
  </si>
  <si>
    <t>גורם 104</t>
  </si>
  <si>
    <t>גורם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</si>
</sst>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mmm\-yyyy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2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8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" fontId="29" fillId="0" borderId="28" xfId="0" applyNumberFormat="1" applyFont="1" applyFill="1" applyBorder="1" applyAlignment="1">
      <alignment horizontal="right"/>
    </xf>
    <xf numFmtId="167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30" xfId="0" applyFont="1" applyFill="1" applyBorder="1" applyAlignment="1">
      <alignment horizontal="right" indent="1"/>
    </xf>
    <xf numFmtId="0" fontId="29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28" fillId="0" borderId="31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/>
    </xf>
    <xf numFmtId="0" fontId="29" fillId="0" borderId="30" xfId="0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6" fillId="2" borderId="33" xfId="0" applyFont="1" applyFill="1" applyBorder="1" applyAlignment="1">
      <alignment horizontal="right"/>
    </xf>
    <xf numFmtId="164" fontId="6" fillId="2" borderId="6" xfId="15" applyFont="1" applyFill="1" applyBorder="1" applyAlignment="1">
      <alignment horizontal="center" wrapText="1"/>
    </xf>
    <xf numFmtId="49" fontId="6" fillId="2" borderId="10" xfId="0" applyNumberFormat="1" applyFont="1" applyFill="1" applyBorder="1" applyAlignment="1">
      <alignment horizontal="center" wrapText="1"/>
    </xf>
    <xf numFmtId="164" fontId="31" fillId="0" borderId="22" xfId="15" applyFont="1" applyFill="1" applyBorder="1"/>
    <xf numFmtId="169" fontId="0" fillId="0" borderId="22" xfId="0" applyNumberFormat="1" applyFill="1" applyBorder="1" applyAlignment="1">
      <alignment horizontal="center"/>
    </xf>
    <xf numFmtId="0" fontId="0" fillId="7" borderId="22" xfId="0" applyFill="1" applyBorder="1" applyAlignment="1">
      <alignment horizontal="right"/>
    </xf>
    <xf numFmtId="164" fontId="2" fillId="0" borderId="22" xfId="15" applyFont="1" applyFill="1" applyBorder="1" applyAlignment="1">
      <alignment horizontal="right"/>
    </xf>
    <xf numFmtId="164" fontId="6" fillId="0" borderId="32" xfId="13" applyFont="1" applyFill="1" applyBorder="1" applyAlignment="1">
      <alignment horizontal="right"/>
    </xf>
    <xf numFmtId="10" fontId="6" fillId="0" borderId="32" xfId="14" applyNumberFormat="1" applyFont="1" applyFill="1" applyBorder="1" applyAlignment="1">
      <alignment horizontal="center"/>
    </xf>
    <xf numFmtId="2" fontId="6" fillId="0" borderId="32" xfId="7" applyNumberFormat="1" applyFont="1" applyFill="1" applyBorder="1" applyAlignment="1">
      <alignment horizontal="right"/>
    </xf>
    <xf numFmtId="168" fontId="6" fillId="0" borderId="32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10" fontId="28" fillId="0" borderId="0" xfId="14" applyNumberFormat="1" applyFont="1" applyFill="1" applyBorder="1" applyAlignment="1">
      <alignment horizontal="right"/>
    </xf>
    <xf numFmtId="164" fontId="28" fillId="0" borderId="0" xfId="13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10" fontId="29" fillId="0" borderId="0" xfId="14" applyNumberFormat="1" applyFont="1" applyFill="1" applyBorder="1" applyAlignment="1">
      <alignment horizontal="right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0" fontId="7" fillId="0" borderId="0" xfId="0" applyFont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center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6"/>
    <cellStyle name="Comma 3" xfId="15"/>
    <cellStyle name="Currency [0] _1" xfId="2"/>
    <cellStyle name="Hyperlink 2" xfId="3"/>
    <cellStyle name="Normal" xfId="0" builtinId="0"/>
    <cellStyle name="Normal 11" xfId="4"/>
    <cellStyle name="Normal 11 2" xfId="17"/>
    <cellStyle name="Normal 2" xfId="5"/>
    <cellStyle name="Normal 2 2" xfId="18"/>
    <cellStyle name="Normal 3" xfId="6"/>
    <cellStyle name="Normal 3 2" xfId="19"/>
    <cellStyle name="Normal 4" xfId="12"/>
    <cellStyle name="Normal_2007-16618" xfId="7"/>
    <cellStyle name="Percent" xfId="14" builtinId="5"/>
    <cellStyle name="Percent 2" xfId="8"/>
    <cellStyle name="Percent 2 2" xfId="20"/>
    <cellStyle name="Percent 3" xfId="21"/>
    <cellStyle name="Text" xfId="9"/>
    <cellStyle name="Total" xfId="10"/>
    <cellStyle name="היפר-קישור" xfId="11" builtinId="8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pane ySplit="9" topLeftCell="A10" activePane="bottomLeft" state="frozen"/>
      <selection pane="bottomLeft" activeCell="H20" sqref="H2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6.140625" style="9" customWidth="1"/>
    <col min="31" max="32" width="5.7109375" style="9" customWidth="1"/>
    <col min="33" max="33" width="6.85546875" style="9" customWidth="1"/>
    <col min="34" max="34" width="6.42578125" style="9" customWidth="1"/>
    <col min="35" max="35" width="6.7109375" style="9" customWidth="1"/>
    <col min="36" max="36" width="7.28515625" style="9" customWidth="1"/>
    <col min="37" max="48" width="5.7109375" style="9" customWidth="1"/>
    <col min="49" max="16384" width="9.140625" style="9"/>
  </cols>
  <sheetData>
    <row r="1" spans="1:24">
      <c r="B1" s="56" t="s">
        <v>175</v>
      </c>
      <c r="C1" s="76" t="s" vm="1">
        <v>242</v>
      </c>
    </row>
    <row r="2" spans="1:24">
      <c r="B2" s="56" t="s">
        <v>174</v>
      </c>
      <c r="C2" s="76" t="s">
        <v>243</v>
      </c>
    </row>
    <row r="3" spans="1:24">
      <c r="B3" s="56" t="s">
        <v>176</v>
      </c>
      <c r="C3" s="76" t="s">
        <v>244</v>
      </c>
    </row>
    <row r="4" spans="1:24">
      <c r="B4" s="56" t="s">
        <v>177</v>
      </c>
      <c r="C4" s="76">
        <v>9453</v>
      </c>
    </row>
    <row r="6" spans="1:24" ht="26.25" customHeight="1">
      <c r="B6" s="171" t="s">
        <v>191</v>
      </c>
      <c r="C6" s="172"/>
      <c r="D6" s="173"/>
    </row>
    <row r="7" spans="1:24" s="10" customFormat="1">
      <c r="B7" s="22"/>
      <c r="C7" s="23" t="s">
        <v>107</v>
      </c>
      <c r="D7" s="24" t="s">
        <v>105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2"/>
      <c r="C8" s="25" t="s">
        <v>231</v>
      </c>
      <c r="D8" s="26" t="s">
        <v>20</v>
      </c>
    </row>
    <row r="9" spans="1:24" s="11" customFormat="1" ht="18" customHeight="1">
      <c r="B9" s="36"/>
      <c r="C9" s="19" t="s">
        <v>1</v>
      </c>
      <c r="D9" s="27" t="s">
        <v>2</v>
      </c>
    </row>
    <row r="10" spans="1:24" s="11" customFormat="1" ht="18" customHeight="1">
      <c r="B10" s="66" t="s">
        <v>190</v>
      </c>
      <c r="C10" s="131">
        <f>+C11+C12+C23+C33</f>
        <v>50136.140359999976</v>
      </c>
      <c r="D10" s="132">
        <f>+C10/$C$42</f>
        <v>1</v>
      </c>
    </row>
    <row r="11" spans="1:24">
      <c r="A11" s="44" t="s">
        <v>138</v>
      </c>
      <c r="B11" s="28" t="s">
        <v>192</v>
      </c>
      <c r="C11" s="131">
        <f>+מזומנים!J10</f>
        <v>2503.2374</v>
      </c>
      <c r="D11" s="132">
        <f t="shared" ref="D11:D13" si="0">+C11/$C$42</f>
        <v>4.9928801499789024E-2</v>
      </c>
    </row>
    <row r="12" spans="1:24">
      <c r="B12" s="28" t="s">
        <v>193</v>
      </c>
      <c r="C12" s="131">
        <f>SUM(C13:C22)</f>
        <v>47279.920459999979</v>
      </c>
      <c r="D12" s="132">
        <f t="shared" si="0"/>
        <v>0.94303071837020047</v>
      </c>
    </row>
    <row r="13" spans="1:24">
      <c r="A13" s="54" t="s">
        <v>138</v>
      </c>
      <c r="B13" s="29" t="s">
        <v>64</v>
      </c>
      <c r="C13" s="131">
        <f>+'תעודות התחייבות ממשלתיות'!N11</f>
        <v>8441.6173400000007</v>
      </c>
      <c r="D13" s="132">
        <f t="shared" si="0"/>
        <v>0.16837389714057369</v>
      </c>
    </row>
    <row r="14" spans="1:24">
      <c r="A14" s="54" t="s">
        <v>138</v>
      </c>
      <c r="B14" s="29" t="s">
        <v>65</v>
      </c>
      <c r="C14" s="131" t="s" vm="2">
        <v>856</v>
      </c>
      <c r="D14" s="132" t="s" vm="3">
        <v>856</v>
      </c>
    </row>
    <row r="15" spans="1:24">
      <c r="A15" s="54" t="s">
        <v>138</v>
      </c>
      <c r="B15" s="29" t="s">
        <v>66</v>
      </c>
      <c r="C15" s="131">
        <f>+'אג"ח קונצרני'!R11</f>
        <v>5946.4328999999971</v>
      </c>
      <c r="D15" s="132">
        <f t="shared" ref="D15:D18" si="1">+C15/$C$42</f>
        <v>0.1186057174984341</v>
      </c>
    </row>
    <row r="16" spans="1:24">
      <c r="A16" s="54" t="s">
        <v>138</v>
      </c>
      <c r="B16" s="29" t="s">
        <v>67</v>
      </c>
      <c r="C16" s="131">
        <f>+מניות!K11</f>
        <v>7774.0258800000011</v>
      </c>
      <c r="D16" s="132">
        <f t="shared" si="1"/>
        <v>0.15505832367986463</v>
      </c>
    </row>
    <row r="17" spans="1:4">
      <c r="A17" s="54" t="s">
        <v>138</v>
      </c>
      <c r="B17" s="29" t="s">
        <v>68</v>
      </c>
      <c r="C17" s="131">
        <f>+'תעודות סל'!K11</f>
        <v>23924.694589999988</v>
      </c>
      <c r="D17" s="132">
        <f t="shared" si="1"/>
        <v>0.47719458295373257</v>
      </c>
    </row>
    <row r="18" spans="1:4">
      <c r="A18" s="54" t="s">
        <v>138</v>
      </c>
      <c r="B18" s="29" t="s">
        <v>69</v>
      </c>
      <c r="C18" s="131">
        <f>+'קרנות נאמנות'!L11</f>
        <v>1193.14975</v>
      </c>
      <c r="D18" s="132">
        <f t="shared" si="1"/>
        <v>2.3798197097595661E-2</v>
      </c>
    </row>
    <row r="19" spans="1:4">
      <c r="A19" s="54" t="s">
        <v>138</v>
      </c>
      <c r="B19" s="29" t="s">
        <v>70</v>
      </c>
      <c r="C19" s="131" t="s" vm="4">
        <v>856</v>
      </c>
      <c r="D19" s="132" t="s" vm="5">
        <v>856</v>
      </c>
    </row>
    <row r="20" spans="1:4">
      <c r="A20" s="54" t="s">
        <v>138</v>
      </c>
      <c r="B20" s="29" t="s">
        <v>71</v>
      </c>
      <c r="C20" s="131" t="s" vm="6">
        <v>856</v>
      </c>
      <c r="D20" s="132" t="s" vm="7">
        <v>856</v>
      </c>
    </row>
    <row r="21" spans="1:4">
      <c r="A21" s="54" t="s">
        <v>138</v>
      </c>
      <c r="B21" s="29" t="s">
        <v>72</v>
      </c>
      <c r="C21" s="131" t="s" vm="8">
        <v>856</v>
      </c>
      <c r="D21" s="132" t="s" vm="9">
        <v>856</v>
      </c>
    </row>
    <row r="22" spans="1:4">
      <c r="A22" s="54" t="s">
        <v>138</v>
      </c>
      <c r="B22" s="29" t="s">
        <v>73</v>
      </c>
      <c r="C22" s="131" t="s" vm="10">
        <v>856</v>
      </c>
      <c r="D22" s="132" t="s" vm="11">
        <v>856</v>
      </c>
    </row>
    <row r="23" spans="1:4">
      <c r="B23" s="28" t="s">
        <v>194</v>
      </c>
      <c r="C23" s="131">
        <f>SUM(C24:C32)</f>
        <v>333.9117</v>
      </c>
      <c r="D23" s="132">
        <f>+C23/$C$42</f>
        <v>6.6600998322241048E-3</v>
      </c>
    </row>
    <row r="24" spans="1:4">
      <c r="A24" s="54" t="s">
        <v>138</v>
      </c>
      <c r="B24" s="29" t="s">
        <v>74</v>
      </c>
      <c r="C24" s="131" t="s" vm="12">
        <v>856</v>
      </c>
      <c r="D24" s="132" t="s" vm="13">
        <v>856</v>
      </c>
    </row>
    <row r="25" spans="1:4">
      <c r="A25" s="54" t="s">
        <v>138</v>
      </c>
      <c r="B25" s="29" t="s">
        <v>75</v>
      </c>
      <c r="C25" s="131" t="s" vm="14">
        <v>856</v>
      </c>
      <c r="D25" s="132" t="s" vm="15">
        <v>856</v>
      </c>
    </row>
    <row r="26" spans="1:4">
      <c r="A26" s="54" t="s">
        <v>138</v>
      </c>
      <c r="B26" s="29" t="s">
        <v>66</v>
      </c>
      <c r="C26" s="131">
        <f>+'לא סחיר - אג"ח קונצרני'!P11</f>
        <v>259.89409999999998</v>
      </c>
      <c r="D26" s="132">
        <f>+C26/$C$42</f>
        <v>5.1837676002549011E-3</v>
      </c>
    </row>
    <row r="27" spans="1:4">
      <c r="A27" s="54" t="s">
        <v>138</v>
      </c>
      <c r="B27" s="29" t="s">
        <v>76</v>
      </c>
      <c r="C27" s="131" t="s" vm="16">
        <v>856</v>
      </c>
      <c r="D27" s="132" t="s" vm="17">
        <v>856</v>
      </c>
    </row>
    <row r="28" spans="1:4">
      <c r="A28" s="54" t="s">
        <v>138</v>
      </c>
      <c r="B28" s="29" t="s">
        <v>77</v>
      </c>
      <c r="C28" s="131" t="s" vm="18">
        <v>856</v>
      </c>
      <c r="D28" s="132" t="s" vm="19">
        <v>856</v>
      </c>
    </row>
    <row r="29" spans="1:4">
      <c r="A29" s="54" t="s">
        <v>138</v>
      </c>
      <c r="B29" s="29" t="s">
        <v>78</v>
      </c>
      <c r="C29" s="131" t="s" vm="20">
        <v>856</v>
      </c>
      <c r="D29" s="132" t="s" vm="21">
        <v>856</v>
      </c>
    </row>
    <row r="30" spans="1:4">
      <c r="A30" s="54" t="s">
        <v>138</v>
      </c>
      <c r="B30" s="29" t="s">
        <v>217</v>
      </c>
      <c r="C30" s="131" t="s" vm="22">
        <v>856</v>
      </c>
      <c r="D30" s="132" t="s" vm="23">
        <v>856</v>
      </c>
    </row>
    <row r="31" spans="1:4">
      <c r="A31" s="54" t="s">
        <v>138</v>
      </c>
      <c r="B31" s="29" t="s">
        <v>101</v>
      </c>
      <c r="C31" s="131">
        <f>+'לא סחיר - חוזים עתידיים'!I11</f>
        <v>74.017600000000002</v>
      </c>
      <c r="D31" s="132">
        <f>+C31/$C$42</f>
        <v>1.4763322319692029E-3</v>
      </c>
    </row>
    <row r="32" spans="1:4">
      <c r="A32" s="54" t="s">
        <v>138</v>
      </c>
      <c r="B32" s="29" t="s">
        <v>79</v>
      </c>
      <c r="C32" s="131" t="s" vm="24">
        <v>856</v>
      </c>
      <c r="D32" s="132" t="s" vm="25">
        <v>856</v>
      </c>
    </row>
    <row r="33" spans="1:4">
      <c r="A33" s="54" t="s">
        <v>138</v>
      </c>
      <c r="B33" s="28" t="s">
        <v>195</v>
      </c>
      <c r="C33" s="131">
        <f>+הלוואות!O10</f>
        <v>19.070799999999998</v>
      </c>
      <c r="D33" s="132">
        <f>+C33/$C$42</f>
        <v>3.8038029778644908E-4</v>
      </c>
    </row>
    <row r="34" spans="1:4">
      <c r="A34" s="54" t="s">
        <v>138</v>
      </c>
      <c r="B34" s="28" t="s">
        <v>196</v>
      </c>
      <c r="C34" s="131" t="s" vm="26">
        <v>856</v>
      </c>
      <c r="D34" s="132" t="s" vm="27">
        <v>856</v>
      </c>
    </row>
    <row r="35" spans="1:4">
      <c r="A35" s="54" t="s">
        <v>138</v>
      </c>
      <c r="B35" s="28" t="s">
        <v>197</v>
      </c>
      <c r="C35" s="131" t="s" vm="28">
        <v>856</v>
      </c>
      <c r="D35" s="132" t="s" vm="29">
        <v>856</v>
      </c>
    </row>
    <row r="36" spans="1:4">
      <c r="A36" s="54" t="s">
        <v>138</v>
      </c>
      <c r="B36" s="55" t="s">
        <v>198</v>
      </c>
      <c r="C36" s="131" t="s" vm="30">
        <v>856</v>
      </c>
      <c r="D36" s="132" t="s" vm="31">
        <v>856</v>
      </c>
    </row>
    <row r="37" spans="1:4">
      <c r="A37" s="54" t="s">
        <v>138</v>
      </c>
      <c r="B37" s="28" t="s">
        <v>199</v>
      </c>
      <c r="C37" s="131"/>
      <c r="D37" s="132"/>
    </row>
    <row r="38" spans="1:4">
      <c r="A38" s="54"/>
      <c r="B38" s="67" t="s">
        <v>201</v>
      </c>
      <c r="C38" s="131"/>
      <c r="D38" s="132"/>
    </row>
    <row r="39" spans="1:4">
      <c r="A39" s="54" t="s">
        <v>138</v>
      </c>
      <c r="B39" s="68" t="s">
        <v>202</v>
      </c>
      <c r="C39" s="131" t="s" vm="32">
        <v>856</v>
      </c>
      <c r="D39" s="132" t="s" vm="33">
        <v>856</v>
      </c>
    </row>
    <row r="40" spans="1:4">
      <c r="A40" s="54" t="s">
        <v>138</v>
      </c>
      <c r="B40" s="68" t="s">
        <v>229</v>
      </c>
      <c r="C40" s="131" t="s" vm="34">
        <v>856</v>
      </c>
      <c r="D40" s="132" t="s" vm="35">
        <v>856</v>
      </c>
    </row>
    <row r="41" spans="1:4">
      <c r="A41" s="54" t="s">
        <v>138</v>
      </c>
      <c r="B41" s="68" t="s">
        <v>203</v>
      </c>
      <c r="C41" s="131" t="s" vm="36">
        <v>856</v>
      </c>
      <c r="D41" s="132" t="s" vm="37">
        <v>856</v>
      </c>
    </row>
    <row r="42" spans="1:4">
      <c r="B42" s="68" t="s">
        <v>80</v>
      </c>
      <c r="C42" s="131">
        <f>+C10</f>
        <v>50136.140359999976</v>
      </c>
      <c r="D42" s="132">
        <f>+C42/$C$42</f>
        <v>1</v>
      </c>
    </row>
    <row r="43" spans="1:4">
      <c r="A43" s="54" t="s">
        <v>138</v>
      </c>
      <c r="B43" s="68" t="s">
        <v>200</v>
      </c>
      <c r="C43" s="131">
        <f>+'יתרת התחייבות להשקעה'!C10</f>
        <v>130.24695000000003</v>
      </c>
      <c r="D43" s="132"/>
    </row>
    <row r="44" spans="1:4">
      <c r="B44" s="6" t="s">
        <v>106</v>
      </c>
    </row>
    <row r="45" spans="1:4">
      <c r="C45" s="74" t="s">
        <v>182</v>
      </c>
      <c r="D45" s="35" t="s">
        <v>100</v>
      </c>
    </row>
    <row r="46" spans="1:4">
      <c r="C46" s="75" t="s">
        <v>1</v>
      </c>
      <c r="D46" s="24" t="s">
        <v>2</v>
      </c>
    </row>
    <row r="47" spans="1:4">
      <c r="C47" s="133" t="s">
        <v>163</v>
      </c>
      <c r="D47" s="134">
        <v>2.7612000000000001</v>
      </c>
    </row>
    <row r="48" spans="1:4">
      <c r="C48" s="133" t="s">
        <v>172</v>
      </c>
      <c r="D48" s="134">
        <v>1.1092</v>
      </c>
    </row>
    <row r="49" spans="2:4">
      <c r="C49" s="133" t="s">
        <v>168</v>
      </c>
      <c r="D49" s="134">
        <v>2.8287</v>
      </c>
    </row>
    <row r="50" spans="2:4">
      <c r="B50" s="12"/>
      <c r="C50" s="133" t="s">
        <v>857</v>
      </c>
      <c r="D50" s="134">
        <v>3.6273</v>
      </c>
    </row>
    <row r="51" spans="2:4">
      <c r="C51" s="133" t="s">
        <v>161</v>
      </c>
      <c r="D51" s="134">
        <v>4.1569000000000003</v>
      </c>
    </row>
    <row r="52" spans="2:4">
      <c r="C52" s="133" t="s">
        <v>162</v>
      </c>
      <c r="D52" s="134">
        <v>4.7356999999999996</v>
      </c>
    </row>
    <row r="53" spans="2:4">
      <c r="C53" s="133" t="s">
        <v>164</v>
      </c>
      <c r="D53" s="134">
        <v>0.45179999999999998</v>
      </c>
    </row>
    <row r="54" spans="2:4">
      <c r="C54" s="133" t="s">
        <v>169</v>
      </c>
      <c r="D54" s="134">
        <v>3.1328999999999998</v>
      </c>
    </row>
    <row r="55" spans="2:4">
      <c r="C55" s="133" t="s">
        <v>170</v>
      </c>
      <c r="D55" s="134">
        <v>0.1943</v>
      </c>
    </row>
    <row r="56" spans="2:4">
      <c r="C56" s="133" t="s">
        <v>167</v>
      </c>
      <c r="D56" s="134">
        <v>0.55869999999999997</v>
      </c>
    </row>
    <row r="57" spans="2:4">
      <c r="C57" s="133" t="s">
        <v>858</v>
      </c>
      <c r="D57" s="134">
        <v>2.5518000000000001</v>
      </c>
    </row>
    <row r="58" spans="2:4">
      <c r="C58" s="133" t="s">
        <v>166</v>
      </c>
      <c r="D58" s="134">
        <v>0.43369999999999997</v>
      </c>
    </row>
    <row r="59" spans="2:4">
      <c r="C59" s="133" t="s">
        <v>159</v>
      </c>
      <c r="D59" s="134">
        <v>3.5289999999999999</v>
      </c>
    </row>
    <row r="60" spans="2:4">
      <c r="C60" s="133" t="s">
        <v>173</v>
      </c>
      <c r="D60" s="134">
        <v>0.26</v>
      </c>
    </row>
    <row r="61" spans="2:4">
      <c r="C61" s="133" t="s">
        <v>859</v>
      </c>
      <c r="D61" s="134">
        <v>0.44369999999999998</v>
      </c>
    </row>
    <row r="62" spans="2:4">
      <c r="C62" s="133" t="s">
        <v>160</v>
      </c>
      <c r="D62" s="134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175</v>
      </c>
      <c r="C1" s="76" t="s" vm="1">
        <v>242</v>
      </c>
    </row>
    <row r="2" spans="2:60">
      <c r="B2" s="56" t="s">
        <v>174</v>
      </c>
      <c r="C2" s="76" t="s">
        <v>243</v>
      </c>
    </row>
    <row r="3" spans="2:60">
      <c r="B3" s="56" t="s">
        <v>176</v>
      </c>
      <c r="C3" s="76" t="s">
        <v>244</v>
      </c>
    </row>
    <row r="4" spans="2:60">
      <c r="B4" s="56" t="s">
        <v>177</v>
      </c>
      <c r="C4" s="76">
        <v>9453</v>
      </c>
    </row>
    <row r="6" spans="2:60" ht="26.25" customHeight="1">
      <c r="B6" s="185" t="s">
        <v>205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60" ht="26.25" customHeight="1">
      <c r="B7" s="185" t="s">
        <v>89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  <c r="BH7" s="3"/>
    </row>
    <row r="8" spans="2:60" s="3" customFormat="1" ht="78.75">
      <c r="B8" s="22" t="s">
        <v>113</v>
      </c>
      <c r="C8" s="30" t="s">
        <v>41</v>
      </c>
      <c r="D8" s="30" t="s">
        <v>116</v>
      </c>
      <c r="E8" s="30" t="s">
        <v>58</v>
      </c>
      <c r="F8" s="30" t="s">
        <v>98</v>
      </c>
      <c r="G8" s="30" t="s">
        <v>228</v>
      </c>
      <c r="H8" s="30" t="s">
        <v>227</v>
      </c>
      <c r="I8" s="30" t="s">
        <v>56</v>
      </c>
      <c r="J8" s="30" t="s">
        <v>53</v>
      </c>
      <c r="K8" s="30" t="s">
        <v>178</v>
      </c>
      <c r="L8" s="30" t="s">
        <v>180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237</v>
      </c>
      <c r="H9" s="16"/>
      <c r="I9" s="16" t="s">
        <v>231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BC11" s="1"/>
      <c r="BD11" s="3"/>
      <c r="BE11" s="1"/>
      <c r="BG11" s="1"/>
    </row>
    <row r="12" spans="2:60" s="4" customFormat="1" ht="18" customHeight="1">
      <c r="B12" s="93" t="s">
        <v>241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BC12" s="1"/>
      <c r="BD12" s="3"/>
      <c r="BE12" s="1"/>
      <c r="BG12" s="1"/>
    </row>
    <row r="13" spans="2:60">
      <c r="B13" s="93" t="s">
        <v>109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BD13" s="3"/>
    </row>
    <row r="14" spans="2:60" ht="20.25">
      <c r="B14" s="93" t="s">
        <v>226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BD14" s="4"/>
    </row>
    <row r="15" spans="2:60">
      <c r="B15" s="93" t="s">
        <v>236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60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56" ht="2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BC19" s="4"/>
    </row>
    <row r="20" spans="2:5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BD20" s="3"/>
    </row>
    <row r="21" spans="2:5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175</v>
      </c>
      <c r="C1" s="76" t="s" vm="1">
        <v>242</v>
      </c>
    </row>
    <row r="2" spans="2:61">
      <c r="B2" s="56" t="s">
        <v>174</v>
      </c>
      <c r="C2" s="76" t="s">
        <v>243</v>
      </c>
    </row>
    <row r="3" spans="2:61">
      <c r="B3" s="56" t="s">
        <v>176</v>
      </c>
      <c r="C3" s="76" t="s">
        <v>244</v>
      </c>
    </row>
    <row r="4" spans="2:61">
      <c r="B4" s="56" t="s">
        <v>177</v>
      </c>
      <c r="C4" s="76">
        <v>9453</v>
      </c>
    </row>
    <row r="6" spans="2:61" ht="26.25" customHeight="1">
      <c r="B6" s="185" t="s">
        <v>205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61" ht="26.25" customHeight="1">
      <c r="B7" s="185" t="s">
        <v>90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  <c r="BI7" s="3"/>
    </row>
    <row r="8" spans="2:61" s="3" customFormat="1" ht="78.75">
      <c r="B8" s="22" t="s">
        <v>113</v>
      </c>
      <c r="C8" s="30" t="s">
        <v>41</v>
      </c>
      <c r="D8" s="30" t="s">
        <v>116</v>
      </c>
      <c r="E8" s="30" t="s">
        <v>58</v>
      </c>
      <c r="F8" s="30" t="s">
        <v>98</v>
      </c>
      <c r="G8" s="30" t="s">
        <v>228</v>
      </c>
      <c r="H8" s="30" t="s">
        <v>227</v>
      </c>
      <c r="I8" s="30" t="s">
        <v>56</v>
      </c>
      <c r="J8" s="30" t="s">
        <v>53</v>
      </c>
      <c r="K8" s="30" t="s">
        <v>178</v>
      </c>
      <c r="L8" s="31" t="s">
        <v>180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237</v>
      </c>
      <c r="H9" s="16"/>
      <c r="I9" s="16" t="s">
        <v>231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BD11" s="1"/>
      <c r="BE11" s="3"/>
      <c r="BF11" s="1"/>
      <c r="BH11" s="1"/>
    </row>
    <row r="12" spans="2:61">
      <c r="B12" s="93" t="s">
        <v>241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BE12" s="3"/>
    </row>
    <row r="13" spans="2:61" ht="20.25">
      <c r="B13" s="93" t="s">
        <v>109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BE13" s="4"/>
    </row>
    <row r="14" spans="2:61">
      <c r="B14" s="93" t="s">
        <v>226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61">
      <c r="B15" s="93" t="s">
        <v>236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6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 ht="20.2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BD18" s="4"/>
    </row>
    <row r="19" spans="2:5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BD21" s="3"/>
    </row>
    <row r="22" spans="2:5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Q29" sqref="Q29"/>
    </sheetView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175</v>
      </c>
      <c r="C1" s="76" t="s" vm="1">
        <v>242</v>
      </c>
    </row>
    <row r="2" spans="1:60">
      <c r="B2" s="56" t="s">
        <v>174</v>
      </c>
      <c r="C2" s="76" t="s">
        <v>243</v>
      </c>
    </row>
    <row r="3" spans="1:60">
      <c r="B3" s="56" t="s">
        <v>176</v>
      </c>
      <c r="C3" s="76" t="s">
        <v>244</v>
      </c>
    </row>
    <row r="4" spans="1:60">
      <c r="B4" s="56" t="s">
        <v>177</v>
      </c>
      <c r="C4" s="76">
        <v>9453</v>
      </c>
    </row>
    <row r="6" spans="1:60" ht="26.25" customHeight="1">
      <c r="B6" s="185" t="s">
        <v>205</v>
      </c>
      <c r="C6" s="186"/>
      <c r="D6" s="186"/>
      <c r="E6" s="186"/>
      <c r="F6" s="186"/>
      <c r="G6" s="186"/>
      <c r="H6" s="186"/>
      <c r="I6" s="186"/>
      <c r="J6" s="186"/>
      <c r="K6" s="187"/>
      <c r="BD6" s="1" t="s">
        <v>117</v>
      </c>
      <c r="BF6" s="1" t="s">
        <v>183</v>
      </c>
      <c r="BH6" s="3" t="s">
        <v>160</v>
      </c>
    </row>
    <row r="7" spans="1:60" ht="26.25" customHeight="1">
      <c r="B7" s="185" t="s">
        <v>91</v>
      </c>
      <c r="C7" s="186"/>
      <c r="D7" s="186"/>
      <c r="E7" s="186"/>
      <c r="F7" s="186"/>
      <c r="G7" s="186"/>
      <c r="H7" s="186"/>
      <c r="I7" s="186"/>
      <c r="J7" s="186"/>
      <c r="K7" s="187"/>
      <c r="BD7" s="3" t="s">
        <v>119</v>
      </c>
      <c r="BF7" s="1" t="s">
        <v>139</v>
      </c>
      <c r="BH7" s="3" t="s">
        <v>159</v>
      </c>
    </row>
    <row r="8" spans="1:60" s="3" customFormat="1" ht="78.75">
      <c r="A8" s="2"/>
      <c r="B8" s="22" t="s">
        <v>113</v>
      </c>
      <c r="C8" s="30" t="s">
        <v>41</v>
      </c>
      <c r="D8" s="30" t="s">
        <v>116</v>
      </c>
      <c r="E8" s="30" t="s">
        <v>58</v>
      </c>
      <c r="F8" s="30" t="s">
        <v>98</v>
      </c>
      <c r="G8" s="30" t="s">
        <v>228</v>
      </c>
      <c r="H8" s="30" t="s">
        <v>227</v>
      </c>
      <c r="I8" s="30" t="s">
        <v>56</v>
      </c>
      <c r="J8" s="30" t="s">
        <v>178</v>
      </c>
      <c r="K8" s="30" t="s">
        <v>180</v>
      </c>
      <c r="BC8" s="1" t="s">
        <v>132</v>
      </c>
      <c r="BD8" s="1" t="s">
        <v>133</v>
      </c>
      <c r="BE8" s="1" t="s">
        <v>140</v>
      </c>
      <c r="BG8" s="4" t="s">
        <v>161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237</v>
      </c>
      <c r="H9" s="16"/>
      <c r="I9" s="16" t="s">
        <v>231</v>
      </c>
      <c r="J9" s="32" t="s">
        <v>20</v>
      </c>
      <c r="K9" s="57" t="s">
        <v>20</v>
      </c>
      <c r="BC9" s="1" t="s">
        <v>129</v>
      </c>
      <c r="BE9" s="1" t="s">
        <v>141</v>
      </c>
      <c r="BG9" s="4" t="s">
        <v>162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125</v>
      </c>
      <c r="BD10" s="3"/>
      <c r="BE10" s="1" t="s">
        <v>184</v>
      </c>
      <c r="BG10" s="1" t="s">
        <v>168</v>
      </c>
    </row>
    <row r="11" spans="1:60" s="4" customFormat="1" ht="18" customHeight="1">
      <c r="A11" s="2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BC11" s="1" t="s">
        <v>124</v>
      </c>
      <c r="BD11" s="3"/>
      <c r="BE11" s="1" t="s">
        <v>142</v>
      </c>
      <c r="BG11" s="1" t="s">
        <v>163</v>
      </c>
    </row>
    <row r="12" spans="1:60" ht="20.25">
      <c r="B12" s="93" t="s">
        <v>241</v>
      </c>
      <c r="C12" s="77"/>
      <c r="D12" s="77"/>
      <c r="E12" s="77"/>
      <c r="F12" s="77"/>
      <c r="G12" s="77"/>
      <c r="H12" s="77"/>
      <c r="I12" s="77"/>
      <c r="J12" s="77"/>
      <c r="K12" s="77"/>
      <c r="P12" s="1"/>
      <c r="BC12" s="1" t="s">
        <v>122</v>
      </c>
      <c r="BD12" s="4"/>
      <c r="BE12" s="1" t="s">
        <v>143</v>
      </c>
      <c r="BG12" s="1" t="s">
        <v>164</v>
      </c>
    </row>
    <row r="13" spans="1:60">
      <c r="B13" s="93" t="s">
        <v>109</v>
      </c>
      <c r="C13" s="77"/>
      <c r="D13" s="77"/>
      <c r="E13" s="77"/>
      <c r="F13" s="77"/>
      <c r="G13" s="77"/>
      <c r="H13" s="77"/>
      <c r="I13" s="77"/>
      <c r="J13" s="77"/>
      <c r="K13" s="77"/>
      <c r="P13" s="1"/>
      <c r="BC13" s="1" t="s">
        <v>126</v>
      </c>
      <c r="BE13" s="1" t="s">
        <v>144</v>
      </c>
      <c r="BG13" s="1" t="s">
        <v>165</v>
      </c>
    </row>
    <row r="14" spans="1:60">
      <c r="B14" s="93" t="s">
        <v>226</v>
      </c>
      <c r="C14" s="77"/>
      <c r="D14" s="77"/>
      <c r="E14" s="77"/>
      <c r="F14" s="77"/>
      <c r="G14" s="77"/>
      <c r="H14" s="77"/>
      <c r="I14" s="77"/>
      <c r="J14" s="77"/>
      <c r="K14" s="77"/>
      <c r="P14" s="1"/>
      <c r="BC14" s="1" t="s">
        <v>123</v>
      </c>
      <c r="BE14" s="1" t="s">
        <v>145</v>
      </c>
      <c r="BG14" s="1" t="s">
        <v>167</v>
      </c>
    </row>
    <row r="15" spans="1:60">
      <c r="B15" s="93" t="s">
        <v>236</v>
      </c>
      <c r="C15" s="77"/>
      <c r="D15" s="77"/>
      <c r="E15" s="77"/>
      <c r="F15" s="77"/>
      <c r="G15" s="77"/>
      <c r="H15" s="77"/>
      <c r="I15" s="77"/>
      <c r="J15" s="77"/>
      <c r="K15" s="77"/>
      <c r="P15" s="1"/>
      <c r="BC15" s="1" t="s">
        <v>134</v>
      </c>
      <c r="BE15" s="1" t="s">
        <v>185</v>
      </c>
      <c r="BG15" s="1" t="s">
        <v>169</v>
      </c>
    </row>
    <row r="16" spans="1:60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P16" s="1"/>
      <c r="BC16" s="4" t="s">
        <v>120</v>
      </c>
      <c r="BD16" s="1" t="s">
        <v>135</v>
      </c>
      <c r="BE16" s="1" t="s">
        <v>146</v>
      </c>
      <c r="BG16" s="1" t="s">
        <v>170</v>
      </c>
    </row>
    <row r="17" spans="2:60">
      <c r="B17" s="77"/>
      <c r="C17" s="77"/>
      <c r="D17" s="77"/>
      <c r="E17" s="77"/>
      <c r="F17" s="77"/>
      <c r="G17" s="77"/>
      <c r="H17" s="77"/>
      <c r="I17" s="77"/>
      <c r="J17" s="77"/>
      <c r="K17" s="77"/>
      <c r="P17" s="1"/>
      <c r="BC17" s="1" t="s">
        <v>130</v>
      </c>
      <c r="BE17" s="1" t="s">
        <v>147</v>
      </c>
      <c r="BG17" s="1" t="s">
        <v>171</v>
      </c>
    </row>
    <row r="18" spans="2:60">
      <c r="B18" s="77"/>
      <c r="C18" s="77"/>
      <c r="D18" s="77"/>
      <c r="E18" s="77"/>
      <c r="F18" s="77"/>
      <c r="G18" s="77"/>
      <c r="H18" s="77"/>
      <c r="I18" s="77"/>
      <c r="J18" s="77"/>
      <c r="K18" s="77"/>
      <c r="BD18" s="1" t="s">
        <v>118</v>
      </c>
      <c r="BF18" s="1" t="s">
        <v>148</v>
      </c>
      <c r="BH18" s="1" t="s">
        <v>26</v>
      </c>
    </row>
    <row r="19" spans="2:60">
      <c r="B19" s="77"/>
      <c r="C19" s="77"/>
      <c r="D19" s="77"/>
      <c r="E19" s="77"/>
      <c r="F19" s="77"/>
      <c r="G19" s="77"/>
      <c r="H19" s="77"/>
      <c r="I19" s="77"/>
      <c r="J19" s="77"/>
      <c r="K19" s="77"/>
      <c r="BD19" s="1" t="s">
        <v>131</v>
      </c>
      <c r="BF19" s="1" t="s">
        <v>149</v>
      </c>
    </row>
    <row r="20" spans="2:60">
      <c r="B20" s="77"/>
      <c r="C20" s="77"/>
      <c r="D20" s="77"/>
      <c r="E20" s="77"/>
      <c r="F20" s="77"/>
      <c r="G20" s="77"/>
      <c r="H20" s="77"/>
      <c r="I20" s="77"/>
      <c r="J20" s="77"/>
      <c r="K20" s="77"/>
      <c r="BD20" s="1" t="s">
        <v>136</v>
      </c>
      <c r="BF20" s="1" t="s">
        <v>150</v>
      </c>
    </row>
    <row r="21" spans="2:60">
      <c r="B21" s="77"/>
      <c r="C21" s="77"/>
      <c r="D21" s="77"/>
      <c r="E21" s="77"/>
      <c r="F21" s="77"/>
      <c r="G21" s="77"/>
      <c r="H21" s="77"/>
      <c r="I21" s="77"/>
      <c r="J21" s="77"/>
      <c r="K21" s="77"/>
      <c r="BD21" s="1" t="s">
        <v>121</v>
      </c>
      <c r="BE21" s="1" t="s">
        <v>137</v>
      </c>
      <c r="BF21" s="1" t="s">
        <v>151</v>
      </c>
    </row>
    <row r="22" spans="2:60">
      <c r="B22" s="77"/>
      <c r="C22" s="77"/>
      <c r="D22" s="77"/>
      <c r="E22" s="77"/>
      <c r="F22" s="77"/>
      <c r="G22" s="77"/>
      <c r="H22" s="77"/>
      <c r="I22" s="77"/>
      <c r="J22" s="77"/>
      <c r="K22" s="77"/>
      <c r="BD22" s="1" t="s">
        <v>127</v>
      </c>
      <c r="BF22" s="1" t="s">
        <v>152</v>
      </c>
    </row>
    <row r="23" spans="2:60">
      <c r="B23" s="77"/>
      <c r="C23" s="77"/>
      <c r="D23" s="77"/>
      <c r="E23" s="77"/>
      <c r="F23" s="77"/>
      <c r="G23" s="77"/>
      <c r="H23" s="77"/>
      <c r="I23" s="77"/>
      <c r="J23" s="77"/>
      <c r="K23" s="77"/>
      <c r="BD23" s="1" t="s">
        <v>26</v>
      </c>
      <c r="BE23" s="1" t="s">
        <v>128</v>
      </c>
      <c r="BF23" s="1" t="s">
        <v>186</v>
      </c>
    </row>
    <row r="24" spans="2:60">
      <c r="B24" s="77"/>
      <c r="C24" s="77"/>
      <c r="D24" s="77"/>
      <c r="E24" s="77"/>
      <c r="F24" s="77"/>
      <c r="G24" s="77"/>
      <c r="H24" s="77"/>
      <c r="I24" s="77"/>
      <c r="J24" s="77"/>
      <c r="K24" s="77"/>
      <c r="BF24" s="1" t="s">
        <v>189</v>
      </c>
    </row>
    <row r="25" spans="2:60">
      <c r="B25" s="77"/>
      <c r="C25" s="77"/>
      <c r="D25" s="77"/>
      <c r="E25" s="77"/>
      <c r="F25" s="77"/>
      <c r="G25" s="77"/>
      <c r="H25" s="77"/>
      <c r="I25" s="77"/>
      <c r="J25" s="77"/>
      <c r="K25" s="77"/>
      <c r="BF25" s="1" t="s">
        <v>153</v>
      </c>
    </row>
    <row r="26" spans="2:60">
      <c r="B26" s="77"/>
      <c r="C26" s="77"/>
      <c r="D26" s="77"/>
      <c r="E26" s="77"/>
      <c r="F26" s="77"/>
      <c r="G26" s="77"/>
      <c r="H26" s="77"/>
      <c r="I26" s="77"/>
      <c r="J26" s="77"/>
      <c r="K26" s="77"/>
      <c r="BF26" s="1" t="s">
        <v>154</v>
      </c>
    </row>
    <row r="27" spans="2:60">
      <c r="B27" s="77"/>
      <c r="C27" s="77"/>
      <c r="D27" s="77"/>
      <c r="E27" s="77"/>
      <c r="F27" s="77"/>
      <c r="G27" s="77"/>
      <c r="H27" s="77"/>
      <c r="I27" s="77"/>
      <c r="J27" s="77"/>
      <c r="K27" s="77"/>
      <c r="BF27" s="1" t="s">
        <v>188</v>
      </c>
    </row>
    <row r="28" spans="2:60">
      <c r="B28" s="77"/>
      <c r="C28" s="77"/>
      <c r="D28" s="77"/>
      <c r="E28" s="77"/>
      <c r="F28" s="77"/>
      <c r="G28" s="77"/>
      <c r="H28" s="77"/>
      <c r="I28" s="77"/>
      <c r="J28" s="77"/>
      <c r="K28" s="77"/>
      <c r="BF28" s="1" t="s">
        <v>155</v>
      </c>
    </row>
    <row r="29" spans="2:60">
      <c r="B29" s="77"/>
      <c r="C29" s="77"/>
      <c r="D29" s="77"/>
      <c r="E29" s="77"/>
      <c r="F29" s="77"/>
      <c r="G29" s="77"/>
      <c r="H29" s="77"/>
      <c r="I29" s="77"/>
      <c r="J29" s="77"/>
      <c r="K29" s="77"/>
      <c r="BF29" s="1" t="s">
        <v>156</v>
      </c>
    </row>
    <row r="30" spans="2:60">
      <c r="B30" s="77"/>
      <c r="C30" s="77"/>
      <c r="D30" s="77"/>
      <c r="E30" s="77"/>
      <c r="F30" s="77"/>
      <c r="G30" s="77"/>
      <c r="H30" s="77"/>
      <c r="I30" s="77"/>
      <c r="J30" s="77"/>
      <c r="K30" s="77"/>
      <c r="BF30" s="1" t="s">
        <v>187</v>
      </c>
    </row>
    <row r="31" spans="2:60">
      <c r="B31" s="77"/>
      <c r="C31" s="77"/>
      <c r="D31" s="77"/>
      <c r="E31" s="77"/>
      <c r="F31" s="77"/>
      <c r="G31" s="77"/>
      <c r="H31" s="77"/>
      <c r="I31" s="77"/>
      <c r="J31" s="77"/>
      <c r="K31" s="77"/>
      <c r="BF31" s="1" t="s">
        <v>26</v>
      </c>
    </row>
    <row r="32" spans="2:60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175</v>
      </c>
      <c r="C1" s="76" t="s" vm="1">
        <v>242</v>
      </c>
    </row>
    <row r="2" spans="2:81">
      <c r="B2" s="56" t="s">
        <v>174</v>
      </c>
      <c r="C2" s="76" t="s">
        <v>243</v>
      </c>
    </row>
    <row r="3" spans="2:81">
      <c r="B3" s="56" t="s">
        <v>176</v>
      </c>
      <c r="C3" s="76" t="s">
        <v>244</v>
      </c>
      <c r="E3" s="2"/>
    </row>
    <row r="4" spans="2:81">
      <c r="B4" s="56" t="s">
        <v>177</v>
      </c>
      <c r="C4" s="76">
        <v>9453</v>
      </c>
    </row>
    <row r="6" spans="2:81" ht="26.25" customHeight="1">
      <c r="B6" s="185" t="s">
        <v>205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7"/>
    </row>
    <row r="7" spans="2:81" ht="26.25" customHeight="1">
      <c r="B7" s="185" t="s">
        <v>92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7"/>
    </row>
    <row r="8" spans="2:81" s="3" customFormat="1" ht="47.25">
      <c r="B8" s="22" t="s">
        <v>113</v>
      </c>
      <c r="C8" s="30" t="s">
        <v>41</v>
      </c>
      <c r="D8" s="13" t="s">
        <v>45</v>
      </c>
      <c r="E8" s="30" t="s">
        <v>15</v>
      </c>
      <c r="F8" s="30" t="s">
        <v>59</v>
      </c>
      <c r="G8" s="30" t="s">
        <v>99</v>
      </c>
      <c r="H8" s="30" t="s">
        <v>18</v>
      </c>
      <c r="I8" s="30" t="s">
        <v>98</v>
      </c>
      <c r="J8" s="30" t="s">
        <v>17</v>
      </c>
      <c r="K8" s="30" t="s">
        <v>19</v>
      </c>
      <c r="L8" s="30" t="s">
        <v>228</v>
      </c>
      <c r="M8" s="30" t="s">
        <v>227</v>
      </c>
      <c r="N8" s="30" t="s">
        <v>56</v>
      </c>
      <c r="O8" s="30" t="s">
        <v>53</v>
      </c>
      <c r="P8" s="30" t="s">
        <v>178</v>
      </c>
      <c r="Q8" s="31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237</v>
      </c>
      <c r="M9" s="32"/>
      <c r="N9" s="32" t="s">
        <v>231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3" t="s">
        <v>241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81">
      <c r="B13" s="93" t="s">
        <v>109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81">
      <c r="B14" s="93" t="s">
        <v>226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81">
      <c r="B15" s="93" t="s">
        <v>236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8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175</v>
      </c>
      <c r="C1" s="76" t="s" vm="1">
        <v>242</v>
      </c>
    </row>
    <row r="2" spans="2:72">
      <c r="B2" s="56" t="s">
        <v>174</v>
      </c>
      <c r="C2" s="76" t="s">
        <v>243</v>
      </c>
    </row>
    <row r="3" spans="2:72">
      <c r="B3" s="56" t="s">
        <v>176</v>
      </c>
      <c r="C3" s="76" t="s">
        <v>244</v>
      </c>
    </row>
    <row r="4" spans="2:72">
      <c r="B4" s="56" t="s">
        <v>177</v>
      </c>
      <c r="C4" s="76">
        <v>9453</v>
      </c>
    </row>
    <row r="6" spans="2:72" ht="26.25" customHeight="1">
      <c r="B6" s="185" t="s">
        <v>206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spans="2:72" ht="26.25" customHeight="1">
      <c r="B7" s="185" t="s">
        <v>83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7"/>
    </row>
    <row r="8" spans="2:72" s="3" customFormat="1" ht="78.75">
      <c r="B8" s="22" t="s">
        <v>113</v>
      </c>
      <c r="C8" s="30" t="s">
        <v>41</v>
      </c>
      <c r="D8" s="30" t="s">
        <v>15</v>
      </c>
      <c r="E8" s="30" t="s">
        <v>59</v>
      </c>
      <c r="F8" s="30" t="s">
        <v>99</v>
      </c>
      <c r="G8" s="30" t="s">
        <v>18</v>
      </c>
      <c r="H8" s="30" t="s">
        <v>98</v>
      </c>
      <c r="I8" s="30" t="s">
        <v>17</v>
      </c>
      <c r="J8" s="30" t="s">
        <v>19</v>
      </c>
      <c r="K8" s="30" t="s">
        <v>228</v>
      </c>
      <c r="L8" s="30" t="s">
        <v>227</v>
      </c>
      <c r="M8" s="30" t="s">
        <v>107</v>
      </c>
      <c r="N8" s="30" t="s">
        <v>53</v>
      </c>
      <c r="O8" s="30" t="s">
        <v>178</v>
      </c>
      <c r="P8" s="31" t="s">
        <v>180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237</v>
      </c>
      <c r="L9" s="32"/>
      <c r="M9" s="32" t="s">
        <v>231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3" t="s">
        <v>109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72">
      <c r="B13" s="93" t="s">
        <v>226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72">
      <c r="B14" s="93" t="s">
        <v>236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72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72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175</v>
      </c>
      <c r="C1" s="76" t="s" vm="1">
        <v>242</v>
      </c>
    </row>
    <row r="2" spans="2:65">
      <c r="B2" s="56" t="s">
        <v>174</v>
      </c>
      <c r="C2" s="76" t="s">
        <v>243</v>
      </c>
    </row>
    <row r="3" spans="2:65">
      <c r="B3" s="56" t="s">
        <v>176</v>
      </c>
      <c r="C3" s="76" t="s">
        <v>244</v>
      </c>
    </row>
    <row r="4" spans="2:65">
      <c r="B4" s="56" t="s">
        <v>177</v>
      </c>
      <c r="C4" s="76">
        <v>9453</v>
      </c>
    </row>
    <row r="6" spans="2:65" ht="26.25" customHeight="1">
      <c r="B6" s="185" t="s">
        <v>206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7"/>
    </row>
    <row r="7" spans="2:65" ht="26.25" customHeight="1">
      <c r="B7" s="185" t="s">
        <v>84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7"/>
    </row>
    <row r="8" spans="2:65" s="3" customFormat="1" ht="78.75">
      <c r="B8" s="22" t="s">
        <v>113</v>
      </c>
      <c r="C8" s="30" t="s">
        <v>41</v>
      </c>
      <c r="D8" s="30" t="s">
        <v>115</v>
      </c>
      <c r="E8" s="30" t="s">
        <v>114</v>
      </c>
      <c r="F8" s="30" t="s">
        <v>58</v>
      </c>
      <c r="G8" s="30" t="s">
        <v>15</v>
      </c>
      <c r="H8" s="30" t="s">
        <v>59</v>
      </c>
      <c r="I8" s="30" t="s">
        <v>99</v>
      </c>
      <c r="J8" s="30" t="s">
        <v>18</v>
      </c>
      <c r="K8" s="30" t="s">
        <v>98</v>
      </c>
      <c r="L8" s="30" t="s">
        <v>17</v>
      </c>
      <c r="M8" s="70" t="s">
        <v>19</v>
      </c>
      <c r="N8" s="30" t="s">
        <v>228</v>
      </c>
      <c r="O8" s="30" t="s">
        <v>227</v>
      </c>
      <c r="P8" s="30" t="s">
        <v>107</v>
      </c>
      <c r="Q8" s="30" t="s">
        <v>53</v>
      </c>
      <c r="R8" s="30" t="s">
        <v>178</v>
      </c>
      <c r="S8" s="31" t="s">
        <v>180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237</v>
      </c>
      <c r="O9" s="32"/>
      <c r="P9" s="32" t="s">
        <v>231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110</v>
      </c>
      <c r="R10" s="20" t="s">
        <v>111</v>
      </c>
      <c r="S10" s="20" t="s">
        <v>181</v>
      </c>
      <c r="T10" s="5"/>
      <c r="BJ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5"/>
      <c r="BJ11" s="1"/>
      <c r="BM11" s="1"/>
    </row>
    <row r="12" spans="2:65" ht="20.25" customHeight="1">
      <c r="B12" s="93" t="s">
        <v>241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65">
      <c r="B13" s="93" t="s">
        <v>109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65">
      <c r="B14" s="93" t="s">
        <v>226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65">
      <c r="B15" s="93" t="s">
        <v>236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2:1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2:1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2:1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2:1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2:1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175</v>
      </c>
      <c r="C1" s="76" t="s" vm="1">
        <v>242</v>
      </c>
    </row>
    <row r="2" spans="2:81">
      <c r="B2" s="56" t="s">
        <v>174</v>
      </c>
      <c r="C2" s="76" t="s">
        <v>243</v>
      </c>
    </row>
    <row r="3" spans="2:81">
      <c r="B3" s="56" t="s">
        <v>176</v>
      </c>
      <c r="C3" s="76" t="s">
        <v>244</v>
      </c>
    </row>
    <row r="4" spans="2:81">
      <c r="B4" s="56" t="s">
        <v>177</v>
      </c>
      <c r="C4" s="76">
        <v>9453</v>
      </c>
    </row>
    <row r="6" spans="2:81" ht="26.25" customHeight="1">
      <c r="B6" s="185" t="s">
        <v>206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7"/>
    </row>
    <row r="7" spans="2:81" ht="26.25" customHeight="1">
      <c r="B7" s="185" t="s">
        <v>85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7"/>
    </row>
    <row r="8" spans="2:81" s="3" customFormat="1" ht="78.75">
      <c r="B8" s="22" t="s">
        <v>113</v>
      </c>
      <c r="C8" s="30" t="s">
        <v>41</v>
      </c>
      <c r="D8" s="30" t="s">
        <v>115</v>
      </c>
      <c r="E8" s="30" t="s">
        <v>114</v>
      </c>
      <c r="F8" s="30" t="s">
        <v>58</v>
      </c>
      <c r="G8" s="30" t="s">
        <v>15</v>
      </c>
      <c r="H8" s="30" t="s">
        <v>59</v>
      </c>
      <c r="I8" s="30" t="s">
        <v>99</v>
      </c>
      <c r="J8" s="30" t="s">
        <v>18</v>
      </c>
      <c r="K8" s="30" t="s">
        <v>98</v>
      </c>
      <c r="L8" s="30" t="s">
        <v>17</v>
      </c>
      <c r="M8" s="70" t="s">
        <v>19</v>
      </c>
      <c r="N8" s="70" t="s">
        <v>228</v>
      </c>
      <c r="O8" s="30" t="s">
        <v>227</v>
      </c>
      <c r="P8" s="30" t="s">
        <v>107</v>
      </c>
      <c r="Q8" s="30" t="s">
        <v>53</v>
      </c>
      <c r="R8" s="30" t="s">
        <v>178</v>
      </c>
      <c r="S8" s="31" t="s">
        <v>180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237</v>
      </c>
      <c r="O9" s="32"/>
      <c r="P9" s="32" t="s">
        <v>231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110</v>
      </c>
      <c r="R10" s="20" t="s">
        <v>111</v>
      </c>
      <c r="S10" s="20" t="s">
        <v>181</v>
      </c>
      <c r="T10" s="5"/>
      <c r="BZ10" s="1"/>
    </row>
    <row r="11" spans="2:81" s="4" customFormat="1" ht="18" customHeight="1">
      <c r="B11" s="121" t="s">
        <v>46</v>
      </c>
      <c r="C11" s="80"/>
      <c r="D11" s="80"/>
      <c r="E11" s="80"/>
      <c r="F11" s="80"/>
      <c r="G11" s="80"/>
      <c r="H11" s="80"/>
      <c r="I11" s="80"/>
      <c r="J11" s="90">
        <v>5.9380904930123473</v>
      </c>
      <c r="K11" s="80"/>
      <c r="L11" s="80"/>
      <c r="M11" s="89">
        <v>1.6203865782255154E-2</v>
      </c>
      <c r="N11" s="88"/>
      <c r="O11" s="90"/>
      <c r="P11" s="88">
        <v>259.89409999999998</v>
      </c>
      <c r="Q11" s="80"/>
      <c r="R11" s="89">
        <v>1</v>
      </c>
      <c r="S11" s="89">
        <f>+P11/'סכום נכסי הקרן'!$C$42</f>
        <v>5.1837676002549011E-3</v>
      </c>
      <c r="T11" s="138"/>
      <c r="U11" s="135"/>
      <c r="BZ11" s="94"/>
      <c r="CC11" s="94"/>
    </row>
    <row r="12" spans="2:81" s="94" customFormat="1" ht="17.25" customHeight="1">
      <c r="B12" s="104" t="s">
        <v>225</v>
      </c>
      <c r="C12" s="80"/>
      <c r="D12" s="80"/>
      <c r="E12" s="80"/>
      <c r="F12" s="80"/>
      <c r="G12" s="80"/>
      <c r="H12" s="80"/>
      <c r="I12" s="80"/>
      <c r="J12" s="90">
        <v>5.9380904930123473</v>
      </c>
      <c r="K12" s="80"/>
      <c r="L12" s="80"/>
      <c r="M12" s="89">
        <v>1.6203865782255154E-2</v>
      </c>
      <c r="N12" s="88"/>
      <c r="O12" s="90"/>
      <c r="P12" s="88">
        <v>259.89409999999998</v>
      </c>
      <c r="Q12" s="80"/>
      <c r="R12" s="89">
        <v>1</v>
      </c>
      <c r="S12" s="89">
        <f>+P12/'סכום נכסי הקרן'!$C$42</f>
        <v>5.1837676002549011E-3</v>
      </c>
      <c r="T12" s="136"/>
      <c r="U12" s="136"/>
    </row>
    <row r="13" spans="2:81">
      <c r="B13" s="105" t="s">
        <v>54</v>
      </c>
      <c r="C13" s="80"/>
      <c r="D13" s="80"/>
      <c r="E13" s="80"/>
      <c r="F13" s="80"/>
      <c r="G13" s="80"/>
      <c r="H13" s="80"/>
      <c r="I13" s="80"/>
      <c r="J13" s="90">
        <v>5.8704640216714861</v>
      </c>
      <c r="K13" s="80"/>
      <c r="L13" s="80"/>
      <c r="M13" s="89">
        <v>1.1788656259549135E-2</v>
      </c>
      <c r="N13" s="88"/>
      <c r="O13" s="90"/>
      <c r="P13" s="88">
        <v>169.84529999999998</v>
      </c>
      <c r="Q13" s="80"/>
      <c r="R13" s="89">
        <v>0.65351733648436039</v>
      </c>
      <c r="S13" s="89">
        <f>+P13/'סכום נכסי הקרן'!$C$42</f>
        <v>3.3876819950725075E-3</v>
      </c>
      <c r="T13" s="137"/>
      <c r="U13" s="137"/>
    </row>
    <row r="14" spans="2:81">
      <c r="B14" s="106" t="s">
        <v>817</v>
      </c>
      <c r="C14" s="78" t="s">
        <v>818</v>
      </c>
      <c r="D14" s="91" t="s">
        <v>819</v>
      </c>
      <c r="E14" s="78" t="s">
        <v>820</v>
      </c>
      <c r="F14" s="91" t="s">
        <v>341</v>
      </c>
      <c r="G14" s="78" t="s">
        <v>871</v>
      </c>
      <c r="H14" s="78" t="s">
        <v>870</v>
      </c>
      <c r="I14" s="110">
        <v>42797</v>
      </c>
      <c r="J14" s="87">
        <v>9.17</v>
      </c>
      <c r="K14" s="91" t="s">
        <v>160</v>
      </c>
      <c r="L14" s="92">
        <v>4.9000000000000002E-2</v>
      </c>
      <c r="M14" s="86">
        <v>1.4600000000000002E-2</v>
      </c>
      <c r="N14" s="85">
        <v>9775</v>
      </c>
      <c r="O14" s="87">
        <v>165.87</v>
      </c>
      <c r="P14" s="85">
        <v>16.213799999999999</v>
      </c>
      <c r="Q14" s="86">
        <v>4.9793798556951163E-6</v>
      </c>
      <c r="R14" s="86">
        <v>6.2386179601614661E-2</v>
      </c>
      <c r="S14" s="86">
        <f>+P14/'סכום נכסי הקרן'!$C$42</f>
        <v>3.2339545652253329E-4</v>
      </c>
      <c r="T14" s="137"/>
      <c r="U14" s="137"/>
    </row>
    <row r="15" spans="2:81">
      <c r="B15" s="106" t="s">
        <v>821</v>
      </c>
      <c r="C15" s="78" t="s">
        <v>822</v>
      </c>
      <c r="D15" s="91" t="s">
        <v>819</v>
      </c>
      <c r="E15" s="78" t="s">
        <v>820</v>
      </c>
      <c r="F15" s="91" t="s">
        <v>341</v>
      </c>
      <c r="G15" s="78" t="s">
        <v>871</v>
      </c>
      <c r="H15" s="78" t="s">
        <v>870</v>
      </c>
      <c r="I15" s="110">
        <v>42852</v>
      </c>
      <c r="J15" s="87">
        <v>12.25</v>
      </c>
      <c r="K15" s="91" t="s">
        <v>160</v>
      </c>
      <c r="L15" s="92">
        <v>4.0999999999999995E-2</v>
      </c>
      <c r="M15" s="86">
        <v>2.1400000000000002E-2</v>
      </c>
      <c r="N15" s="85">
        <v>16432.91</v>
      </c>
      <c r="O15" s="87">
        <v>129.04</v>
      </c>
      <c r="P15" s="85">
        <v>21.205029999999997</v>
      </c>
      <c r="Q15" s="86">
        <v>4.8925091760214778E-6</v>
      </c>
      <c r="R15" s="86">
        <v>8.1591040350665903E-2</v>
      </c>
      <c r="S15" s="86">
        <f>+P15/'סכום נכסי הקרן'!$C$42</f>
        <v>4.2294899144087219E-4</v>
      </c>
      <c r="T15" s="137"/>
      <c r="U15" s="137"/>
    </row>
    <row r="16" spans="2:81">
      <c r="B16" s="106" t="s">
        <v>823</v>
      </c>
      <c r="C16" s="78" t="s">
        <v>824</v>
      </c>
      <c r="D16" s="91" t="s">
        <v>819</v>
      </c>
      <c r="E16" s="78" t="s">
        <v>825</v>
      </c>
      <c r="F16" s="91" t="s">
        <v>341</v>
      </c>
      <c r="G16" s="78" t="s">
        <v>871</v>
      </c>
      <c r="H16" s="78" t="s">
        <v>157</v>
      </c>
      <c r="I16" s="110">
        <v>42796</v>
      </c>
      <c r="J16" s="87">
        <v>8.9799999999999986</v>
      </c>
      <c r="K16" s="91" t="s">
        <v>160</v>
      </c>
      <c r="L16" s="92">
        <v>2.1400000000000002E-2</v>
      </c>
      <c r="M16" s="86">
        <v>1.5700000000000002E-2</v>
      </c>
      <c r="N16" s="85">
        <v>18000</v>
      </c>
      <c r="O16" s="87">
        <v>105.71</v>
      </c>
      <c r="P16" s="85">
        <v>19.027799999999999</v>
      </c>
      <c r="Q16" s="86">
        <v>6.9325158099874451E-5</v>
      </c>
      <c r="R16" s="86">
        <v>7.321366664345208E-2</v>
      </c>
      <c r="S16" s="86">
        <f>+P16/'סכום נכסי הקרן'!$C$42</f>
        <v>3.7952263304218993E-4</v>
      </c>
      <c r="T16" s="137"/>
      <c r="U16" s="137"/>
    </row>
    <row r="17" spans="2:21">
      <c r="B17" s="106" t="s">
        <v>826</v>
      </c>
      <c r="C17" s="78" t="s">
        <v>827</v>
      </c>
      <c r="D17" s="91" t="s">
        <v>819</v>
      </c>
      <c r="E17" s="78" t="s">
        <v>340</v>
      </c>
      <c r="F17" s="91" t="s">
        <v>341</v>
      </c>
      <c r="G17" s="78" t="s">
        <v>873</v>
      </c>
      <c r="H17" s="78" t="s">
        <v>157</v>
      </c>
      <c r="I17" s="110">
        <v>42935</v>
      </c>
      <c r="J17" s="87">
        <v>3.6700000000000004</v>
      </c>
      <c r="K17" s="91" t="s">
        <v>160</v>
      </c>
      <c r="L17" s="92">
        <v>0.06</v>
      </c>
      <c r="M17" s="86">
        <v>8.8000000000000005E-3</v>
      </c>
      <c r="N17" s="85">
        <v>84592</v>
      </c>
      <c r="O17" s="87">
        <v>126.92</v>
      </c>
      <c r="P17" s="85">
        <v>107.36417</v>
      </c>
      <c r="Q17" s="86">
        <v>2.2858076796322116E-5</v>
      </c>
      <c r="R17" s="86">
        <v>0.41310737719709684</v>
      </c>
      <c r="S17" s="86">
        <f>+P17/'סכום נכסי הקרן'!$C$42</f>
        <v>2.1414526373405912E-3</v>
      </c>
      <c r="T17" s="137"/>
      <c r="U17" s="137"/>
    </row>
    <row r="18" spans="2:21">
      <c r="B18" s="106" t="s">
        <v>828</v>
      </c>
      <c r="C18" s="78" t="s">
        <v>829</v>
      </c>
      <c r="D18" s="91" t="s">
        <v>819</v>
      </c>
      <c r="E18" s="78" t="s">
        <v>340</v>
      </c>
      <c r="F18" s="91" t="s">
        <v>341</v>
      </c>
      <c r="G18" s="78" t="s">
        <v>873</v>
      </c>
      <c r="H18" s="78" t="s">
        <v>870</v>
      </c>
      <c r="I18" s="110">
        <v>42768</v>
      </c>
      <c r="J18" s="87">
        <v>2.2199999999999998</v>
      </c>
      <c r="K18" s="91" t="s">
        <v>160</v>
      </c>
      <c r="L18" s="92">
        <v>6.8499999999999991E-2</v>
      </c>
      <c r="M18" s="86">
        <v>1.77E-2</v>
      </c>
      <c r="N18" s="85">
        <v>1700</v>
      </c>
      <c r="O18" s="87">
        <v>125.54</v>
      </c>
      <c r="P18" s="85">
        <v>2.1341900000000003</v>
      </c>
      <c r="Q18" s="86">
        <v>3.3659967013232327E-6</v>
      </c>
      <c r="R18" s="86">
        <v>8.2117677931126572E-3</v>
      </c>
      <c r="S18" s="86">
        <f>+P18/'סכום נכסי הקרן'!$C$42</f>
        <v>4.2567895826754087E-5</v>
      </c>
      <c r="T18" s="137"/>
      <c r="U18" s="137"/>
    </row>
    <row r="19" spans="2:21">
      <c r="B19" s="106" t="s">
        <v>830</v>
      </c>
      <c r="C19" s="78" t="s">
        <v>831</v>
      </c>
      <c r="D19" s="91" t="s">
        <v>819</v>
      </c>
      <c r="E19" s="78" t="s">
        <v>832</v>
      </c>
      <c r="F19" s="91" t="s">
        <v>341</v>
      </c>
      <c r="G19" s="78" t="s">
        <v>873</v>
      </c>
      <c r="H19" s="78" t="s">
        <v>870</v>
      </c>
      <c r="I19" s="110">
        <v>42835</v>
      </c>
      <c r="J19" s="87">
        <v>4.87</v>
      </c>
      <c r="K19" s="91" t="s">
        <v>160</v>
      </c>
      <c r="L19" s="92">
        <v>5.5999999999999994E-2</v>
      </c>
      <c r="M19" s="86">
        <v>7.7999999999999988E-3</v>
      </c>
      <c r="N19" s="85">
        <v>2574.12</v>
      </c>
      <c r="O19" s="87">
        <v>151.52000000000001</v>
      </c>
      <c r="P19" s="85">
        <v>3.9003100000000002</v>
      </c>
      <c r="Q19" s="86">
        <v>2.8173683920760932E-6</v>
      </c>
      <c r="R19" s="86">
        <v>1.5007304898418242E-2</v>
      </c>
      <c r="S19" s="86">
        <f>+P19/'סכום נכסי הקרן'!$C$42</f>
        <v>7.7794380899567158E-5</v>
      </c>
      <c r="T19" s="137"/>
      <c r="U19" s="137"/>
    </row>
    <row r="20" spans="2:21">
      <c r="B20" s="107"/>
      <c r="C20" s="78"/>
      <c r="D20" s="78"/>
      <c r="E20" s="78"/>
      <c r="F20" s="78"/>
      <c r="G20" s="78"/>
      <c r="H20" s="78"/>
      <c r="I20" s="78"/>
      <c r="J20" s="87"/>
      <c r="K20" s="78"/>
      <c r="L20" s="78"/>
      <c r="M20" s="86"/>
      <c r="N20" s="85"/>
      <c r="O20" s="87"/>
      <c r="P20" s="78"/>
      <c r="Q20" s="78"/>
      <c r="R20" s="86"/>
      <c r="S20" s="78"/>
      <c r="T20" s="137"/>
      <c r="U20" s="137"/>
    </row>
    <row r="21" spans="2:21">
      <c r="B21" s="105" t="s">
        <v>55</v>
      </c>
      <c r="C21" s="80"/>
      <c r="D21" s="80"/>
      <c r="E21" s="80"/>
      <c r="F21" s="80"/>
      <c r="G21" s="80"/>
      <c r="H21" s="80"/>
      <c r="I21" s="80"/>
      <c r="J21" s="90">
        <v>6.3465902879319387</v>
      </c>
      <c r="K21" s="80"/>
      <c r="L21" s="80"/>
      <c r="M21" s="89">
        <v>2.4126250910479978E-2</v>
      </c>
      <c r="N21" s="88"/>
      <c r="O21" s="90"/>
      <c r="P21" s="88">
        <v>82.854649999999992</v>
      </c>
      <c r="Q21" s="80"/>
      <c r="R21" s="89">
        <v>0.31880158110553491</v>
      </c>
      <c r="S21" s="89">
        <f>+P21/'סכום נכסי הקרן'!$C$42</f>
        <v>1.652593307044907E-3</v>
      </c>
      <c r="T21" s="137"/>
      <c r="U21" s="137"/>
    </row>
    <row r="22" spans="2:21">
      <c r="B22" s="106" t="s">
        <v>833</v>
      </c>
      <c r="C22" s="78" t="s">
        <v>834</v>
      </c>
      <c r="D22" s="91" t="s">
        <v>819</v>
      </c>
      <c r="E22" s="78" t="s">
        <v>825</v>
      </c>
      <c r="F22" s="91" t="s">
        <v>341</v>
      </c>
      <c r="G22" s="78" t="s">
        <v>871</v>
      </c>
      <c r="H22" s="78" t="s">
        <v>157</v>
      </c>
      <c r="I22" s="110">
        <v>42796</v>
      </c>
      <c r="J22" s="87">
        <v>8.31</v>
      </c>
      <c r="K22" s="91" t="s">
        <v>160</v>
      </c>
      <c r="L22" s="92">
        <v>3.7400000000000003E-2</v>
      </c>
      <c r="M22" s="86">
        <v>3.0099999999999998E-2</v>
      </c>
      <c r="N22" s="85">
        <v>18000</v>
      </c>
      <c r="O22" s="87">
        <v>106.39</v>
      </c>
      <c r="P22" s="85">
        <v>19.150200000000002</v>
      </c>
      <c r="Q22" s="86">
        <v>3.4947520473422413E-5</v>
      </c>
      <c r="R22" s="86">
        <v>7.3684627700282557E-2</v>
      </c>
      <c r="S22" s="86">
        <f>+P22/'סכום נכסי הקרן'!$C$42</f>
        <v>3.819639857095695E-4</v>
      </c>
      <c r="T22" s="137"/>
      <c r="U22" s="137"/>
    </row>
    <row r="23" spans="2:21">
      <c r="B23" s="106" t="s">
        <v>835</v>
      </c>
      <c r="C23" s="78" t="s">
        <v>836</v>
      </c>
      <c r="D23" s="91" t="s">
        <v>819</v>
      </c>
      <c r="E23" s="78" t="s">
        <v>825</v>
      </c>
      <c r="F23" s="91" t="s">
        <v>341</v>
      </c>
      <c r="G23" s="78" t="s">
        <v>871</v>
      </c>
      <c r="H23" s="78" t="s">
        <v>157</v>
      </c>
      <c r="I23" s="110">
        <v>42796</v>
      </c>
      <c r="J23" s="87">
        <v>5.1099999999999994</v>
      </c>
      <c r="K23" s="91" t="s">
        <v>160</v>
      </c>
      <c r="L23" s="92">
        <v>2.5000000000000001E-2</v>
      </c>
      <c r="M23" s="86">
        <v>2.07E-2</v>
      </c>
      <c r="N23" s="85">
        <v>26000</v>
      </c>
      <c r="O23" s="87">
        <v>102.34</v>
      </c>
      <c r="P23" s="85">
        <v>26.608400000000003</v>
      </c>
      <c r="Q23" s="86">
        <v>3.5847433323774016E-5</v>
      </c>
      <c r="R23" s="86">
        <v>0.10238170085430953</v>
      </c>
      <c r="S23" s="86">
        <f>+P23/'סכום נכסי הקרן'!$C$42</f>
        <v>5.3072294374755923E-4</v>
      </c>
      <c r="T23" s="137"/>
      <c r="U23" s="137"/>
    </row>
    <row r="24" spans="2:21">
      <c r="B24" s="106" t="s">
        <v>837</v>
      </c>
      <c r="C24" s="78" t="s">
        <v>838</v>
      </c>
      <c r="D24" s="91" t="s">
        <v>819</v>
      </c>
      <c r="E24" s="78" t="s">
        <v>839</v>
      </c>
      <c r="F24" s="91" t="s">
        <v>308</v>
      </c>
      <c r="G24" s="78" t="s">
        <v>873</v>
      </c>
      <c r="H24" s="78" t="s">
        <v>157</v>
      </c>
      <c r="I24" s="110">
        <v>42936</v>
      </c>
      <c r="J24" s="87">
        <v>6.22</v>
      </c>
      <c r="K24" s="91" t="s">
        <v>160</v>
      </c>
      <c r="L24" s="92">
        <v>3.1E-2</v>
      </c>
      <c r="M24" s="86">
        <v>2.3499999999999997E-2</v>
      </c>
      <c r="N24" s="85">
        <v>35647</v>
      </c>
      <c r="O24" s="87">
        <v>104.84</v>
      </c>
      <c r="P24" s="85">
        <v>37.096050000000005</v>
      </c>
      <c r="Q24" s="86">
        <v>9.3807894736842103E-5</v>
      </c>
      <c r="R24" s="86">
        <v>0.14273525255094291</v>
      </c>
      <c r="S24" s="86">
        <f>+P24/'סכום נכסי הקרן'!$C$42</f>
        <v>7.3990637758777856E-4</v>
      </c>
      <c r="T24" s="137"/>
      <c r="U24" s="137"/>
    </row>
    <row r="25" spans="2:21">
      <c r="B25" s="107"/>
      <c r="C25" s="78"/>
      <c r="D25" s="78"/>
      <c r="E25" s="78"/>
      <c r="F25" s="78"/>
      <c r="G25" s="78"/>
      <c r="H25" s="78"/>
      <c r="I25" s="78"/>
      <c r="J25" s="87"/>
      <c r="K25" s="78"/>
      <c r="L25" s="78"/>
      <c r="M25" s="86"/>
      <c r="N25" s="85"/>
      <c r="O25" s="87"/>
      <c r="P25" s="78"/>
      <c r="Q25" s="78"/>
      <c r="R25" s="86"/>
      <c r="S25" s="78"/>
      <c r="T25" s="137"/>
      <c r="U25" s="137"/>
    </row>
    <row r="26" spans="2:21">
      <c r="B26" s="105" t="s">
        <v>43</v>
      </c>
      <c r="C26" s="80"/>
      <c r="D26" s="80"/>
      <c r="E26" s="80"/>
      <c r="F26" s="80"/>
      <c r="G26" s="80"/>
      <c r="H26" s="80"/>
      <c r="I26" s="80"/>
      <c r="J26" s="90">
        <v>2.8300000000000005</v>
      </c>
      <c r="K26" s="80"/>
      <c r="L26" s="80"/>
      <c r="M26" s="89">
        <v>2.9200000000000004E-2</v>
      </c>
      <c r="N26" s="88"/>
      <c r="O26" s="90"/>
      <c r="P26" s="88">
        <v>7.1941499999999996</v>
      </c>
      <c r="Q26" s="80"/>
      <c r="R26" s="89">
        <v>2.7681082410104731E-2</v>
      </c>
      <c r="S26" s="89">
        <f>+P26/'סכום נכסי הקרן'!$C$42</f>
        <v>1.4349229813748676E-4</v>
      </c>
      <c r="T26" s="137"/>
      <c r="U26" s="137"/>
    </row>
    <row r="27" spans="2:21">
      <c r="B27" s="106" t="s">
        <v>840</v>
      </c>
      <c r="C27" s="78" t="s">
        <v>841</v>
      </c>
      <c r="D27" s="91" t="s">
        <v>819</v>
      </c>
      <c r="E27" s="78" t="s">
        <v>481</v>
      </c>
      <c r="F27" s="91" t="s">
        <v>482</v>
      </c>
      <c r="G27" s="78" t="s">
        <v>874</v>
      </c>
      <c r="H27" s="78" t="s">
        <v>870</v>
      </c>
      <c r="I27" s="110">
        <v>42954</v>
      </c>
      <c r="J27" s="87">
        <v>2.8300000000000005</v>
      </c>
      <c r="K27" s="91" t="s">
        <v>159</v>
      </c>
      <c r="L27" s="92">
        <v>3.7000000000000005E-2</v>
      </c>
      <c r="M27" s="86">
        <v>2.9200000000000004E-2</v>
      </c>
      <c r="N27" s="85">
        <v>1991</v>
      </c>
      <c r="O27" s="87">
        <v>102.39</v>
      </c>
      <c r="P27" s="85">
        <v>7.1941499999999996</v>
      </c>
      <c r="Q27" s="86">
        <v>2.962621272543301E-5</v>
      </c>
      <c r="R27" s="86">
        <v>2.7681082410104731E-2</v>
      </c>
      <c r="S27" s="86">
        <f>+P27/'סכום נכסי הקרן'!$C$42</f>
        <v>1.4349229813748676E-4</v>
      </c>
      <c r="T27" s="137"/>
      <c r="U27" s="137"/>
    </row>
    <row r="28" spans="2:21">
      <c r="B28" s="108"/>
      <c r="C28" s="109"/>
      <c r="D28" s="109"/>
      <c r="E28" s="109"/>
      <c r="F28" s="109"/>
      <c r="G28" s="109"/>
      <c r="H28" s="109"/>
      <c r="I28" s="109"/>
      <c r="J28" s="111"/>
      <c r="K28" s="109"/>
      <c r="L28" s="109"/>
      <c r="M28" s="112"/>
      <c r="N28" s="113"/>
      <c r="O28" s="111"/>
      <c r="P28" s="109"/>
      <c r="Q28" s="109"/>
      <c r="R28" s="112"/>
      <c r="S28" s="109"/>
      <c r="T28" s="137"/>
      <c r="U28" s="137"/>
    </row>
    <row r="29" spans="2:2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137"/>
      <c r="U29" s="137"/>
    </row>
    <row r="30" spans="2:2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137"/>
      <c r="U30" s="137"/>
    </row>
    <row r="31" spans="2:21">
      <c r="B31" s="93" t="s">
        <v>241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137"/>
      <c r="U31" s="137"/>
    </row>
    <row r="32" spans="2:21">
      <c r="B32" s="93" t="s">
        <v>109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137"/>
      <c r="U32" s="137"/>
    </row>
    <row r="33" spans="2:19">
      <c r="B33" s="93" t="s">
        <v>226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93" t="s">
        <v>236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</row>
    <row r="112" spans="2:19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</row>
    <row r="113" spans="2:19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</row>
    <row r="114" spans="2:19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</row>
    <row r="115" spans="2:19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</row>
    <row r="116" spans="2:19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</row>
    <row r="117" spans="2:19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</row>
    <row r="118" spans="2:19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</row>
    <row r="119" spans="2:19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</row>
    <row r="120" spans="2:19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</row>
    <row r="121" spans="2:19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</row>
    <row r="122" spans="2:19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</row>
    <row r="123" spans="2:19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</row>
    <row r="124" spans="2:19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</row>
    <row r="125" spans="2:19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</row>
    <row r="126" spans="2:19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</row>
    <row r="127" spans="2:19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30 B35:B127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175</v>
      </c>
      <c r="C1" s="76" t="s" vm="1">
        <v>242</v>
      </c>
    </row>
    <row r="2" spans="2:98">
      <c r="B2" s="56" t="s">
        <v>174</v>
      </c>
      <c r="C2" s="76" t="s">
        <v>243</v>
      </c>
    </row>
    <row r="3" spans="2:98">
      <c r="B3" s="56" t="s">
        <v>176</v>
      </c>
      <c r="C3" s="76" t="s">
        <v>244</v>
      </c>
    </row>
    <row r="4" spans="2:98">
      <c r="B4" s="56" t="s">
        <v>177</v>
      </c>
      <c r="C4" s="76">
        <v>9453</v>
      </c>
    </row>
    <row r="6" spans="2:98" ht="26.25" customHeight="1">
      <c r="B6" s="185" t="s">
        <v>206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7"/>
    </row>
    <row r="7" spans="2:98" ht="26.25" customHeight="1">
      <c r="B7" s="185" t="s">
        <v>86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7"/>
    </row>
    <row r="8" spans="2:98" s="3" customFormat="1" ht="78.75">
      <c r="B8" s="22" t="s">
        <v>113</v>
      </c>
      <c r="C8" s="30" t="s">
        <v>41</v>
      </c>
      <c r="D8" s="30" t="s">
        <v>115</v>
      </c>
      <c r="E8" s="30" t="s">
        <v>114</v>
      </c>
      <c r="F8" s="30" t="s">
        <v>58</v>
      </c>
      <c r="G8" s="30" t="s">
        <v>98</v>
      </c>
      <c r="H8" s="30" t="s">
        <v>228</v>
      </c>
      <c r="I8" s="30" t="s">
        <v>227</v>
      </c>
      <c r="J8" s="30" t="s">
        <v>107</v>
      </c>
      <c r="K8" s="30" t="s">
        <v>53</v>
      </c>
      <c r="L8" s="30" t="s">
        <v>178</v>
      </c>
      <c r="M8" s="31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237</v>
      </c>
      <c r="I9" s="32"/>
      <c r="J9" s="32" t="s">
        <v>231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3" t="s">
        <v>241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</row>
    <row r="13" spans="2:98">
      <c r="B13" s="93" t="s">
        <v>109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2:98">
      <c r="B14" s="93" t="s">
        <v>226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</row>
    <row r="15" spans="2:98">
      <c r="B15" s="93" t="s">
        <v>236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</row>
    <row r="16" spans="2:9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</row>
    <row r="17" spans="2:1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</row>
    <row r="18" spans="2:1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</row>
    <row r="19" spans="2:1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2:1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</row>
    <row r="21" spans="2:1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</row>
    <row r="22" spans="2:1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</row>
    <row r="23" spans="2:1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  <row r="24" spans="2:1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</row>
    <row r="25" spans="2:1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</row>
    <row r="26" spans="2:1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</row>
    <row r="27" spans="2:1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</row>
    <row r="28" spans="2:1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</row>
    <row r="29" spans="2:1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</row>
    <row r="30" spans="2:1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</row>
    <row r="31" spans="2:1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</row>
    <row r="32" spans="2:1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</row>
    <row r="33" spans="2:1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</row>
    <row r="34" spans="2:1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</row>
    <row r="35" spans="2:1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</row>
    <row r="36" spans="2:1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</row>
    <row r="37" spans="2:1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</row>
    <row r="38" spans="2:1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</row>
    <row r="39" spans="2:1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2:1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2:1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</row>
    <row r="42" spans="2:1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</row>
    <row r="43" spans="2:1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</row>
    <row r="44" spans="2:1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</row>
    <row r="45" spans="2:1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</row>
    <row r="46" spans="2:1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</row>
    <row r="47" spans="2:1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</row>
    <row r="48" spans="2:1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</row>
    <row r="49" spans="2:13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</row>
    <row r="50" spans="2:13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</row>
    <row r="51" spans="2:13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</row>
    <row r="52" spans="2:13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</row>
    <row r="53" spans="2:13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</row>
    <row r="54" spans="2:13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</row>
    <row r="55" spans="2:13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</row>
    <row r="56" spans="2:13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</row>
    <row r="57" spans="2:13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</row>
    <row r="58" spans="2:13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</row>
    <row r="59" spans="2:13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</row>
    <row r="60" spans="2:13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</row>
    <row r="61" spans="2:13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</row>
    <row r="62" spans="2:13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2:13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2:13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</row>
    <row r="65" spans="2:13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2:13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</row>
    <row r="67" spans="2:13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</row>
    <row r="68" spans="2:13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</row>
    <row r="69" spans="2:13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</row>
    <row r="70" spans="2:13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</row>
    <row r="71" spans="2:13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</row>
    <row r="72" spans="2:13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</row>
    <row r="73" spans="2:13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</row>
    <row r="74" spans="2:13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</row>
    <row r="75" spans="2:13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</row>
    <row r="76" spans="2:13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</row>
    <row r="77" spans="2:13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</row>
    <row r="78" spans="2:13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</row>
    <row r="79" spans="2:13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</row>
    <row r="80" spans="2:13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</row>
    <row r="81" spans="2:13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</row>
    <row r="82" spans="2:13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</row>
    <row r="83" spans="2:13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</row>
    <row r="84" spans="2:13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</row>
    <row r="85" spans="2:13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</row>
    <row r="86" spans="2:13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</row>
    <row r="87" spans="2:13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</row>
    <row r="88" spans="2:13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</row>
    <row r="89" spans="2:13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</row>
    <row r="90" spans="2:13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</row>
    <row r="91" spans="2:13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</row>
    <row r="92" spans="2:13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</row>
    <row r="93" spans="2:13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</row>
    <row r="94" spans="2:13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</row>
    <row r="95" spans="2:13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</row>
    <row r="96" spans="2:13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</row>
    <row r="97" spans="2:13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</row>
    <row r="98" spans="2:13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</row>
    <row r="99" spans="2:13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</row>
    <row r="100" spans="2:13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</row>
    <row r="101" spans="2:13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</row>
    <row r="102" spans="2:13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</row>
    <row r="103" spans="2:13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</row>
    <row r="104" spans="2:13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</row>
    <row r="105" spans="2:13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</row>
    <row r="106" spans="2:13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</row>
    <row r="107" spans="2:13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</row>
    <row r="108" spans="2:13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</row>
    <row r="109" spans="2:13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</row>
    <row r="110" spans="2:13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175</v>
      </c>
      <c r="C1" s="76" t="s" vm="1">
        <v>242</v>
      </c>
    </row>
    <row r="2" spans="2:55">
      <c r="B2" s="56" t="s">
        <v>174</v>
      </c>
      <c r="C2" s="76" t="s">
        <v>243</v>
      </c>
    </row>
    <row r="3" spans="2:55">
      <c r="B3" s="56" t="s">
        <v>176</v>
      </c>
      <c r="C3" s="76" t="s">
        <v>244</v>
      </c>
    </row>
    <row r="4" spans="2:55">
      <c r="B4" s="56" t="s">
        <v>177</v>
      </c>
      <c r="C4" s="76">
        <v>9453</v>
      </c>
    </row>
    <row r="6" spans="2:55" ht="26.25" customHeight="1">
      <c r="B6" s="185" t="s">
        <v>206</v>
      </c>
      <c r="C6" s="186"/>
      <c r="D6" s="186"/>
      <c r="E6" s="186"/>
      <c r="F6" s="186"/>
      <c r="G6" s="186"/>
      <c r="H6" s="186"/>
      <c r="I6" s="186"/>
      <c r="J6" s="186"/>
      <c r="K6" s="187"/>
    </row>
    <row r="7" spans="2:55" ht="26.25" customHeight="1">
      <c r="B7" s="185" t="s">
        <v>93</v>
      </c>
      <c r="C7" s="186"/>
      <c r="D7" s="186"/>
      <c r="E7" s="186"/>
      <c r="F7" s="186"/>
      <c r="G7" s="186"/>
      <c r="H7" s="186"/>
      <c r="I7" s="186"/>
      <c r="J7" s="186"/>
      <c r="K7" s="187"/>
    </row>
    <row r="8" spans="2:55" s="3" customFormat="1" ht="78.75">
      <c r="B8" s="22" t="s">
        <v>113</v>
      </c>
      <c r="C8" s="30" t="s">
        <v>41</v>
      </c>
      <c r="D8" s="30" t="s">
        <v>98</v>
      </c>
      <c r="E8" s="30" t="s">
        <v>99</v>
      </c>
      <c r="F8" s="30" t="s">
        <v>228</v>
      </c>
      <c r="G8" s="30" t="s">
        <v>227</v>
      </c>
      <c r="H8" s="30" t="s">
        <v>107</v>
      </c>
      <c r="I8" s="30" t="s">
        <v>53</v>
      </c>
      <c r="J8" s="30" t="s">
        <v>178</v>
      </c>
      <c r="K8" s="31" t="s">
        <v>180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237</v>
      </c>
      <c r="G9" s="32"/>
      <c r="H9" s="32" t="s">
        <v>231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3" t="s">
        <v>109</v>
      </c>
      <c r="C12" s="77"/>
      <c r="D12" s="77"/>
      <c r="E12" s="77"/>
      <c r="F12" s="77"/>
      <c r="G12" s="77"/>
      <c r="H12" s="77"/>
      <c r="I12" s="77"/>
      <c r="J12" s="77"/>
      <c r="K12" s="77"/>
      <c r="V12" s="1"/>
    </row>
    <row r="13" spans="2:55">
      <c r="B13" s="93" t="s">
        <v>226</v>
      </c>
      <c r="C13" s="77"/>
      <c r="D13" s="77"/>
      <c r="E13" s="77"/>
      <c r="F13" s="77"/>
      <c r="G13" s="77"/>
      <c r="H13" s="77"/>
      <c r="I13" s="77"/>
      <c r="J13" s="77"/>
      <c r="K13" s="77"/>
      <c r="V13" s="1"/>
    </row>
    <row r="14" spans="2:55">
      <c r="B14" s="93" t="s">
        <v>236</v>
      </c>
      <c r="C14" s="77"/>
      <c r="D14" s="77"/>
      <c r="E14" s="77"/>
      <c r="F14" s="77"/>
      <c r="G14" s="77"/>
      <c r="H14" s="77"/>
      <c r="I14" s="77"/>
      <c r="J14" s="77"/>
      <c r="K14" s="77"/>
      <c r="V14" s="1"/>
    </row>
    <row r="15" spans="2:55">
      <c r="B15" s="77"/>
      <c r="C15" s="77"/>
      <c r="D15" s="77"/>
      <c r="E15" s="77"/>
      <c r="F15" s="77"/>
      <c r="G15" s="77"/>
      <c r="H15" s="77"/>
      <c r="I15" s="77"/>
      <c r="J15" s="77"/>
      <c r="K15" s="77"/>
      <c r="V15" s="1"/>
    </row>
    <row r="16" spans="2:55">
      <c r="B16" s="77"/>
      <c r="C16" s="77"/>
      <c r="D16" s="77"/>
      <c r="E16" s="77"/>
      <c r="F16" s="77"/>
      <c r="G16" s="77"/>
      <c r="H16" s="77"/>
      <c r="I16" s="77"/>
      <c r="J16" s="77"/>
      <c r="K16" s="77"/>
      <c r="V16" s="1"/>
    </row>
    <row r="17" spans="2:22">
      <c r="B17" s="77"/>
      <c r="C17" s="77"/>
      <c r="D17" s="77"/>
      <c r="E17" s="77"/>
      <c r="F17" s="77"/>
      <c r="G17" s="77"/>
      <c r="H17" s="77"/>
      <c r="I17" s="77"/>
      <c r="J17" s="77"/>
      <c r="K17" s="77"/>
      <c r="V17" s="1"/>
    </row>
    <row r="18" spans="2:22">
      <c r="B18" s="77"/>
      <c r="C18" s="77"/>
      <c r="D18" s="77"/>
      <c r="E18" s="77"/>
      <c r="F18" s="77"/>
      <c r="G18" s="77"/>
      <c r="H18" s="77"/>
      <c r="I18" s="77"/>
      <c r="J18" s="77"/>
      <c r="K18" s="77"/>
      <c r="V18" s="1"/>
    </row>
    <row r="19" spans="2:22">
      <c r="B19" s="77"/>
      <c r="C19" s="77"/>
      <c r="D19" s="77"/>
      <c r="E19" s="77"/>
      <c r="F19" s="77"/>
      <c r="G19" s="77"/>
      <c r="H19" s="77"/>
      <c r="I19" s="77"/>
      <c r="J19" s="77"/>
      <c r="K19" s="77"/>
      <c r="V19" s="1"/>
    </row>
    <row r="20" spans="2:22">
      <c r="B20" s="77"/>
      <c r="C20" s="77"/>
      <c r="D20" s="77"/>
      <c r="E20" s="77"/>
      <c r="F20" s="77"/>
      <c r="G20" s="77"/>
      <c r="H20" s="77"/>
      <c r="I20" s="77"/>
      <c r="J20" s="77"/>
      <c r="K20" s="77"/>
      <c r="V20" s="1"/>
    </row>
    <row r="21" spans="2:22">
      <c r="B21" s="77"/>
      <c r="C21" s="77"/>
      <c r="D21" s="77"/>
      <c r="E21" s="77"/>
      <c r="F21" s="77"/>
      <c r="G21" s="77"/>
      <c r="H21" s="77"/>
      <c r="I21" s="77"/>
      <c r="J21" s="77"/>
      <c r="K21" s="77"/>
      <c r="V21" s="1"/>
    </row>
    <row r="22" spans="2:22" ht="16.5" customHeight="1">
      <c r="B22" s="77"/>
      <c r="C22" s="77"/>
      <c r="D22" s="77"/>
      <c r="E22" s="77"/>
      <c r="F22" s="77"/>
      <c r="G22" s="77"/>
      <c r="H22" s="77"/>
      <c r="I22" s="77"/>
      <c r="J22" s="77"/>
      <c r="K22" s="77"/>
      <c r="V22" s="1"/>
    </row>
    <row r="23" spans="2:22" ht="16.5" customHeight="1">
      <c r="B23" s="77"/>
      <c r="C23" s="77"/>
      <c r="D23" s="77"/>
      <c r="E23" s="77"/>
      <c r="F23" s="77"/>
      <c r="G23" s="77"/>
      <c r="H23" s="77"/>
      <c r="I23" s="77"/>
      <c r="J23" s="77"/>
      <c r="K23" s="77"/>
      <c r="V23" s="1"/>
    </row>
    <row r="24" spans="2:22" ht="16.5" customHeight="1">
      <c r="B24" s="77"/>
      <c r="C24" s="77"/>
      <c r="D24" s="77"/>
      <c r="E24" s="77"/>
      <c r="F24" s="77"/>
      <c r="G24" s="77"/>
      <c r="H24" s="77"/>
      <c r="I24" s="77"/>
      <c r="J24" s="77"/>
      <c r="K24" s="77"/>
      <c r="V24" s="1"/>
    </row>
    <row r="25" spans="2:22">
      <c r="B25" s="77"/>
      <c r="C25" s="77"/>
      <c r="D25" s="77"/>
      <c r="E25" s="77"/>
      <c r="F25" s="77"/>
      <c r="G25" s="77"/>
      <c r="H25" s="77"/>
      <c r="I25" s="77"/>
      <c r="J25" s="77"/>
      <c r="K25" s="77"/>
      <c r="V25" s="1"/>
    </row>
    <row r="26" spans="2:22">
      <c r="B26" s="77"/>
      <c r="C26" s="77"/>
      <c r="D26" s="77"/>
      <c r="E26" s="77"/>
      <c r="F26" s="77"/>
      <c r="G26" s="77"/>
      <c r="H26" s="77"/>
      <c r="I26" s="77"/>
      <c r="J26" s="77"/>
      <c r="K26" s="77"/>
      <c r="V26" s="1"/>
    </row>
    <row r="27" spans="2:22">
      <c r="B27" s="77"/>
      <c r="C27" s="77"/>
      <c r="D27" s="77"/>
      <c r="E27" s="77"/>
      <c r="F27" s="77"/>
      <c r="G27" s="77"/>
      <c r="H27" s="77"/>
      <c r="I27" s="77"/>
      <c r="J27" s="77"/>
      <c r="K27" s="77"/>
      <c r="V27" s="1"/>
    </row>
    <row r="28" spans="2:22">
      <c r="B28" s="77"/>
      <c r="C28" s="77"/>
      <c r="D28" s="77"/>
      <c r="E28" s="77"/>
      <c r="F28" s="77"/>
      <c r="G28" s="77"/>
      <c r="H28" s="77"/>
      <c r="I28" s="77"/>
      <c r="J28" s="77"/>
      <c r="K28" s="77"/>
      <c r="V28" s="1"/>
    </row>
    <row r="29" spans="2:22">
      <c r="B29" s="77"/>
      <c r="C29" s="77"/>
      <c r="D29" s="77"/>
      <c r="E29" s="77"/>
      <c r="F29" s="77"/>
      <c r="G29" s="77"/>
      <c r="H29" s="77"/>
      <c r="I29" s="77"/>
      <c r="J29" s="77"/>
      <c r="K29" s="77"/>
      <c r="V29" s="1"/>
    </row>
    <row r="30" spans="2:22">
      <c r="B30" s="77"/>
      <c r="C30" s="77"/>
      <c r="D30" s="77"/>
      <c r="E30" s="77"/>
      <c r="F30" s="77"/>
      <c r="G30" s="77"/>
      <c r="H30" s="77"/>
      <c r="I30" s="77"/>
      <c r="J30" s="77"/>
      <c r="K30" s="77"/>
      <c r="V30" s="1"/>
    </row>
    <row r="31" spans="2:22">
      <c r="B31" s="77"/>
      <c r="C31" s="77"/>
      <c r="D31" s="77"/>
      <c r="E31" s="77"/>
      <c r="F31" s="77"/>
      <c r="G31" s="77"/>
      <c r="H31" s="77"/>
      <c r="I31" s="77"/>
      <c r="J31" s="77"/>
      <c r="K31" s="77"/>
      <c r="V31" s="1"/>
    </row>
    <row r="32" spans="2:22">
      <c r="B32" s="77"/>
      <c r="C32" s="77"/>
      <c r="D32" s="77"/>
      <c r="E32" s="77"/>
      <c r="F32" s="77"/>
      <c r="G32" s="77"/>
      <c r="H32" s="77"/>
      <c r="I32" s="77"/>
      <c r="J32" s="77"/>
      <c r="K32" s="77"/>
      <c r="V32" s="1"/>
    </row>
    <row r="33" spans="2:22">
      <c r="B33" s="77"/>
      <c r="C33" s="77"/>
      <c r="D33" s="77"/>
      <c r="E33" s="77"/>
      <c r="F33" s="77"/>
      <c r="G33" s="77"/>
      <c r="H33" s="77"/>
      <c r="I33" s="77"/>
      <c r="J33" s="77"/>
      <c r="K33" s="77"/>
      <c r="V33" s="1"/>
    </row>
    <row r="34" spans="2:22">
      <c r="B34" s="77"/>
      <c r="C34" s="77"/>
      <c r="D34" s="77"/>
      <c r="E34" s="77"/>
      <c r="F34" s="77"/>
      <c r="G34" s="77"/>
      <c r="H34" s="77"/>
      <c r="I34" s="77"/>
      <c r="J34" s="77"/>
      <c r="K34" s="77"/>
      <c r="V34" s="1"/>
    </row>
    <row r="35" spans="2:22">
      <c r="B35" s="77"/>
      <c r="C35" s="77"/>
      <c r="D35" s="77"/>
      <c r="E35" s="77"/>
      <c r="F35" s="77"/>
      <c r="G35" s="77"/>
      <c r="H35" s="77"/>
      <c r="I35" s="77"/>
      <c r="J35" s="77"/>
      <c r="K35" s="77"/>
      <c r="V35" s="1"/>
    </row>
    <row r="36" spans="2:22">
      <c r="B36" s="77"/>
      <c r="C36" s="77"/>
      <c r="D36" s="77"/>
      <c r="E36" s="77"/>
      <c r="F36" s="77"/>
      <c r="G36" s="77"/>
      <c r="H36" s="77"/>
      <c r="I36" s="77"/>
      <c r="J36" s="77"/>
      <c r="K36" s="77"/>
      <c r="V36" s="1"/>
    </row>
    <row r="37" spans="2:22">
      <c r="B37" s="77"/>
      <c r="C37" s="77"/>
      <c r="D37" s="77"/>
      <c r="E37" s="77"/>
      <c r="F37" s="77"/>
      <c r="G37" s="77"/>
      <c r="H37" s="77"/>
      <c r="I37" s="77"/>
      <c r="J37" s="77"/>
      <c r="K37" s="77"/>
      <c r="V37" s="1"/>
    </row>
    <row r="38" spans="2:22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22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22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22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22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22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22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22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22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22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22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175</v>
      </c>
      <c r="C1" s="76" t="s" vm="1">
        <v>242</v>
      </c>
    </row>
    <row r="2" spans="2:59">
      <c r="B2" s="56" t="s">
        <v>174</v>
      </c>
      <c r="C2" s="76" t="s">
        <v>243</v>
      </c>
    </row>
    <row r="3" spans="2:59">
      <c r="B3" s="56" t="s">
        <v>176</v>
      </c>
      <c r="C3" s="76" t="s">
        <v>244</v>
      </c>
    </row>
    <row r="4" spans="2:59">
      <c r="B4" s="56" t="s">
        <v>177</v>
      </c>
      <c r="C4" s="76">
        <v>9453</v>
      </c>
    </row>
    <row r="6" spans="2:59" ht="26.25" customHeight="1">
      <c r="B6" s="185" t="s">
        <v>206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59" ht="26.25" customHeight="1">
      <c r="B7" s="185" t="s">
        <v>94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</row>
    <row r="8" spans="2:59" s="3" customFormat="1" ht="78.75">
      <c r="B8" s="22" t="s">
        <v>113</v>
      </c>
      <c r="C8" s="30" t="s">
        <v>41</v>
      </c>
      <c r="D8" s="30" t="s">
        <v>58</v>
      </c>
      <c r="E8" s="30" t="s">
        <v>98</v>
      </c>
      <c r="F8" s="30" t="s">
        <v>99</v>
      </c>
      <c r="G8" s="30" t="s">
        <v>228</v>
      </c>
      <c r="H8" s="30" t="s">
        <v>227</v>
      </c>
      <c r="I8" s="30" t="s">
        <v>107</v>
      </c>
      <c r="J8" s="30" t="s">
        <v>53</v>
      </c>
      <c r="K8" s="30" t="s">
        <v>178</v>
      </c>
      <c r="L8" s="31" t="s">
        <v>180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237</v>
      </c>
      <c r="H9" s="16"/>
      <c r="I9" s="16" t="s">
        <v>231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1"/>
      <c r="N11" s="1"/>
      <c r="O11" s="1"/>
      <c r="P11" s="1"/>
      <c r="BG11" s="1"/>
    </row>
    <row r="12" spans="2:59" ht="21" customHeight="1">
      <c r="B12" s="114"/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2:59">
      <c r="B13" s="114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2:59">
      <c r="B14" s="114"/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9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9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12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12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1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12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12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12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12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12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12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12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12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12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12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12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12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12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81</v>
      </c>
      <c r="C6" s="13" t="s">
        <v>41</v>
      </c>
      <c r="E6" s="13" t="s">
        <v>114</v>
      </c>
      <c r="I6" s="13" t="s">
        <v>15</v>
      </c>
      <c r="J6" s="13" t="s">
        <v>59</v>
      </c>
      <c r="M6" s="13" t="s">
        <v>98</v>
      </c>
      <c r="Q6" s="13" t="s">
        <v>17</v>
      </c>
      <c r="R6" s="13" t="s">
        <v>19</v>
      </c>
      <c r="U6" s="13" t="s">
        <v>56</v>
      </c>
      <c r="W6" s="14" t="s">
        <v>52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83</v>
      </c>
      <c r="C8" s="30" t="s">
        <v>41</v>
      </c>
      <c r="D8" s="30" t="s">
        <v>116</v>
      </c>
      <c r="I8" s="30" t="s">
        <v>15</v>
      </c>
      <c r="J8" s="30" t="s">
        <v>59</v>
      </c>
      <c r="K8" s="30" t="s">
        <v>99</v>
      </c>
      <c r="L8" s="30" t="s">
        <v>18</v>
      </c>
      <c r="M8" s="30" t="s">
        <v>98</v>
      </c>
      <c r="Q8" s="30" t="s">
        <v>17</v>
      </c>
      <c r="R8" s="30" t="s">
        <v>19</v>
      </c>
      <c r="S8" s="30" t="s">
        <v>0</v>
      </c>
      <c r="T8" s="30" t="s">
        <v>102</v>
      </c>
      <c r="U8" s="30" t="s">
        <v>56</v>
      </c>
      <c r="V8" s="30" t="s">
        <v>53</v>
      </c>
      <c r="W8" s="31" t="s">
        <v>108</v>
      </c>
    </row>
    <row r="9" spans="2:25" ht="31.5">
      <c r="B9" s="48" t="str">
        <f>'תעודות חוב מסחריות '!B7:T7</f>
        <v>2. תעודות חוב מסחריות</v>
      </c>
      <c r="C9" s="13" t="s">
        <v>41</v>
      </c>
      <c r="D9" s="13" t="s">
        <v>116</v>
      </c>
      <c r="E9" s="41" t="s">
        <v>114</v>
      </c>
      <c r="G9" s="13" t="s">
        <v>58</v>
      </c>
      <c r="I9" s="13" t="s">
        <v>15</v>
      </c>
      <c r="J9" s="13" t="s">
        <v>59</v>
      </c>
      <c r="K9" s="13" t="s">
        <v>99</v>
      </c>
      <c r="L9" s="13" t="s">
        <v>18</v>
      </c>
      <c r="M9" s="13" t="s">
        <v>98</v>
      </c>
      <c r="Q9" s="13" t="s">
        <v>17</v>
      </c>
      <c r="R9" s="13" t="s">
        <v>19</v>
      </c>
      <c r="S9" s="13" t="s">
        <v>0</v>
      </c>
      <c r="T9" s="13" t="s">
        <v>102</v>
      </c>
      <c r="U9" s="13" t="s">
        <v>56</v>
      </c>
      <c r="V9" s="13" t="s">
        <v>53</v>
      </c>
      <c r="W9" s="38" t="s">
        <v>108</v>
      </c>
    </row>
    <row r="10" spans="2:25" ht="31.5">
      <c r="B10" s="48" t="str">
        <f>'אג"ח קונצרני'!B7:U7</f>
        <v>3. אג"ח קונצרני</v>
      </c>
      <c r="C10" s="30" t="s">
        <v>41</v>
      </c>
      <c r="D10" s="13" t="s">
        <v>116</v>
      </c>
      <c r="E10" s="41" t="s">
        <v>114</v>
      </c>
      <c r="G10" s="30" t="s">
        <v>58</v>
      </c>
      <c r="I10" s="30" t="s">
        <v>15</v>
      </c>
      <c r="J10" s="30" t="s">
        <v>59</v>
      </c>
      <c r="K10" s="30" t="s">
        <v>99</v>
      </c>
      <c r="L10" s="30" t="s">
        <v>18</v>
      </c>
      <c r="M10" s="30" t="s">
        <v>98</v>
      </c>
      <c r="Q10" s="30" t="s">
        <v>17</v>
      </c>
      <c r="R10" s="30" t="s">
        <v>19</v>
      </c>
      <c r="S10" s="30" t="s">
        <v>0</v>
      </c>
      <c r="T10" s="30" t="s">
        <v>102</v>
      </c>
      <c r="U10" s="30" t="s">
        <v>56</v>
      </c>
      <c r="V10" s="13" t="s">
        <v>53</v>
      </c>
      <c r="W10" s="31" t="s">
        <v>108</v>
      </c>
    </row>
    <row r="11" spans="2:25" ht="31.5">
      <c r="B11" s="48" t="str">
        <f>מניות!B7</f>
        <v>4. מניות</v>
      </c>
      <c r="C11" s="30" t="s">
        <v>41</v>
      </c>
      <c r="D11" s="13" t="s">
        <v>116</v>
      </c>
      <c r="E11" s="41" t="s">
        <v>114</v>
      </c>
      <c r="H11" s="30" t="s">
        <v>98</v>
      </c>
      <c r="S11" s="30" t="s">
        <v>0</v>
      </c>
      <c r="T11" s="13" t="s">
        <v>102</v>
      </c>
      <c r="U11" s="13" t="s">
        <v>56</v>
      </c>
      <c r="V11" s="13" t="s">
        <v>53</v>
      </c>
      <c r="W11" s="14" t="s">
        <v>108</v>
      </c>
    </row>
    <row r="12" spans="2:25" ht="31.5">
      <c r="B12" s="48" t="str">
        <f>'תעודות סל'!B7:N7</f>
        <v>5. תעודות סל</v>
      </c>
      <c r="C12" s="30" t="s">
        <v>41</v>
      </c>
      <c r="D12" s="13" t="s">
        <v>116</v>
      </c>
      <c r="E12" s="41" t="s">
        <v>114</v>
      </c>
      <c r="H12" s="30" t="s">
        <v>98</v>
      </c>
      <c r="S12" s="30" t="s">
        <v>0</v>
      </c>
      <c r="T12" s="30" t="s">
        <v>102</v>
      </c>
      <c r="U12" s="30" t="s">
        <v>56</v>
      </c>
      <c r="V12" s="30" t="s">
        <v>53</v>
      </c>
      <c r="W12" s="31" t="s">
        <v>108</v>
      </c>
    </row>
    <row r="13" spans="2:25" ht="31.5">
      <c r="B13" s="48" t="str">
        <f>'קרנות נאמנות'!B7:O7</f>
        <v>6. קרנות נאמנות</v>
      </c>
      <c r="C13" s="30" t="s">
        <v>41</v>
      </c>
      <c r="D13" s="30" t="s">
        <v>116</v>
      </c>
      <c r="G13" s="30" t="s">
        <v>58</v>
      </c>
      <c r="H13" s="30" t="s">
        <v>98</v>
      </c>
      <c r="S13" s="30" t="s">
        <v>0</v>
      </c>
      <c r="T13" s="30" t="s">
        <v>102</v>
      </c>
      <c r="U13" s="30" t="s">
        <v>56</v>
      </c>
      <c r="V13" s="30" t="s">
        <v>53</v>
      </c>
      <c r="W13" s="31" t="s">
        <v>108</v>
      </c>
    </row>
    <row r="14" spans="2:25" ht="31.5">
      <c r="B14" s="48" t="str">
        <f>'כתבי אופציה'!B7:L7</f>
        <v>7. כתבי אופציה</v>
      </c>
      <c r="C14" s="30" t="s">
        <v>41</v>
      </c>
      <c r="D14" s="30" t="s">
        <v>116</v>
      </c>
      <c r="G14" s="30" t="s">
        <v>58</v>
      </c>
      <c r="H14" s="30" t="s">
        <v>98</v>
      </c>
      <c r="S14" s="30" t="s">
        <v>0</v>
      </c>
      <c r="T14" s="30" t="s">
        <v>102</v>
      </c>
      <c r="U14" s="30" t="s">
        <v>56</v>
      </c>
      <c r="V14" s="30" t="s">
        <v>53</v>
      </c>
      <c r="W14" s="31" t="s">
        <v>108</v>
      </c>
    </row>
    <row r="15" spans="2:25" ht="31.5">
      <c r="B15" s="48" t="str">
        <f>אופציות!B7</f>
        <v>8. אופציות</v>
      </c>
      <c r="C15" s="30" t="s">
        <v>41</v>
      </c>
      <c r="D15" s="30" t="s">
        <v>116</v>
      </c>
      <c r="G15" s="30" t="s">
        <v>58</v>
      </c>
      <c r="H15" s="30" t="s">
        <v>98</v>
      </c>
      <c r="S15" s="30" t="s">
        <v>0</v>
      </c>
      <c r="T15" s="30" t="s">
        <v>102</v>
      </c>
      <c r="U15" s="30" t="s">
        <v>56</v>
      </c>
      <c r="V15" s="30" t="s">
        <v>53</v>
      </c>
      <c r="W15" s="31" t="s">
        <v>108</v>
      </c>
    </row>
    <row r="16" spans="2:25" ht="31.5">
      <c r="B16" s="48" t="str">
        <f>'חוזים עתידיים'!B7:I7</f>
        <v>9. חוזים עתידיים</v>
      </c>
      <c r="C16" s="30" t="s">
        <v>41</v>
      </c>
      <c r="D16" s="30" t="s">
        <v>116</v>
      </c>
      <c r="G16" s="30" t="s">
        <v>58</v>
      </c>
      <c r="H16" s="30" t="s">
        <v>98</v>
      </c>
      <c r="S16" s="30" t="s">
        <v>0</v>
      </c>
      <c r="T16" s="31" t="s">
        <v>102</v>
      </c>
    </row>
    <row r="17" spans="2:25" ht="31.5">
      <c r="B17" s="48" t="str">
        <f>'מוצרים מובנים'!B7:Q7</f>
        <v>10. מוצרים מובנים</v>
      </c>
      <c r="C17" s="30" t="s">
        <v>41</v>
      </c>
      <c r="F17" s="13" t="s">
        <v>45</v>
      </c>
      <c r="I17" s="30" t="s">
        <v>15</v>
      </c>
      <c r="J17" s="30" t="s">
        <v>59</v>
      </c>
      <c r="K17" s="30" t="s">
        <v>99</v>
      </c>
      <c r="L17" s="30" t="s">
        <v>18</v>
      </c>
      <c r="M17" s="30" t="s">
        <v>98</v>
      </c>
      <c r="Q17" s="30" t="s">
        <v>17</v>
      </c>
      <c r="R17" s="30" t="s">
        <v>19</v>
      </c>
      <c r="S17" s="30" t="s">
        <v>0</v>
      </c>
      <c r="T17" s="30" t="s">
        <v>102</v>
      </c>
      <c r="U17" s="30" t="s">
        <v>56</v>
      </c>
      <c r="V17" s="30" t="s">
        <v>53</v>
      </c>
      <c r="W17" s="31" t="s">
        <v>108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41</v>
      </c>
      <c r="I19" s="30" t="s">
        <v>15</v>
      </c>
      <c r="J19" s="30" t="s">
        <v>59</v>
      </c>
      <c r="K19" s="30" t="s">
        <v>99</v>
      </c>
      <c r="L19" s="30" t="s">
        <v>18</v>
      </c>
      <c r="M19" s="30" t="s">
        <v>98</v>
      </c>
      <c r="Q19" s="30" t="s">
        <v>17</v>
      </c>
      <c r="R19" s="30" t="s">
        <v>19</v>
      </c>
      <c r="S19" s="30" t="s">
        <v>0</v>
      </c>
      <c r="T19" s="30" t="s">
        <v>102</v>
      </c>
      <c r="U19" s="30" t="s">
        <v>107</v>
      </c>
      <c r="V19" s="30" t="s">
        <v>53</v>
      </c>
      <c r="W19" s="31" t="s">
        <v>108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41</v>
      </c>
      <c r="D20" s="41" t="s">
        <v>115</v>
      </c>
      <c r="E20" s="41" t="s">
        <v>114</v>
      </c>
      <c r="G20" s="30" t="s">
        <v>58</v>
      </c>
      <c r="I20" s="30" t="s">
        <v>15</v>
      </c>
      <c r="J20" s="30" t="s">
        <v>59</v>
      </c>
      <c r="K20" s="30" t="s">
        <v>99</v>
      </c>
      <c r="L20" s="30" t="s">
        <v>18</v>
      </c>
      <c r="M20" s="30" t="s">
        <v>98</v>
      </c>
      <c r="Q20" s="30" t="s">
        <v>17</v>
      </c>
      <c r="R20" s="30" t="s">
        <v>19</v>
      </c>
      <c r="S20" s="30" t="s">
        <v>0</v>
      </c>
      <c r="T20" s="30" t="s">
        <v>102</v>
      </c>
      <c r="U20" s="30" t="s">
        <v>107</v>
      </c>
      <c r="V20" s="30" t="s">
        <v>53</v>
      </c>
      <c r="W20" s="31" t="s">
        <v>108</v>
      </c>
    </row>
    <row r="21" spans="2:25" ht="31.5">
      <c r="B21" s="48" t="str">
        <f>'לא סחיר - אג"ח קונצרני'!B7:S7</f>
        <v>3. אג"ח קונצרני</v>
      </c>
      <c r="C21" s="30" t="s">
        <v>41</v>
      </c>
      <c r="D21" s="41" t="s">
        <v>115</v>
      </c>
      <c r="E21" s="41" t="s">
        <v>114</v>
      </c>
      <c r="G21" s="30" t="s">
        <v>58</v>
      </c>
      <c r="I21" s="30" t="s">
        <v>15</v>
      </c>
      <c r="J21" s="30" t="s">
        <v>59</v>
      </c>
      <c r="K21" s="30" t="s">
        <v>99</v>
      </c>
      <c r="L21" s="30" t="s">
        <v>18</v>
      </c>
      <c r="M21" s="30" t="s">
        <v>98</v>
      </c>
      <c r="Q21" s="30" t="s">
        <v>17</v>
      </c>
      <c r="R21" s="30" t="s">
        <v>19</v>
      </c>
      <c r="S21" s="30" t="s">
        <v>0</v>
      </c>
      <c r="T21" s="30" t="s">
        <v>102</v>
      </c>
      <c r="U21" s="30" t="s">
        <v>107</v>
      </c>
      <c r="V21" s="30" t="s">
        <v>53</v>
      </c>
      <c r="W21" s="31" t="s">
        <v>108</v>
      </c>
    </row>
    <row r="22" spans="2:25" ht="31.5">
      <c r="B22" s="48" t="str">
        <f>'לא סחיר - מניות'!B7:M7</f>
        <v>4. מניות</v>
      </c>
      <c r="C22" s="30" t="s">
        <v>41</v>
      </c>
      <c r="D22" s="41" t="s">
        <v>115</v>
      </c>
      <c r="E22" s="41" t="s">
        <v>114</v>
      </c>
      <c r="G22" s="30" t="s">
        <v>58</v>
      </c>
      <c r="H22" s="30" t="s">
        <v>98</v>
      </c>
      <c r="S22" s="30" t="s">
        <v>0</v>
      </c>
      <c r="T22" s="30" t="s">
        <v>102</v>
      </c>
      <c r="U22" s="30" t="s">
        <v>107</v>
      </c>
      <c r="V22" s="30" t="s">
        <v>53</v>
      </c>
      <c r="W22" s="31" t="s">
        <v>108</v>
      </c>
    </row>
    <row r="23" spans="2:25" ht="31.5">
      <c r="B23" s="48" t="str">
        <f>'לא סחיר - קרנות השקעה'!B7:K7</f>
        <v>5. קרנות השקעה</v>
      </c>
      <c r="C23" s="30" t="s">
        <v>41</v>
      </c>
      <c r="G23" s="30" t="s">
        <v>58</v>
      </c>
      <c r="H23" s="30" t="s">
        <v>98</v>
      </c>
      <c r="K23" s="30" t="s">
        <v>99</v>
      </c>
      <c r="S23" s="30" t="s">
        <v>0</v>
      </c>
      <c r="T23" s="30" t="s">
        <v>102</v>
      </c>
      <c r="U23" s="30" t="s">
        <v>107</v>
      </c>
      <c r="V23" s="30" t="s">
        <v>53</v>
      </c>
      <c r="W23" s="31" t="s">
        <v>108</v>
      </c>
    </row>
    <row r="24" spans="2:25" ht="31.5">
      <c r="B24" s="48" t="str">
        <f>'לא סחיר - כתבי אופציה'!B7:L7</f>
        <v>6. כתבי אופציה</v>
      </c>
      <c r="C24" s="30" t="s">
        <v>41</v>
      </c>
      <c r="G24" s="30" t="s">
        <v>58</v>
      </c>
      <c r="H24" s="30" t="s">
        <v>98</v>
      </c>
      <c r="K24" s="30" t="s">
        <v>99</v>
      </c>
      <c r="S24" s="30" t="s">
        <v>0</v>
      </c>
      <c r="T24" s="30" t="s">
        <v>102</v>
      </c>
      <c r="U24" s="30" t="s">
        <v>107</v>
      </c>
      <c r="V24" s="30" t="s">
        <v>53</v>
      </c>
      <c r="W24" s="31" t="s">
        <v>108</v>
      </c>
    </row>
    <row r="25" spans="2:25" ht="31.5">
      <c r="B25" s="48" t="str">
        <f>'לא סחיר - אופציות'!B7:L7</f>
        <v>7. אופציות</v>
      </c>
      <c r="C25" s="30" t="s">
        <v>41</v>
      </c>
      <c r="G25" s="30" t="s">
        <v>58</v>
      </c>
      <c r="H25" s="30" t="s">
        <v>98</v>
      </c>
      <c r="K25" s="30" t="s">
        <v>99</v>
      </c>
      <c r="S25" s="30" t="s">
        <v>0</v>
      </c>
      <c r="T25" s="30" t="s">
        <v>102</v>
      </c>
      <c r="U25" s="30" t="s">
        <v>107</v>
      </c>
      <c r="V25" s="30" t="s">
        <v>53</v>
      </c>
      <c r="W25" s="31" t="s">
        <v>108</v>
      </c>
    </row>
    <row r="26" spans="2:25" ht="31.5">
      <c r="B26" s="48" t="str">
        <f>'לא סחיר - חוזים עתידיים'!B7:K7</f>
        <v>8. חוזים עתידיים</v>
      </c>
      <c r="C26" s="30" t="s">
        <v>41</v>
      </c>
      <c r="G26" s="30" t="s">
        <v>58</v>
      </c>
      <c r="H26" s="30" t="s">
        <v>98</v>
      </c>
      <c r="K26" s="30" t="s">
        <v>99</v>
      </c>
      <c r="S26" s="30" t="s">
        <v>0</v>
      </c>
      <c r="T26" s="30" t="s">
        <v>102</v>
      </c>
      <c r="U26" s="30" t="s">
        <v>107</v>
      </c>
      <c r="V26" s="31" t="s">
        <v>108</v>
      </c>
    </row>
    <row r="27" spans="2:25" ht="31.5">
      <c r="B27" s="48" t="str">
        <f>'לא סחיר - מוצרים מובנים'!B7:Q7</f>
        <v>9. מוצרים מובנים</v>
      </c>
      <c r="C27" s="30" t="s">
        <v>41</v>
      </c>
      <c r="F27" s="30" t="s">
        <v>45</v>
      </c>
      <c r="I27" s="30" t="s">
        <v>15</v>
      </c>
      <c r="J27" s="30" t="s">
        <v>59</v>
      </c>
      <c r="K27" s="30" t="s">
        <v>99</v>
      </c>
      <c r="L27" s="30" t="s">
        <v>18</v>
      </c>
      <c r="M27" s="30" t="s">
        <v>98</v>
      </c>
      <c r="Q27" s="30" t="s">
        <v>17</v>
      </c>
      <c r="R27" s="30" t="s">
        <v>19</v>
      </c>
      <c r="S27" s="30" t="s">
        <v>0</v>
      </c>
      <c r="T27" s="30" t="s">
        <v>102</v>
      </c>
      <c r="U27" s="30" t="s">
        <v>107</v>
      </c>
      <c r="V27" s="30" t="s">
        <v>53</v>
      </c>
      <c r="W27" s="31" t="s">
        <v>108</v>
      </c>
    </row>
    <row r="28" spans="2:25" ht="31.5">
      <c r="B28" s="52" t="str">
        <f>הלוואות!B6</f>
        <v>1.ד. הלוואות:</v>
      </c>
      <c r="C28" s="30" t="s">
        <v>41</v>
      </c>
      <c r="I28" s="30" t="s">
        <v>15</v>
      </c>
      <c r="J28" s="30" t="s">
        <v>59</v>
      </c>
      <c r="L28" s="30" t="s">
        <v>18</v>
      </c>
      <c r="M28" s="30" t="s">
        <v>98</v>
      </c>
      <c r="Q28" s="13" t="s">
        <v>34</v>
      </c>
      <c r="R28" s="30" t="s">
        <v>19</v>
      </c>
      <c r="S28" s="30" t="s">
        <v>0</v>
      </c>
      <c r="T28" s="30" t="s">
        <v>102</v>
      </c>
      <c r="U28" s="30" t="s">
        <v>107</v>
      </c>
      <c r="V28" s="31" t="s">
        <v>108</v>
      </c>
    </row>
    <row r="29" spans="2:25" ht="47.25">
      <c r="B29" s="52" t="str">
        <f>'פקדונות מעל 3 חודשים'!B6:O6</f>
        <v>1.ה. פקדונות מעל 3 חודשים:</v>
      </c>
      <c r="C29" s="30" t="s">
        <v>41</v>
      </c>
      <c r="E29" s="30" t="s">
        <v>114</v>
      </c>
      <c r="I29" s="30" t="s">
        <v>15</v>
      </c>
      <c r="J29" s="30" t="s">
        <v>59</v>
      </c>
      <c r="L29" s="30" t="s">
        <v>18</v>
      </c>
      <c r="M29" s="30" t="s">
        <v>98</v>
      </c>
      <c r="O29" s="49" t="s">
        <v>47</v>
      </c>
      <c r="P29" s="50"/>
      <c r="R29" s="30" t="s">
        <v>19</v>
      </c>
      <c r="S29" s="30" t="s">
        <v>0</v>
      </c>
      <c r="T29" s="30" t="s">
        <v>102</v>
      </c>
      <c r="U29" s="30" t="s">
        <v>107</v>
      </c>
      <c r="V29" s="31" t="s">
        <v>108</v>
      </c>
    </row>
    <row r="30" spans="2:25" ht="63">
      <c r="B30" s="52" t="str">
        <f>'זכויות מקרקעין'!B6</f>
        <v>1. ו. זכויות במקרקעין:</v>
      </c>
      <c r="C30" s="13" t="s">
        <v>49</v>
      </c>
      <c r="N30" s="49" t="s">
        <v>82</v>
      </c>
      <c r="P30" s="50" t="s">
        <v>50</v>
      </c>
      <c r="U30" s="30" t="s">
        <v>107</v>
      </c>
      <c r="V30" s="14" t="s">
        <v>52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51</v>
      </c>
      <c r="R31" s="13" t="s">
        <v>48</v>
      </c>
      <c r="U31" s="30" t="s">
        <v>107</v>
      </c>
      <c r="V31" s="14" t="s">
        <v>52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104</v>
      </c>
      <c r="Y32" s="14" t="s">
        <v>103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175</v>
      </c>
      <c r="C1" s="76" t="s" vm="1">
        <v>242</v>
      </c>
    </row>
    <row r="2" spans="2:54">
      <c r="B2" s="56" t="s">
        <v>174</v>
      </c>
      <c r="C2" s="76" t="s">
        <v>243</v>
      </c>
    </row>
    <row r="3" spans="2:54">
      <c r="B3" s="56" t="s">
        <v>176</v>
      </c>
      <c r="C3" s="76" t="s">
        <v>244</v>
      </c>
    </row>
    <row r="4" spans="2:54">
      <c r="B4" s="56" t="s">
        <v>177</v>
      </c>
      <c r="C4" s="76">
        <v>9453</v>
      </c>
    </row>
    <row r="6" spans="2:54" ht="26.25" customHeight="1">
      <c r="B6" s="185" t="s">
        <v>206</v>
      </c>
      <c r="C6" s="186"/>
      <c r="D6" s="186"/>
      <c r="E6" s="186"/>
      <c r="F6" s="186"/>
      <c r="G6" s="186"/>
      <c r="H6" s="186"/>
      <c r="I6" s="186"/>
      <c r="J6" s="186"/>
      <c r="K6" s="186"/>
      <c r="L6" s="187"/>
    </row>
    <row r="7" spans="2:54" ht="26.25" customHeight="1">
      <c r="B7" s="185" t="s">
        <v>95</v>
      </c>
      <c r="C7" s="186"/>
      <c r="D7" s="186"/>
      <c r="E7" s="186"/>
      <c r="F7" s="186"/>
      <c r="G7" s="186"/>
      <c r="H7" s="186"/>
      <c r="I7" s="186"/>
      <c r="J7" s="186"/>
      <c r="K7" s="186"/>
      <c r="L7" s="187"/>
    </row>
    <row r="8" spans="2:54" s="3" customFormat="1" ht="78.75">
      <c r="B8" s="22" t="s">
        <v>113</v>
      </c>
      <c r="C8" s="30" t="s">
        <v>41</v>
      </c>
      <c r="D8" s="30" t="s">
        <v>58</v>
      </c>
      <c r="E8" s="30" t="s">
        <v>98</v>
      </c>
      <c r="F8" s="30" t="s">
        <v>99</v>
      </c>
      <c r="G8" s="30" t="s">
        <v>228</v>
      </c>
      <c r="H8" s="30" t="s">
        <v>227</v>
      </c>
      <c r="I8" s="30" t="s">
        <v>107</v>
      </c>
      <c r="J8" s="30" t="s">
        <v>53</v>
      </c>
      <c r="K8" s="30" t="s">
        <v>178</v>
      </c>
      <c r="L8" s="31" t="s">
        <v>180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237</v>
      </c>
      <c r="H9" s="16"/>
      <c r="I9" s="16" t="s">
        <v>231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AZ11" s="1"/>
    </row>
    <row r="12" spans="2:54" ht="19.5" customHeight="1">
      <c r="B12" s="93" t="s">
        <v>241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2:54">
      <c r="B13" s="93" t="s">
        <v>109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2:54">
      <c r="B14" s="93" t="s">
        <v>226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4">
      <c r="B15" s="93" t="s">
        <v>236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4" s="7" customFormat="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AZ16" s="1"/>
      <c r="BB16" s="1"/>
    </row>
    <row r="17" spans="2:54" s="7" customFormat="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AZ17" s="1"/>
      <c r="BB17" s="1"/>
    </row>
    <row r="18" spans="2:54" s="7" customFormat="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AZ18" s="1"/>
      <c r="BB18" s="1"/>
    </row>
    <row r="19" spans="2:54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4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4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4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4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4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4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4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4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4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4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4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4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4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F25" sqref="F25"/>
    </sheetView>
  </sheetViews>
  <sheetFormatPr defaultColWidth="9.140625" defaultRowHeight="18"/>
  <cols>
    <col min="1" max="1" width="6.28515625" style="1" customWidth="1"/>
    <col min="2" max="2" width="42.855468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175</v>
      </c>
      <c r="C1" s="76" t="s" vm="1">
        <v>242</v>
      </c>
    </row>
    <row r="2" spans="2:51">
      <c r="B2" s="56" t="s">
        <v>174</v>
      </c>
      <c r="C2" s="76" t="s">
        <v>243</v>
      </c>
    </row>
    <row r="3" spans="2:51">
      <c r="B3" s="56" t="s">
        <v>176</v>
      </c>
      <c r="C3" s="76" t="s">
        <v>244</v>
      </c>
    </row>
    <row r="4" spans="2:51">
      <c r="B4" s="56" t="s">
        <v>177</v>
      </c>
      <c r="C4" s="76">
        <v>9453</v>
      </c>
    </row>
    <row r="6" spans="2:51" ht="26.25" customHeight="1">
      <c r="B6" s="185" t="s">
        <v>206</v>
      </c>
      <c r="C6" s="186"/>
      <c r="D6" s="186"/>
      <c r="E6" s="186"/>
      <c r="F6" s="186"/>
      <c r="G6" s="186"/>
      <c r="H6" s="186"/>
      <c r="I6" s="186"/>
      <c r="J6" s="186"/>
      <c r="K6" s="187"/>
    </row>
    <row r="7" spans="2:51" ht="26.25" customHeight="1">
      <c r="B7" s="185" t="s">
        <v>96</v>
      </c>
      <c r="C7" s="186"/>
      <c r="D7" s="186"/>
      <c r="E7" s="186"/>
      <c r="F7" s="186"/>
      <c r="G7" s="186"/>
      <c r="H7" s="186"/>
      <c r="I7" s="186"/>
      <c r="J7" s="186"/>
      <c r="K7" s="187"/>
    </row>
    <row r="8" spans="2:51" s="3" customFormat="1" ht="63">
      <c r="B8" s="22" t="s">
        <v>113</v>
      </c>
      <c r="C8" s="30" t="s">
        <v>41</v>
      </c>
      <c r="D8" s="30" t="s">
        <v>58</v>
      </c>
      <c r="E8" s="30" t="s">
        <v>98</v>
      </c>
      <c r="F8" s="30" t="s">
        <v>99</v>
      </c>
      <c r="G8" s="30" t="s">
        <v>228</v>
      </c>
      <c r="H8" s="30" t="s">
        <v>227</v>
      </c>
      <c r="I8" s="30" t="s">
        <v>107</v>
      </c>
      <c r="J8" s="30" t="s">
        <v>178</v>
      </c>
      <c r="K8" s="31" t="s">
        <v>180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237</v>
      </c>
      <c r="H9" s="16"/>
      <c r="I9" s="16" t="s">
        <v>231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15" t="s">
        <v>44</v>
      </c>
      <c r="C11" s="116"/>
      <c r="D11" s="116"/>
      <c r="E11" s="116"/>
      <c r="F11" s="116"/>
      <c r="G11" s="117"/>
      <c r="H11" s="122"/>
      <c r="I11" s="117">
        <v>74.017600000000002</v>
      </c>
      <c r="J11" s="118">
        <v>1</v>
      </c>
      <c r="K11" s="118">
        <f>+I11/'סכום נכסי הקרן'!$C$42</f>
        <v>1.4763322319692029E-3</v>
      </c>
      <c r="AW11" s="94"/>
    </row>
    <row r="12" spans="2:51" s="94" customFormat="1" ht="19.5" customHeight="1">
      <c r="B12" s="119" t="s">
        <v>33</v>
      </c>
      <c r="C12" s="116"/>
      <c r="D12" s="116"/>
      <c r="E12" s="116"/>
      <c r="F12" s="116"/>
      <c r="G12" s="117"/>
      <c r="H12" s="122"/>
      <c r="I12" s="117">
        <v>74.017600000000002</v>
      </c>
      <c r="J12" s="118">
        <v>1</v>
      </c>
      <c r="K12" s="118">
        <f>+I12/'סכום נכסי הקרן'!$C$42</f>
        <v>1.4763322319692029E-3</v>
      </c>
    </row>
    <row r="13" spans="2:51">
      <c r="B13" s="97" t="s">
        <v>842</v>
      </c>
      <c r="C13" s="80"/>
      <c r="D13" s="80"/>
      <c r="E13" s="80"/>
      <c r="F13" s="80"/>
      <c r="G13" s="88"/>
      <c r="H13" s="90"/>
      <c r="I13" s="88">
        <v>61.722149999999992</v>
      </c>
      <c r="J13" s="89">
        <v>0.83388477875532296</v>
      </c>
      <c r="K13" s="89">
        <f>+I13/'סכום נכסי הקרן'!$C$42</f>
        <v>1.231090976624991E-3</v>
      </c>
    </row>
    <row r="14" spans="2:51">
      <c r="B14" s="84" t="s">
        <v>843</v>
      </c>
      <c r="C14" s="78" t="s">
        <v>844</v>
      </c>
      <c r="D14" s="91" t="s">
        <v>845</v>
      </c>
      <c r="E14" s="91" t="s">
        <v>159</v>
      </c>
      <c r="F14" s="110">
        <v>42989</v>
      </c>
      <c r="G14" s="85">
        <v>526590</v>
      </c>
      <c r="H14" s="87">
        <v>-0.32850000000000001</v>
      </c>
      <c r="I14" s="85">
        <v>-1.7299599999999999</v>
      </c>
      <c r="J14" s="86">
        <v>-2.3372279025529061E-2</v>
      </c>
      <c r="K14" s="86">
        <f>+I14/'סכום נכסי הקרן'!$C$42</f>
        <v>-3.4505248859966308E-5</v>
      </c>
    </row>
    <row r="15" spans="2:51">
      <c r="B15" s="84" t="s">
        <v>846</v>
      </c>
      <c r="C15" s="78" t="s">
        <v>847</v>
      </c>
      <c r="D15" s="91" t="s">
        <v>845</v>
      </c>
      <c r="E15" s="91" t="s">
        <v>159</v>
      </c>
      <c r="F15" s="110">
        <v>42996</v>
      </c>
      <c r="G15" s="85">
        <v>281112</v>
      </c>
      <c r="H15" s="87">
        <v>-0.23430000000000001</v>
      </c>
      <c r="I15" s="85">
        <v>-0.65869000000000011</v>
      </c>
      <c r="J15" s="86">
        <v>-8.899099673591147E-3</v>
      </c>
      <c r="K15" s="86">
        <f>+I15/'סכום נכסי הקרן'!$C$42</f>
        <v>-1.3138027683629223E-5</v>
      </c>
    </row>
    <row r="16" spans="2:51" s="7" customFormat="1">
      <c r="B16" s="84" t="s">
        <v>848</v>
      </c>
      <c r="C16" s="78" t="s">
        <v>849</v>
      </c>
      <c r="D16" s="91" t="s">
        <v>845</v>
      </c>
      <c r="E16" s="91" t="s">
        <v>159</v>
      </c>
      <c r="F16" s="110">
        <v>42984</v>
      </c>
      <c r="G16" s="85">
        <v>7478709.7000000002</v>
      </c>
      <c r="H16" s="87">
        <v>0.86860000000000004</v>
      </c>
      <c r="I16" s="85">
        <v>64.957170000000005</v>
      </c>
      <c r="J16" s="86">
        <v>0.87759087027950111</v>
      </c>
      <c r="K16" s="86">
        <f>+I16/'סכום נכסי הקרן'!$C$42</f>
        <v>1.2956156882755311E-3</v>
      </c>
      <c r="AW16" s="1"/>
      <c r="AY16" s="1"/>
    </row>
    <row r="17" spans="2:51" s="7" customFormat="1">
      <c r="B17" s="84" t="s">
        <v>850</v>
      </c>
      <c r="C17" s="78" t="s">
        <v>851</v>
      </c>
      <c r="D17" s="91" t="s">
        <v>845</v>
      </c>
      <c r="E17" s="91" t="s">
        <v>159</v>
      </c>
      <c r="F17" s="110">
        <v>42990</v>
      </c>
      <c r="G17" s="85">
        <v>352900</v>
      </c>
      <c r="H17" s="87">
        <v>-0.23980000000000001</v>
      </c>
      <c r="I17" s="85">
        <v>-0.84636999999999996</v>
      </c>
      <c r="J17" s="86">
        <v>-1.1434712825057824E-2</v>
      </c>
      <c r="K17" s="86">
        <f>+I17/'סכום נכסי הקרן'!$C$42</f>
        <v>-1.6881435106944486E-5</v>
      </c>
      <c r="AW17" s="1"/>
      <c r="AY17" s="1"/>
    </row>
    <row r="18" spans="2:51" s="7" customFormat="1">
      <c r="B18" s="81"/>
      <c r="C18" s="78"/>
      <c r="D18" s="78"/>
      <c r="E18" s="78"/>
      <c r="F18" s="78"/>
      <c r="G18" s="85"/>
      <c r="H18" s="87"/>
      <c r="I18" s="78"/>
      <c r="J18" s="86"/>
      <c r="K18" s="78"/>
      <c r="AW18" s="1"/>
      <c r="AY18" s="1"/>
    </row>
    <row r="19" spans="2:51">
      <c r="B19" s="97" t="s">
        <v>223</v>
      </c>
      <c r="C19" s="80"/>
      <c r="D19" s="80"/>
      <c r="E19" s="80"/>
      <c r="F19" s="80"/>
      <c r="G19" s="88"/>
      <c r="H19" s="90"/>
      <c r="I19" s="88">
        <v>12.295450000000001</v>
      </c>
      <c r="J19" s="89">
        <v>0.16611522124467695</v>
      </c>
      <c r="K19" s="89">
        <f>+I19/'סכום נכסי הקרן'!$C$42</f>
        <v>2.4524125534421186E-4</v>
      </c>
    </row>
    <row r="20" spans="2:51">
      <c r="B20" s="84" t="s">
        <v>852</v>
      </c>
      <c r="C20" s="78" t="s">
        <v>853</v>
      </c>
      <c r="D20" s="91" t="s">
        <v>845</v>
      </c>
      <c r="E20" s="91" t="s">
        <v>161</v>
      </c>
      <c r="F20" s="110">
        <v>42990</v>
      </c>
      <c r="G20" s="85">
        <v>645293.94999999995</v>
      </c>
      <c r="H20" s="87">
        <v>1.6466000000000001</v>
      </c>
      <c r="I20" s="85">
        <v>10.625260000000001</v>
      </c>
      <c r="J20" s="86">
        <v>0.14355045286526449</v>
      </c>
      <c r="K20" s="86">
        <f>+I20/'סכום נכסי הקרן'!$C$42</f>
        <v>2.1192816047876578E-4</v>
      </c>
    </row>
    <row r="21" spans="2:51">
      <c r="B21" s="84" t="s">
        <v>854</v>
      </c>
      <c r="C21" s="78" t="s">
        <v>855</v>
      </c>
      <c r="D21" s="91" t="s">
        <v>845</v>
      </c>
      <c r="E21" s="91" t="s">
        <v>161</v>
      </c>
      <c r="F21" s="110">
        <v>42989</v>
      </c>
      <c r="G21" s="85">
        <v>81302.58</v>
      </c>
      <c r="H21" s="87">
        <v>2.0543</v>
      </c>
      <c r="I21" s="85">
        <v>1.6701900000000001</v>
      </c>
      <c r="J21" s="86">
        <v>2.2564768379412466E-2</v>
      </c>
      <c r="K21" s="86">
        <f>+I21/'סכום נכסי הקרן'!$C$42</f>
        <v>3.3313094865446097E-5</v>
      </c>
    </row>
    <row r="22" spans="2:51">
      <c r="B22" s="81"/>
      <c r="C22" s="78"/>
      <c r="D22" s="78"/>
      <c r="E22" s="78"/>
      <c r="F22" s="78"/>
      <c r="G22" s="85"/>
      <c r="H22" s="87"/>
      <c r="I22" s="78"/>
      <c r="J22" s="86"/>
      <c r="K22" s="78"/>
    </row>
    <row r="23" spans="2:5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5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51">
      <c r="B25" s="93" t="s">
        <v>241</v>
      </c>
      <c r="C25" s="77"/>
      <c r="D25" s="77"/>
      <c r="E25" s="77"/>
      <c r="F25" s="77"/>
      <c r="G25" s="77"/>
      <c r="H25" s="77"/>
      <c r="I25" s="77"/>
      <c r="J25" s="77"/>
      <c r="K25" s="77"/>
    </row>
    <row r="26" spans="2:51">
      <c r="B26" s="93" t="s">
        <v>109</v>
      </c>
      <c r="C26" s="77"/>
      <c r="D26" s="77"/>
      <c r="E26" s="77"/>
      <c r="F26" s="77"/>
      <c r="G26" s="77"/>
      <c r="H26" s="77"/>
      <c r="I26" s="77"/>
      <c r="J26" s="77"/>
      <c r="K26" s="77"/>
    </row>
    <row r="27" spans="2:51">
      <c r="B27" s="93" t="s">
        <v>226</v>
      </c>
      <c r="C27" s="77"/>
      <c r="D27" s="77"/>
      <c r="E27" s="77"/>
      <c r="F27" s="77"/>
      <c r="G27" s="77"/>
      <c r="H27" s="77"/>
      <c r="I27" s="77"/>
      <c r="J27" s="77"/>
      <c r="K27" s="77"/>
    </row>
    <row r="28" spans="2:51">
      <c r="B28" s="93" t="s">
        <v>236</v>
      </c>
      <c r="C28" s="77"/>
      <c r="D28" s="77"/>
      <c r="E28" s="77"/>
      <c r="F28" s="77"/>
      <c r="G28" s="77"/>
      <c r="H28" s="77"/>
      <c r="I28" s="77"/>
      <c r="J28" s="77"/>
      <c r="K28" s="77"/>
    </row>
    <row r="29" spans="2:5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5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5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5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spans="2:11">
      <c r="B112" s="77"/>
      <c r="C112" s="77"/>
      <c r="D112" s="77"/>
      <c r="E112" s="77"/>
      <c r="F112" s="77"/>
      <c r="G112" s="77"/>
      <c r="H112" s="77"/>
      <c r="I112" s="77"/>
      <c r="J112" s="77"/>
      <c r="K112" s="77"/>
    </row>
    <row r="113" spans="2:11">
      <c r="B113" s="77"/>
      <c r="C113" s="77"/>
      <c r="D113" s="77"/>
      <c r="E113" s="77"/>
      <c r="F113" s="77"/>
      <c r="G113" s="77"/>
      <c r="H113" s="77"/>
      <c r="I113" s="77"/>
      <c r="J113" s="77"/>
      <c r="K113" s="77"/>
    </row>
    <row r="114" spans="2:11">
      <c r="B114" s="77"/>
      <c r="C114" s="77"/>
      <c r="D114" s="77"/>
      <c r="E114" s="77"/>
      <c r="F114" s="77"/>
      <c r="G114" s="77"/>
      <c r="H114" s="77"/>
      <c r="I114" s="77"/>
      <c r="J114" s="77"/>
      <c r="K114" s="77"/>
    </row>
    <row r="115" spans="2:11">
      <c r="B115" s="77"/>
      <c r="C115" s="77"/>
      <c r="D115" s="77"/>
      <c r="E115" s="77"/>
      <c r="F115" s="77"/>
      <c r="G115" s="77"/>
      <c r="H115" s="77"/>
      <c r="I115" s="77"/>
      <c r="J115" s="77"/>
      <c r="K115" s="77"/>
    </row>
    <row r="116" spans="2:11">
      <c r="B116" s="77"/>
      <c r="C116" s="77"/>
      <c r="D116" s="77"/>
      <c r="E116" s="77"/>
      <c r="F116" s="77"/>
      <c r="G116" s="77"/>
      <c r="H116" s="77"/>
      <c r="I116" s="77"/>
      <c r="J116" s="77"/>
      <c r="K116" s="77"/>
    </row>
    <row r="117" spans="2:11">
      <c r="B117" s="77"/>
      <c r="C117" s="77"/>
      <c r="D117" s="77"/>
      <c r="E117" s="77"/>
      <c r="F117" s="77"/>
      <c r="G117" s="77"/>
      <c r="H117" s="77"/>
      <c r="I117" s="77"/>
      <c r="J117" s="77"/>
      <c r="K117" s="77"/>
    </row>
    <row r="118" spans="2:11">
      <c r="B118" s="77"/>
      <c r="C118" s="77"/>
      <c r="D118" s="77"/>
      <c r="E118" s="77"/>
      <c r="F118" s="77"/>
      <c r="G118" s="77"/>
      <c r="H118" s="77"/>
      <c r="I118" s="77"/>
      <c r="J118" s="77"/>
      <c r="K118" s="77"/>
    </row>
    <row r="119" spans="2:11">
      <c r="B119" s="77"/>
      <c r="C119" s="77"/>
      <c r="D119" s="77"/>
      <c r="E119" s="77"/>
      <c r="F119" s="77"/>
      <c r="G119" s="77"/>
      <c r="H119" s="77"/>
      <c r="I119" s="77"/>
      <c r="J119" s="77"/>
      <c r="K119" s="77"/>
    </row>
    <row r="120" spans="2:11">
      <c r="B120" s="77"/>
      <c r="C120" s="77"/>
      <c r="D120" s="77"/>
      <c r="E120" s="77"/>
      <c r="F120" s="77"/>
      <c r="G120" s="77"/>
      <c r="H120" s="77"/>
      <c r="I120" s="77"/>
      <c r="J120" s="77"/>
      <c r="K120" s="77"/>
    </row>
    <row r="121" spans="2:11">
      <c r="B121" s="77"/>
      <c r="C121" s="77"/>
      <c r="D121" s="77"/>
      <c r="E121" s="77"/>
      <c r="F121" s="77"/>
      <c r="G121" s="77"/>
      <c r="H121" s="77"/>
      <c r="I121" s="77"/>
      <c r="J121" s="77"/>
      <c r="K121" s="77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175</v>
      </c>
      <c r="C1" s="76" t="s" vm="1">
        <v>242</v>
      </c>
    </row>
    <row r="2" spans="2:78">
      <c r="B2" s="56" t="s">
        <v>174</v>
      </c>
      <c r="C2" s="76" t="s">
        <v>243</v>
      </c>
    </row>
    <row r="3" spans="2:78">
      <c r="B3" s="56" t="s">
        <v>176</v>
      </c>
      <c r="C3" s="76" t="s">
        <v>244</v>
      </c>
    </row>
    <row r="4" spans="2:78">
      <c r="B4" s="56" t="s">
        <v>177</v>
      </c>
      <c r="C4" s="76">
        <v>9453</v>
      </c>
    </row>
    <row r="6" spans="2:78" ht="26.25" customHeight="1">
      <c r="B6" s="185" t="s">
        <v>206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7"/>
    </row>
    <row r="7" spans="2:78" ht="26.25" customHeight="1">
      <c r="B7" s="185" t="s">
        <v>97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7"/>
    </row>
    <row r="8" spans="2:78" s="3" customFormat="1" ht="47.25">
      <c r="B8" s="22" t="s">
        <v>113</v>
      </c>
      <c r="C8" s="30" t="s">
        <v>41</v>
      </c>
      <c r="D8" s="30" t="s">
        <v>45</v>
      </c>
      <c r="E8" s="30" t="s">
        <v>15</v>
      </c>
      <c r="F8" s="30" t="s">
        <v>59</v>
      </c>
      <c r="G8" s="30" t="s">
        <v>99</v>
      </c>
      <c r="H8" s="30" t="s">
        <v>18</v>
      </c>
      <c r="I8" s="30" t="s">
        <v>98</v>
      </c>
      <c r="J8" s="30" t="s">
        <v>17</v>
      </c>
      <c r="K8" s="30" t="s">
        <v>19</v>
      </c>
      <c r="L8" s="30" t="s">
        <v>228</v>
      </c>
      <c r="M8" s="30" t="s">
        <v>227</v>
      </c>
      <c r="N8" s="30" t="s">
        <v>107</v>
      </c>
      <c r="O8" s="30" t="s">
        <v>53</v>
      </c>
      <c r="P8" s="30" t="s">
        <v>178</v>
      </c>
      <c r="Q8" s="31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237</v>
      </c>
      <c r="M9" s="16"/>
      <c r="N9" s="16" t="s">
        <v>231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110</v>
      </c>
      <c r="R10" s="1"/>
      <c r="S10" s="1"/>
      <c r="T10" s="1"/>
      <c r="U10" s="1"/>
      <c r="V10" s="1"/>
    </row>
    <row r="11" spans="2:7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BZ11" s="1"/>
    </row>
    <row r="12" spans="2:78" ht="18" customHeight="1">
      <c r="B12" s="93" t="s">
        <v>241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78">
      <c r="B13" s="93" t="s">
        <v>109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78">
      <c r="B14" s="93" t="s">
        <v>226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78">
      <c r="B15" s="93" t="s">
        <v>236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7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S121"/>
  <sheetViews>
    <sheetView rightToLeft="1" workbookViewId="0">
      <pane ySplit="8" topLeftCell="A9" activePane="bottomLeft" state="frozen"/>
      <selection pane="bottomLeft" activeCell="A9" sqref="A9:XFD9"/>
    </sheetView>
  </sheetViews>
  <sheetFormatPr defaultColWidth="9.140625" defaultRowHeight="18"/>
  <cols>
    <col min="1" max="1" width="9.7109375" style="1" customWidth="1"/>
    <col min="2" max="2" width="40.14062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4.5703125" style="1" bestFit="1" customWidth="1"/>
    <col min="7" max="7" width="11.28515625" style="1" bestFit="1" customWidth="1"/>
    <col min="8" max="8" width="18.140625" style="1" bestFit="1" customWidth="1"/>
    <col min="9" max="9" width="5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9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5">
      <c r="B1" s="56" t="s">
        <v>175</v>
      </c>
      <c r="C1" s="76" t="s" vm="1">
        <v>242</v>
      </c>
    </row>
    <row r="2" spans="2:45">
      <c r="B2" s="56" t="s">
        <v>174</v>
      </c>
      <c r="C2" s="76" t="s">
        <v>243</v>
      </c>
    </row>
    <row r="3" spans="2:45">
      <c r="B3" s="56" t="s">
        <v>176</v>
      </c>
      <c r="C3" s="76" t="s">
        <v>244</v>
      </c>
    </row>
    <row r="4" spans="2:45">
      <c r="B4" s="56" t="s">
        <v>177</v>
      </c>
      <c r="C4" s="76">
        <v>9453</v>
      </c>
    </row>
    <row r="6" spans="2:45" ht="26.25" customHeight="1">
      <c r="B6" s="185" t="s">
        <v>207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7"/>
    </row>
    <row r="7" spans="2:45" s="3" customFormat="1" ht="63">
      <c r="B7" s="22" t="s">
        <v>113</v>
      </c>
      <c r="C7" s="30" t="s">
        <v>219</v>
      </c>
      <c r="D7" s="30" t="s">
        <v>41</v>
      </c>
      <c r="E7" s="30" t="s">
        <v>114</v>
      </c>
      <c r="F7" s="30" t="s">
        <v>15</v>
      </c>
      <c r="G7" s="30" t="s">
        <v>99</v>
      </c>
      <c r="H7" s="30" t="s">
        <v>59</v>
      </c>
      <c r="I7" s="30" t="s">
        <v>18</v>
      </c>
      <c r="J7" s="30" t="s">
        <v>98</v>
      </c>
      <c r="K7" s="13" t="s">
        <v>34</v>
      </c>
      <c r="L7" s="70" t="s">
        <v>19</v>
      </c>
      <c r="M7" s="30" t="s">
        <v>228</v>
      </c>
      <c r="N7" s="30" t="s">
        <v>227</v>
      </c>
      <c r="O7" s="30" t="s">
        <v>107</v>
      </c>
      <c r="P7" s="30" t="s">
        <v>178</v>
      </c>
      <c r="Q7" s="31" t="s">
        <v>180</v>
      </c>
      <c r="AR7" s="3" t="s">
        <v>870</v>
      </c>
      <c r="AS7" s="3" t="s">
        <v>160</v>
      </c>
    </row>
    <row r="8" spans="2:45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237</v>
      </c>
      <c r="N8" s="16"/>
      <c r="O8" s="16" t="s">
        <v>231</v>
      </c>
      <c r="P8" s="32" t="s">
        <v>20</v>
      </c>
      <c r="Q8" s="17" t="s">
        <v>20</v>
      </c>
      <c r="AR8" s="3" t="s">
        <v>157</v>
      </c>
      <c r="AS8" s="3" t="s">
        <v>159</v>
      </c>
    </row>
    <row r="9" spans="2:45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110</v>
      </c>
      <c r="AR9" s="4" t="s">
        <v>158</v>
      </c>
      <c r="AS9" s="4" t="s">
        <v>161</v>
      </c>
    </row>
    <row r="10" spans="2:45" s="135" customFormat="1" ht="18" customHeight="1">
      <c r="B10" s="115" t="s">
        <v>37</v>
      </c>
      <c r="C10" s="116"/>
      <c r="D10" s="116"/>
      <c r="E10" s="116"/>
      <c r="F10" s="116"/>
      <c r="G10" s="116"/>
      <c r="H10" s="116"/>
      <c r="I10" s="117">
        <v>4.40363345009124</v>
      </c>
      <c r="J10" s="116"/>
      <c r="K10" s="116"/>
      <c r="L10" s="123">
        <v>3.6666638106424482E-2</v>
      </c>
      <c r="M10" s="117"/>
      <c r="N10" s="122"/>
      <c r="O10" s="117">
        <v>19.070799999999998</v>
      </c>
      <c r="P10" s="118">
        <v>1</v>
      </c>
      <c r="Q10" s="118">
        <f>+O10/'סכום נכסי הקרן'!$C$42</f>
        <v>3.8038029778644908E-4</v>
      </c>
      <c r="AR10" s="136" t="s">
        <v>26</v>
      </c>
      <c r="AS10" s="135" t="s">
        <v>162</v>
      </c>
    </row>
    <row r="11" spans="2:45" s="136" customFormat="1" ht="21.75" customHeight="1">
      <c r="B11" s="119" t="s">
        <v>36</v>
      </c>
      <c r="C11" s="116"/>
      <c r="D11" s="116"/>
      <c r="E11" s="116"/>
      <c r="F11" s="116"/>
      <c r="G11" s="116"/>
      <c r="H11" s="116"/>
      <c r="I11" s="117">
        <v>4.40363345009124</v>
      </c>
      <c r="J11" s="116"/>
      <c r="K11" s="116"/>
      <c r="L11" s="123">
        <v>3.6666638106424482E-2</v>
      </c>
      <c r="M11" s="117"/>
      <c r="N11" s="122"/>
      <c r="O11" s="117">
        <v>19.070799999999998</v>
      </c>
      <c r="P11" s="118">
        <v>1</v>
      </c>
      <c r="Q11" s="118">
        <f>+O11/'סכום נכסי הקרן'!$C$42</f>
        <v>3.8038029778644908E-4</v>
      </c>
      <c r="AS11" s="136" t="s">
        <v>168</v>
      </c>
    </row>
    <row r="12" spans="2:45" s="137" customFormat="1">
      <c r="B12" s="97" t="s">
        <v>35</v>
      </c>
      <c r="C12" s="80"/>
      <c r="D12" s="80"/>
      <c r="E12" s="80"/>
      <c r="F12" s="80"/>
      <c r="G12" s="80"/>
      <c r="H12" s="80"/>
      <c r="I12" s="88">
        <v>4.40363345009124</v>
      </c>
      <c r="J12" s="80"/>
      <c r="K12" s="80"/>
      <c r="L12" s="102">
        <v>3.6666638106424482E-2</v>
      </c>
      <c r="M12" s="88"/>
      <c r="N12" s="90"/>
      <c r="O12" s="88">
        <v>19.070799999999998</v>
      </c>
      <c r="P12" s="89">
        <v>1</v>
      </c>
      <c r="Q12" s="89">
        <f>+O12/'סכום נכסי הקרן'!$C$42</f>
        <v>3.8038029778644908E-4</v>
      </c>
      <c r="AS12" s="137" t="s">
        <v>163</v>
      </c>
    </row>
    <row r="13" spans="2:45" s="137" customFormat="1">
      <c r="B13" s="84" t="s">
        <v>886</v>
      </c>
      <c r="C13" s="91" t="s">
        <v>866</v>
      </c>
      <c r="D13" s="78">
        <v>482154</v>
      </c>
      <c r="E13" s="78"/>
      <c r="F13" s="78" t="s">
        <v>383</v>
      </c>
      <c r="G13" s="110">
        <v>42978</v>
      </c>
      <c r="H13" s="78" t="s">
        <v>158</v>
      </c>
      <c r="I13" s="85">
        <v>3.97</v>
      </c>
      <c r="J13" s="91" t="s">
        <v>160</v>
      </c>
      <c r="K13" s="92">
        <v>2.3E-2</v>
      </c>
      <c r="L13" s="92">
        <v>2.1499999999999998E-2</v>
      </c>
      <c r="M13" s="85">
        <v>2207.62</v>
      </c>
      <c r="N13" s="87">
        <v>100.81</v>
      </c>
      <c r="O13" s="85">
        <v>2.2254999999999998</v>
      </c>
      <c r="P13" s="86">
        <v>0.11669673007949326</v>
      </c>
      <c r="Q13" s="86">
        <f>+O13/'סכום נכסי הקרן'!$C$42</f>
        <v>4.4389136938342513E-5</v>
      </c>
      <c r="AS13" s="137" t="s">
        <v>164</v>
      </c>
    </row>
    <row r="14" spans="2:45" s="137" customFormat="1">
      <c r="B14" s="84" t="s">
        <v>886</v>
      </c>
      <c r="C14" s="91" t="s">
        <v>866</v>
      </c>
      <c r="D14" s="78">
        <v>482153</v>
      </c>
      <c r="E14" s="78"/>
      <c r="F14" s="78" t="s">
        <v>383</v>
      </c>
      <c r="G14" s="110">
        <v>42978</v>
      </c>
      <c r="H14" s="78" t="s">
        <v>158</v>
      </c>
      <c r="I14" s="85">
        <v>3.9299999999999993</v>
      </c>
      <c r="J14" s="91" t="s">
        <v>160</v>
      </c>
      <c r="K14" s="92">
        <v>2.76E-2</v>
      </c>
      <c r="L14" s="92">
        <v>2.6099999999999998E-2</v>
      </c>
      <c r="M14" s="85">
        <v>5151.1000000000004</v>
      </c>
      <c r="N14" s="87">
        <v>100.86</v>
      </c>
      <c r="O14" s="85">
        <v>5.1953900000000006</v>
      </c>
      <c r="P14" s="86">
        <v>0.27242643203221684</v>
      </c>
      <c r="Q14" s="86">
        <f>+O14/'סכום נכסי הקרן'!$C$42</f>
        <v>1.0362564734131448E-4</v>
      </c>
      <c r="AS14" s="137" t="s">
        <v>165</v>
      </c>
    </row>
    <row r="15" spans="2:45" s="137" customFormat="1">
      <c r="B15" s="84" t="s">
        <v>887</v>
      </c>
      <c r="C15" s="91" t="s">
        <v>867</v>
      </c>
      <c r="D15" s="78">
        <v>91050001</v>
      </c>
      <c r="E15" s="78"/>
      <c r="F15" s="78" t="s">
        <v>877</v>
      </c>
      <c r="G15" s="110">
        <v>42905</v>
      </c>
      <c r="H15" s="78" t="s">
        <v>870</v>
      </c>
      <c r="I15" s="85">
        <v>3.1199999999999997</v>
      </c>
      <c r="J15" s="91" t="s">
        <v>159</v>
      </c>
      <c r="K15" s="92">
        <v>4.5560999999999997E-2</v>
      </c>
      <c r="L15" s="92">
        <v>5.3600000000000002E-2</v>
      </c>
      <c r="M15" s="85">
        <v>1110.24</v>
      </c>
      <c r="N15" s="87">
        <v>101.07</v>
      </c>
      <c r="O15" s="85">
        <v>3.9599600000000001</v>
      </c>
      <c r="P15" s="86">
        <v>0.20764519579671542</v>
      </c>
      <c r="Q15" s="86">
        <f>+O15/'סכום נכסי הקרן'!$C$42</f>
        <v>7.898414141108014E-5</v>
      </c>
      <c r="AS15" s="137" t="s">
        <v>167</v>
      </c>
    </row>
    <row r="16" spans="2:45" s="137" customFormat="1">
      <c r="B16" s="84" t="s">
        <v>887</v>
      </c>
      <c r="C16" s="91" t="s">
        <v>867</v>
      </c>
      <c r="D16" s="78">
        <v>91050003</v>
      </c>
      <c r="E16" s="78"/>
      <c r="F16" s="78" t="s">
        <v>877</v>
      </c>
      <c r="G16" s="110">
        <v>42935</v>
      </c>
      <c r="H16" s="78" t="s">
        <v>870</v>
      </c>
      <c r="I16" s="85">
        <v>3.1199999999999997</v>
      </c>
      <c r="J16" s="91" t="s">
        <v>159</v>
      </c>
      <c r="K16" s="92">
        <v>4.4782999999999996E-2</v>
      </c>
      <c r="L16" s="92">
        <v>5.2399999999999995E-2</v>
      </c>
      <c r="M16" s="85">
        <v>307.83999999999997</v>
      </c>
      <c r="N16" s="87">
        <v>101.08</v>
      </c>
      <c r="O16" s="85">
        <v>1.0980799999999999</v>
      </c>
      <c r="P16" s="86">
        <v>5.757912620341045E-2</v>
      </c>
      <c r="Q16" s="86">
        <f>+O16/'סכום נכסי הקרן'!$C$42</f>
        <v>2.1901965171536798E-5</v>
      </c>
      <c r="AS16" s="137" t="s">
        <v>166</v>
      </c>
    </row>
    <row r="17" spans="2:45" s="137" customFormat="1">
      <c r="B17" s="84" t="s">
        <v>887</v>
      </c>
      <c r="C17" s="91" t="s">
        <v>867</v>
      </c>
      <c r="D17" s="78">
        <v>91050004</v>
      </c>
      <c r="E17" s="78"/>
      <c r="F17" s="78" t="s">
        <v>877</v>
      </c>
      <c r="G17" s="110">
        <v>42949</v>
      </c>
      <c r="H17" s="78" t="s">
        <v>870</v>
      </c>
      <c r="I17" s="85">
        <v>3.13</v>
      </c>
      <c r="J17" s="91" t="s">
        <v>159</v>
      </c>
      <c r="K17" s="92">
        <v>4.4817000000000003E-2</v>
      </c>
      <c r="L17" s="92">
        <v>5.2500000000000012E-2</v>
      </c>
      <c r="M17" s="85">
        <v>450.34</v>
      </c>
      <c r="N17" s="87">
        <v>100.9</v>
      </c>
      <c r="O17" s="85">
        <v>1.60355</v>
      </c>
      <c r="P17" s="86">
        <v>8.4084044717578715E-2</v>
      </c>
      <c r="Q17" s="86">
        <f>+O17/'סכום נכסי הקרן'!$C$42</f>
        <v>3.1983913968761691E-5</v>
      </c>
      <c r="AS17" s="137" t="s">
        <v>169</v>
      </c>
    </row>
    <row r="18" spans="2:45" s="137" customFormat="1">
      <c r="B18" s="84" t="s">
        <v>887</v>
      </c>
      <c r="C18" s="91" t="s">
        <v>867</v>
      </c>
      <c r="D18" s="78">
        <v>91050005</v>
      </c>
      <c r="E18" s="78"/>
      <c r="F18" s="78" t="s">
        <v>877</v>
      </c>
      <c r="G18" s="110">
        <v>42986</v>
      </c>
      <c r="H18" s="78" t="s">
        <v>870</v>
      </c>
      <c r="I18" s="85">
        <v>3.14</v>
      </c>
      <c r="J18" s="91" t="s">
        <v>159</v>
      </c>
      <c r="K18" s="92">
        <v>4.4954999999999995E-2</v>
      </c>
      <c r="L18" s="92">
        <v>5.2700000000000004E-2</v>
      </c>
      <c r="M18" s="85">
        <v>229</v>
      </c>
      <c r="N18" s="87">
        <v>100.37</v>
      </c>
      <c r="O18" s="85">
        <v>0.81113999999999997</v>
      </c>
      <c r="P18" s="86">
        <v>4.2533087232837635E-2</v>
      </c>
      <c r="Q18" s="86">
        <f>+O18/'סכום נכסי הקרן'!$C$42</f>
        <v>1.6178748387403796E-5</v>
      </c>
      <c r="AS18" s="137" t="s">
        <v>170</v>
      </c>
    </row>
    <row r="19" spans="2:45" s="137" customFormat="1">
      <c r="B19" s="84" t="s">
        <v>887</v>
      </c>
      <c r="C19" s="91" t="s">
        <v>867</v>
      </c>
      <c r="D19" s="78">
        <v>91050006</v>
      </c>
      <c r="E19" s="78"/>
      <c r="F19" s="78" t="s">
        <v>877</v>
      </c>
      <c r="G19" s="110">
        <v>42996</v>
      </c>
      <c r="H19" s="78" t="s">
        <v>870</v>
      </c>
      <c r="I19" s="85">
        <v>3.14</v>
      </c>
      <c r="J19" s="91" t="s">
        <v>159</v>
      </c>
      <c r="K19" s="92">
        <v>4.4856E-2</v>
      </c>
      <c r="L19" s="92">
        <v>5.2799999999999993E-2</v>
      </c>
      <c r="M19" s="85">
        <v>23.08</v>
      </c>
      <c r="N19" s="87">
        <v>100.22</v>
      </c>
      <c r="O19" s="85">
        <v>8.1619999999999998E-2</v>
      </c>
      <c r="P19" s="86">
        <v>4.2798414329760686E-3</v>
      </c>
      <c r="Q19" s="86">
        <f>+O19/'סכום נכסי הקרן'!$C$42</f>
        <v>1.6279673587542198E-6</v>
      </c>
      <c r="AS19" s="137" t="s">
        <v>171</v>
      </c>
    </row>
    <row r="20" spans="2:45" s="137" customFormat="1">
      <c r="B20" s="84" t="s">
        <v>888</v>
      </c>
      <c r="C20" s="91" t="s">
        <v>867</v>
      </c>
      <c r="D20" s="78">
        <v>90840001</v>
      </c>
      <c r="E20" s="78"/>
      <c r="F20" s="78" t="s">
        <v>869</v>
      </c>
      <c r="G20" s="110">
        <v>42935</v>
      </c>
      <c r="H20" s="78"/>
      <c r="I20" s="85">
        <v>9.9999999999999985E-3</v>
      </c>
      <c r="J20" s="91" t="s">
        <v>160</v>
      </c>
      <c r="K20" s="92">
        <v>2.1475000000000001E-2</v>
      </c>
      <c r="L20" s="92">
        <v>2.0299999999999999E-2</v>
      </c>
      <c r="M20" s="85">
        <v>797.8</v>
      </c>
      <c r="N20" s="87">
        <v>100.63</v>
      </c>
      <c r="O20" s="85">
        <v>0.80284</v>
      </c>
      <c r="P20" s="86">
        <v>4.2097866895987587E-2</v>
      </c>
      <c r="Q20" s="86">
        <f>+O20/'סכום נכסי הקרן'!$C$42</f>
        <v>1.6013199146070054E-5</v>
      </c>
      <c r="AS20" s="137" t="s">
        <v>172</v>
      </c>
    </row>
    <row r="21" spans="2:45" s="137" customFormat="1">
      <c r="B21" s="84" t="s">
        <v>888</v>
      </c>
      <c r="C21" s="91" t="s">
        <v>867</v>
      </c>
      <c r="D21" s="78">
        <v>90840000</v>
      </c>
      <c r="E21" s="78"/>
      <c r="F21" s="78" t="s">
        <v>869</v>
      </c>
      <c r="G21" s="110">
        <v>42935</v>
      </c>
      <c r="H21" s="78"/>
      <c r="I21" s="85">
        <v>9.4500000000000028</v>
      </c>
      <c r="J21" s="91" t="s">
        <v>160</v>
      </c>
      <c r="K21" s="92">
        <v>4.0800000000000003E-2</v>
      </c>
      <c r="L21" s="92">
        <v>3.8800000000000001E-2</v>
      </c>
      <c r="M21" s="85">
        <v>3227.85</v>
      </c>
      <c r="N21" s="87">
        <v>102.01</v>
      </c>
      <c r="O21" s="85">
        <v>3.2927199999999996</v>
      </c>
      <c r="P21" s="86">
        <v>0.17265767560878412</v>
      </c>
      <c r="Q21" s="86">
        <f>+O21/'סכום נכסי הקרן'!$C$42</f>
        <v>6.5675578063185424E-5</v>
      </c>
      <c r="AS21" s="137" t="s">
        <v>173</v>
      </c>
    </row>
    <row r="22" spans="2:45">
      <c r="B22" s="81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85"/>
      <c r="N22" s="87"/>
      <c r="O22" s="78"/>
      <c r="P22" s="86"/>
      <c r="Q22" s="78"/>
      <c r="AS22" s="1" t="s">
        <v>26</v>
      </c>
    </row>
    <row r="23" spans="2:45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4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45">
      <c r="B25" s="93" t="s">
        <v>241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45">
      <c r="B26" s="93" t="s">
        <v>109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45">
      <c r="B27" s="93" t="s">
        <v>226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45">
      <c r="B28" s="93" t="s">
        <v>236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4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4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4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4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</row>
    <row r="112" spans="2:17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</row>
    <row r="113" spans="2:17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</row>
    <row r="114" spans="2:17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</row>
    <row r="115" spans="2:17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</row>
    <row r="116" spans="2:17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</row>
    <row r="117" spans="2:17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</row>
    <row r="118" spans="2:17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</row>
    <row r="119" spans="2:17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</row>
    <row r="120" spans="2:17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</row>
    <row r="121" spans="2:17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</row>
  </sheetData>
  <sheetProtection sheet="1" objects="1" scenarios="1"/>
  <mergeCells count="1">
    <mergeCell ref="B6:Q6"/>
  </mergeCells>
  <phoneticPr fontId="4" type="noConversion"/>
  <conditionalFormatting sqref="B58:B121">
    <cfRule type="cellIs" dxfId="5" priority="8" operator="equal">
      <formula>2958465</formula>
    </cfRule>
    <cfRule type="cellIs" dxfId="4" priority="9" operator="equal">
      <formula>"NR3"</formula>
    </cfRule>
    <cfRule type="cellIs" dxfId="3" priority="10" operator="equal">
      <formula>"דירוג פנימי"</formula>
    </cfRule>
  </conditionalFormatting>
  <conditionalFormatting sqref="B58:B121">
    <cfRule type="cellIs" dxfId="2" priority="7" operator="equal">
      <formula>2958465</formula>
    </cfRule>
  </conditionalFormatting>
  <conditionalFormatting sqref="B11:B24 B29:B43">
    <cfRule type="cellIs" dxfId="1" priority="6" operator="equal">
      <formula>"NR3"</formula>
    </cfRule>
  </conditionalFormatting>
  <dataValidations count="1">
    <dataValidation allowBlank="1" showInputMessage="1" showErrorMessage="1" sqref="D1:Q9 C5:C9 B1:B9 B122:Q1048576 B25:B28 A1:A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175</v>
      </c>
      <c r="C1" s="76" t="s" vm="1">
        <v>242</v>
      </c>
    </row>
    <row r="2" spans="2:64">
      <c r="B2" s="56" t="s">
        <v>174</v>
      </c>
      <c r="C2" s="76" t="s">
        <v>243</v>
      </c>
    </row>
    <row r="3" spans="2:64">
      <c r="B3" s="56" t="s">
        <v>176</v>
      </c>
      <c r="C3" s="76" t="s">
        <v>244</v>
      </c>
    </row>
    <row r="4" spans="2:64">
      <c r="B4" s="56" t="s">
        <v>177</v>
      </c>
      <c r="C4" s="76">
        <v>9453</v>
      </c>
    </row>
    <row r="6" spans="2:64" ht="26.25" customHeight="1">
      <c r="B6" s="185" t="s">
        <v>208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7"/>
    </row>
    <row r="7" spans="2:64" s="3" customFormat="1" ht="78.75">
      <c r="B7" s="59" t="s">
        <v>113</v>
      </c>
      <c r="C7" s="60" t="s">
        <v>41</v>
      </c>
      <c r="D7" s="60" t="s">
        <v>114</v>
      </c>
      <c r="E7" s="60" t="s">
        <v>15</v>
      </c>
      <c r="F7" s="60" t="s">
        <v>59</v>
      </c>
      <c r="G7" s="60" t="s">
        <v>18</v>
      </c>
      <c r="H7" s="60" t="s">
        <v>98</v>
      </c>
      <c r="I7" s="60" t="s">
        <v>47</v>
      </c>
      <c r="J7" s="60" t="s">
        <v>19</v>
      </c>
      <c r="K7" s="60" t="s">
        <v>228</v>
      </c>
      <c r="L7" s="60" t="s">
        <v>227</v>
      </c>
      <c r="M7" s="60" t="s">
        <v>107</v>
      </c>
      <c r="N7" s="60" t="s">
        <v>178</v>
      </c>
      <c r="O7" s="62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237</v>
      </c>
      <c r="L8" s="32"/>
      <c r="M8" s="32" t="s">
        <v>231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1"/>
      <c r="Q10" s="1"/>
      <c r="R10" s="1"/>
      <c r="S10" s="1"/>
      <c r="T10" s="1"/>
      <c r="U10" s="1"/>
      <c r="BL10" s="1"/>
    </row>
    <row r="11" spans="2:64" ht="20.25" customHeight="1">
      <c r="B11" s="93" t="s">
        <v>241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</row>
    <row r="12" spans="2:64">
      <c r="B12" s="93" t="s">
        <v>109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</row>
    <row r="13" spans="2:64">
      <c r="B13" s="93" t="s">
        <v>226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</row>
    <row r="14" spans="2:64">
      <c r="B14" s="93" t="s">
        <v>236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2:64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4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2:1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1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1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2:15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</row>
    <row r="21" spans="2:1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1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15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1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5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15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1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1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1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1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1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1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175</v>
      </c>
      <c r="C1" s="76" t="s" vm="1">
        <v>242</v>
      </c>
    </row>
    <row r="2" spans="2:56">
      <c r="B2" s="56" t="s">
        <v>174</v>
      </c>
      <c r="C2" s="76" t="s">
        <v>243</v>
      </c>
    </row>
    <row r="3" spans="2:56">
      <c r="B3" s="56" t="s">
        <v>176</v>
      </c>
      <c r="C3" s="76" t="s">
        <v>244</v>
      </c>
    </row>
    <row r="4" spans="2:56">
      <c r="B4" s="56" t="s">
        <v>177</v>
      </c>
      <c r="C4" s="76">
        <v>9453</v>
      </c>
    </row>
    <row r="6" spans="2:56" ht="26.25" customHeight="1">
      <c r="B6" s="185" t="s">
        <v>209</v>
      </c>
      <c r="C6" s="186"/>
      <c r="D6" s="186"/>
      <c r="E6" s="186"/>
      <c r="F6" s="186"/>
      <c r="G6" s="186"/>
      <c r="H6" s="186"/>
      <c r="I6" s="186"/>
      <c r="J6" s="187"/>
    </row>
    <row r="7" spans="2:56" s="3" customFormat="1" ht="78.75">
      <c r="B7" s="59" t="s">
        <v>113</v>
      </c>
      <c r="C7" s="61" t="s">
        <v>49</v>
      </c>
      <c r="D7" s="61" t="s">
        <v>82</v>
      </c>
      <c r="E7" s="61" t="s">
        <v>50</v>
      </c>
      <c r="F7" s="61" t="s">
        <v>98</v>
      </c>
      <c r="G7" s="61" t="s">
        <v>220</v>
      </c>
      <c r="H7" s="61" t="s">
        <v>178</v>
      </c>
      <c r="I7" s="63" t="s">
        <v>179</v>
      </c>
      <c r="J7" s="63" t="s">
        <v>240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232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4"/>
      <c r="C11" s="77"/>
      <c r="D11" s="77"/>
      <c r="E11" s="77"/>
      <c r="F11" s="77"/>
      <c r="G11" s="77"/>
      <c r="H11" s="77"/>
      <c r="I11" s="77"/>
      <c r="J11" s="77"/>
    </row>
    <row r="12" spans="2:56">
      <c r="B12" s="114"/>
      <c r="C12" s="77"/>
      <c r="D12" s="77"/>
      <c r="E12" s="77"/>
      <c r="F12" s="77"/>
      <c r="G12" s="77"/>
      <c r="H12" s="77"/>
      <c r="I12" s="77"/>
      <c r="J12" s="77"/>
    </row>
    <row r="13" spans="2:56">
      <c r="B13" s="77"/>
      <c r="C13" s="77"/>
      <c r="D13" s="77"/>
      <c r="E13" s="77"/>
      <c r="F13" s="77"/>
      <c r="G13" s="77"/>
      <c r="H13" s="77"/>
      <c r="I13" s="77"/>
      <c r="J13" s="77"/>
    </row>
    <row r="14" spans="2:56">
      <c r="B14" s="77"/>
      <c r="C14" s="77"/>
      <c r="D14" s="77"/>
      <c r="E14" s="77"/>
      <c r="F14" s="77"/>
      <c r="G14" s="77"/>
      <c r="H14" s="77"/>
      <c r="I14" s="77"/>
      <c r="J14" s="77"/>
    </row>
    <row r="15" spans="2:56">
      <c r="B15" s="77"/>
      <c r="C15" s="77"/>
      <c r="D15" s="77"/>
      <c r="E15" s="77"/>
      <c r="F15" s="77"/>
      <c r="G15" s="77"/>
      <c r="H15" s="77"/>
      <c r="I15" s="77"/>
      <c r="J15" s="77"/>
    </row>
    <row r="16" spans="2:56">
      <c r="B16" s="77"/>
      <c r="C16" s="77"/>
      <c r="D16" s="77"/>
      <c r="E16" s="77"/>
      <c r="F16" s="77"/>
      <c r="G16" s="77"/>
      <c r="H16" s="77"/>
      <c r="I16" s="77"/>
      <c r="J16" s="77"/>
    </row>
    <row r="17" spans="2:10">
      <c r="B17" s="77"/>
      <c r="C17" s="77"/>
      <c r="D17" s="77"/>
      <c r="E17" s="77"/>
      <c r="F17" s="77"/>
      <c r="G17" s="77"/>
      <c r="H17" s="77"/>
      <c r="I17" s="77"/>
      <c r="J17" s="77"/>
    </row>
    <row r="18" spans="2:10">
      <c r="B18" s="77"/>
      <c r="C18" s="77"/>
      <c r="D18" s="77"/>
      <c r="E18" s="77"/>
      <c r="F18" s="77"/>
      <c r="G18" s="77"/>
      <c r="H18" s="77"/>
      <c r="I18" s="77"/>
      <c r="J18" s="77"/>
    </row>
    <row r="19" spans="2:10">
      <c r="B19" s="77"/>
      <c r="C19" s="77"/>
      <c r="D19" s="77"/>
      <c r="E19" s="77"/>
      <c r="F19" s="77"/>
      <c r="G19" s="77"/>
      <c r="H19" s="77"/>
      <c r="I19" s="77"/>
      <c r="J19" s="77"/>
    </row>
    <row r="20" spans="2:10">
      <c r="B20" s="77"/>
      <c r="C20" s="77"/>
      <c r="D20" s="77"/>
      <c r="E20" s="77"/>
      <c r="F20" s="77"/>
      <c r="G20" s="77"/>
      <c r="H20" s="77"/>
      <c r="I20" s="77"/>
      <c r="J20" s="77"/>
    </row>
    <row r="21" spans="2:10">
      <c r="B21" s="77"/>
      <c r="C21" s="77"/>
      <c r="D21" s="77"/>
      <c r="E21" s="77"/>
      <c r="F21" s="77"/>
      <c r="G21" s="77"/>
      <c r="H21" s="77"/>
      <c r="I21" s="77"/>
      <c r="J21" s="77"/>
    </row>
    <row r="22" spans="2:10">
      <c r="B22" s="77"/>
      <c r="C22" s="77"/>
      <c r="D22" s="77"/>
      <c r="E22" s="77"/>
      <c r="F22" s="77"/>
      <c r="G22" s="77"/>
      <c r="H22" s="77"/>
      <c r="I22" s="77"/>
      <c r="J22" s="77"/>
    </row>
    <row r="23" spans="2:10">
      <c r="B23" s="77"/>
      <c r="C23" s="77"/>
      <c r="D23" s="77"/>
      <c r="E23" s="77"/>
      <c r="F23" s="77"/>
      <c r="G23" s="77"/>
      <c r="H23" s="77"/>
      <c r="I23" s="77"/>
      <c r="J23" s="77"/>
    </row>
    <row r="24" spans="2:10">
      <c r="B24" s="77"/>
      <c r="C24" s="77"/>
      <c r="D24" s="77"/>
      <c r="E24" s="77"/>
      <c r="F24" s="77"/>
      <c r="G24" s="77"/>
      <c r="H24" s="77"/>
      <c r="I24" s="77"/>
      <c r="J24" s="77"/>
    </row>
    <row r="25" spans="2:10">
      <c r="B25" s="77"/>
      <c r="C25" s="77"/>
      <c r="D25" s="77"/>
      <c r="E25" s="77"/>
      <c r="F25" s="77"/>
      <c r="G25" s="77"/>
      <c r="H25" s="77"/>
      <c r="I25" s="77"/>
      <c r="J25" s="77"/>
    </row>
    <row r="26" spans="2:10">
      <c r="B26" s="77"/>
      <c r="C26" s="77"/>
      <c r="D26" s="77"/>
      <c r="E26" s="77"/>
      <c r="F26" s="77"/>
      <c r="G26" s="77"/>
      <c r="H26" s="77"/>
      <c r="I26" s="77"/>
      <c r="J26" s="77"/>
    </row>
    <row r="27" spans="2:10">
      <c r="B27" s="77"/>
      <c r="C27" s="77"/>
      <c r="D27" s="77"/>
      <c r="E27" s="77"/>
      <c r="F27" s="77"/>
      <c r="G27" s="77"/>
      <c r="H27" s="77"/>
      <c r="I27" s="77"/>
      <c r="J27" s="77"/>
    </row>
    <row r="28" spans="2:10">
      <c r="B28" s="77"/>
      <c r="C28" s="77"/>
      <c r="D28" s="77"/>
      <c r="E28" s="77"/>
      <c r="F28" s="77"/>
      <c r="G28" s="77"/>
      <c r="H28" s="77"/>
      <c r="I28" s="77"/>
      <c r="J28" s="77"/>
    </row>
    <row r="29" spans="2:10">
      <c r="B29" s="77"/>
      <c r="C29" s="77"/>
      <c r="D29" s="77"/>
      <c r="E29" s="77"/>
      <c r="F29" s="77"/>
      <c r="G29" s="77"/>
      <c r="H29" s="77"/>
      <c r="I29" s="77"/>
      <c r="J29" s="77"/>
    </row>
    <row r="30" spans="2:10">
      <c r="B30" s="77"/>
      <c r="C30" s="77"/>
      <c r="D30" s="77"/>
      <c r="E30" s="77"/>
      <c r="F30" s="77"/>
      <c r="G30" s="77"/>
      <c r="H30" s="77"/>
      <c r="I30" s="77"/>
      <c r="J30" s="77"/>
    </row>
    <row r="31" spans="2:10">
      <c r="B31" s="77"/>
      <c r="C31" s="77"/>
      <c r="D31" s="77"/>
      <c r="E31" s="77"/>
      <c r="F31" s="77"/>
      <c r="G31" s="77"/>
      <c r="H31" s="77"/>
      <c r="I31" s="77"/>
      <c r="J31" s="77"/>
    </row>
    <row r="32" spans="2:10">
      <c r="B32" s="77"/>
      <c r="C32" s="77"/>
      <c r="D32" s="77"/>
      <c r="E32" s="77"/>
      <c r="F32" s="77"/>
      <c r="G32" s="77"/>
      <c r="H32" s="77"/>
      <c r="I32" s="77"/>
      <c r="J32" s="77"/>
    </row>
    <row r="33" spans="2:10">
      <c r="B33" s="77"/>
      <c r="C33" s="77"/>
      <c r="D33" s="77"/>
      <c r="E33" s="77"/>
      <c r="F33" s="77"/>
      <c r="G33" s="77"/>
      <c r="H33" s="77"/>
      <c r="I33" s="77"/>
      <c r="J33" s="77"/>
    </row>
    <row r="34" spans="2:10">
      <c r="B34" s="77"/>
      <c r="C34" s="77"/>
      <c r="D34" s="77"/>
      <c r="E34" s="77"/>
      <c r="F34" s="77"/>
      <c r="G34" s="77"/>
      <c r="H34" s="77"/>
      <c r="I34" s="77"/>
      <c r="J34" s="77"/>
    </row>
    <row r="35" spans="2:10">
      <c r="B35" s="77"/>
      <c r="C35" s="77"/>
      <c r="D35" s="77"/>
      <c r="E35" s="77"/>
      <c r="F35" s="77"/>
      <c r="G35" s="77"/>
      <c r="H35" s="77"/>
      <c r="I35" s="77"/>
      <c r="J35" s="77"/>
    </row>
    <row r="36" spans="2:10">
      <c r="B36" s="77"/>
      <c r="C36" s="77"/>
      <c r="D36" s="77"/>
      <c r="E36" s="77"/>
      <c r="F36" s="77"/>
      <c r="G36" s="77"/>
      <c r="H36" s="77"/>
      <c r="I36" s="77"/>
      <c r="J36" s="77"/>
    </row>
    <row r="37" spans="2:10">
      <c r="B37" s="77"/>
      <c r="C37" s="77"/>
      <c r="D37" s="77"/>
      <c r="E37" s="77"/>
      <c r="F37" s="77"/>
      <c r="G37" s="77"/>
      <c r="H37" s="77"/>
      <c r="I37" s="77"/>
      <c r="J37" s="77"/>
    </row>
    <row r="38" spans="2:10">
      <c r="B38" s="77"/>
      <c r="C38" s="77"/>
      <c r="D38" s="77"/>
      <c r="E38" s="77"/>
      <c r="F38" s="77"/>
      <c r="G38" s="77"/>
      <c r="H38" s="77"/>
      <c r="I38" s="77"/>
      <c r="J38" s="77"/>
    </row>
    <row r="39" spans="2:10">
      <c r="B39" s="77"/>
      <c r="C39" s="77"/>
      <c r="D39" s="77"/>
      <c r="E39" s="77"/>
      <c r="F39" s="77"/>
      <c r="G39" s="77"/>
      <c r="H39" s="77"/>
      <c r="I39" s="77"/>
      <c r="J39" s="77"/>
    </row>
    <row r="40" spans="2:10">
      <c r="B40" s="77"/>
      <c r="C40" s="77"/>
      <c r="D40" s="77"/>
      <c r="E40" s="77"/>
      <c r="F40" s="77"/>
      <c r="G40" s="77"/>
      <c r="H40" s="77"/>
      <c r="I40" s="77"/>
      <c r="J40" s="77"/>
    </row>
    <row r="41" spans="2:10">
      <c r="B41" s="77"/>
      <c r="C41" s="77"/>
      <c r="D41" s="77"/>
      <c r="E41" s="77"/>
      <c r="F41" s="77"/>
      <c r="G41" s="77"/>
      <c r="H41" s="77"/>
      <c r="I41" s="77"/>
      <c r="J41" s="77"/>
    </row>
    <row r="42" spans="2:10">
      <c r="B42" s="77"/>
      <c r="C42" s="77"/>
      <c r="D42" s="77"/>
      <c r="E42" s="77"/>
      <c r="F42" s="77"/>
      <c r="G42" s="77"/>
      <c r="H42" s="77"/>
      <c r="I42" s="77"/>
      <c r="J42" s="77"/>
    </row>
    <row r="43" spans="2:10">
      <c r="B43" s="77"/>
      <c r="C43" s="77"/>
      <c r="D43" s="77"/>
      <c r="E43" s="77"/>
      <c r="F43" s="77"/>
      <c r="G43" s="77"/>
      <c r="H43" s="77"/>
      <c r="I43" s="77"/>
      <c r="J43" s="77"/>
    </row>
    <row r="44" spans="2:10">
      <c r="B44" s="77"/>
      <c r="C44" s="77"/>
      <c r="D44" s="77"/>
      <c r="E44" s="77"/>
      <c r="F44" s="77"/>
      <c r="G44" s="77"/>
      <c r="H44" s="77"/>
      <c r="I44" s="77"/>
      <c r="J44" s="77"/>
    </row>
    <row r="45" spans="2:10">
      <c r="B45" s="77"/>
      <c r="C45" s="77"/>
      <c r="D45" s="77"/>
      <c r="E45" s="77"/>
      <c r="F45" s="77"/>
      <c r="G45" s="77"/>
      <c r="H45" s="77"/>
      <c r="I45" s="77"/>
      <c r="J45" s="77"/>
    </row>
    <row r="46" spans="2:10">
      <c r="B46" s="77"/>
      <c r="C46" s="77"/>
      <c r="D46" s="77"/>
      <c r="E46" s="77"/>
      <c r="F46" s="77"/>
      <c r="G46" s="77"/>
      <c r="H46" s="77"/>
      <c r="I46" s="77"/>
      <c r="J46" s="77"/>
    </row>
    <row r="47" spans="2:10">
      <c r="B47" s="77"/>
      <c r="C47" s="77"/>
      <c r="D47" s="77"/>
      <c r="E47" s="77"/>
      <c r="F47" s="77"/>
      <c r="G47" s="77"/>
      <c r="H47" s="77"/>
      <c r="I47" s="77"/>
      <c r="J47" s="77"/>
    </row>
    <row r="48" spans="2:10">
      <c r="B48" s="77"/>
      <c r="C48" s="77"/>
      <c r="D48" s="77"/>
      <c r="E48" s="77"/>
      <c r="F48" s="77"/>
      <c r="G48" s="77"/>
      <c r="H48" s="77"/>
      <c r="I48" s="77"/>
      <c r="J48" s="77"/>
    </row>
    <row r="49" spans="2:10">
      <c r="B49" s="77"/>
      <c r="C49" s="77"/>
      <c r="D49" s="77"/>
      <c r="E49" s="77"/>
      <c r="F49" s="77"/>
      <c r="G49" s="77"/>
      <c r="H49" s="77"/>
      <c r="I49" s="77"/>
      <c r="J49" s="77"/>
    </row>
    <row r="50" spans="2:10">
      <c r="B50" s="77"/>
      <c r="C50" s="77"/>
      <c r="D50" s="77"/>
      <c r="E50" s="77"/>
      <c r="F50" s="77"/>
      <c r="G50" s="77"/>
      <c r="H50" s="77"/>
      <c r="I50" s="77"/>
      <c r="J50" s="77"/>
    </row>
    <row r="51" spans="2:10">
      <c r="B51" s="77"/>
      <c r="C51" s="77"/>
      <c r="D51" s="77"/>
      <c r="E51" s="77"/>
      <c r="F51" s="77"/>
      <c r="G51" s="77"/>
      <c r="H51" s="77"/>
      <c r="I51" s="77"/>
      <c r="J51" s="77"/>
    </row>
    <row r="52" spans="2:10">
      <c r="B52" s="77"/>
      <c r="C52" s="77"/>
      <c r="D52" s="77"/>
      <c r="E52" s="77"/>
      <c r="F52" s="77"/>
      <c r="G52" s="77"/>
      <c r="H52" s="77"/>
      <c r="I52" s="77"/>
      <c r="J52" s="77"/>
    </row>
    <row r="53" spans="2:10">
      <c r="B53" s="77"/>
      <c r="C53" s="77"/>
      <c r="D53" s="77"/>
      <c r="E53" s="77"/>
      <c r="F53" s="77"/>
      <c r="G53" s="77"/>
      <c r="H53" s="77"/>
      <c r="I53" s="77"/>
      <c r="J53" s="77"/>
    </row>
    <row r="54" spans="2:10">
      <c r="B54" s="77"/>
      <c r="C54" s="77"/>
      <c r="D54" s="77"/>
      <c r="E54" s="77"/>
      <c r="F54" s="77"/>
      <c r="G54" s="77"/>
      <c r="H54" s="77"/>
      <c r="I54" s="77"/>
      <c r="J54" s="77"/>
    </row>
    <row r="55" spans="2:10">
      <c r="B55" s="77"/>
      <c r="C55" s="77"/>
      <c r="D55" s="77"/>
      <c r="E55" s="77"/>
      <c r="F55" s="77"/>
      <c r="G55" s="77"/>
      <c r="H55" s="77"/>
      <c r="I55" s="77"/>
      <c r="J55" s="77"/>
    </row>
    <row r="56" spans="2:10">
      <c r="B56" s="77"/>
      <c r="C56" s="77"/>
      <c r="D56" s="77"/>
      <c r="E56" s="77"/>
      <c r="F56" s="77"/>
      <c r="G56" s="77"/>
      <c r="H56" s="77"/>
      <c r="I56" s="77"/>
      <c r="J56" s="77"/>
    </row>
    <row r="57" spans="2:10">
      <c r="B57" s="77"/>
      <c r="C57" s="77"/>
      <c r="D57" s="77"/>
      <c r="E57" s="77"/>
      <c r="F57" s="77"/>
      <c r="G57" s="77"/>
      <c r="H57" s="77"/>
      <c r="I57" s="77"/>
      <c r="J57" s="77"/>
    </row>
    <row r="58" spans="2:10">
      <c r="B58" s="77"/>
      <c r="C58" s="77"/>
      <c r="D58" s="77"/>
      <c r="E58" s="77"/>
      <c r="F58" s="77"/>
      <c r="G58" s="77"/>
      <c r="H58" s="77"/>
      <c r="I58" s="77"/>
      <c r="J58" s="77"/>
    </row>
    <row r="59" spans="2:10">
      <c r="B59" s="77"/>
      <c r="C59" s="77"/>
      <c r="D59" s="77"/>
      <c r="E59" s="77"/>
      <c r="F59" s="77"/>
      <c r="G59" s="77"/>
      <c r="H59" s="77"/>
      <c r="I59" s="77"/>
      <c r="J59" s="77"/>
    </row>
    <row r="60" spans="2:10">
      <c r="B60" s="77"/>
      <c r="C60" s="77"/>
      <c r="D60" s="77"/>
      <c r="E60" s="77"/>
      <c r="F60" s="77"/>
      <c r="G60" s="77"/>
      <c r="H60" s="77"/>
      <c r="I60" s="77"/>
      <c r="J60" s="77"/>
    </row>
    <row r="61" spans="2:10">
      <c r="B61" s="77"/>
      <c r="C61" s="77"/>
      <c r="D61" s="77"/>
      <c r="E61" s="77"/>
      <c r="F61" s="77"/>
      <c r="G61" s="77"/>
      <c r="H61" s="77"/>
      <c r="I61" s="77"/>
      <c r="J61" s="77"/>
    </row>
    <row r="62" spans="2:10">
      <c r="B62" s="77"/>
      <c r="C62" s="77"/>
      <c r="D62" s="77"/>
      <c r="E62" s="77"/>
      <c r="F62" s="77"/>
      <c r="G62" s="77"/>
      <c r="H62" s="77"/>
      <c r="I62" s="77"/>
      <c r="J62" s="77"/>
    </row>
    <row r="63" spans="2:10">
      <c r="B63" s="77"/>
      <c r="C63" s="77"/>
      <c r="D63" s="77"/>
      <c r="E63" s="77"/>
      <c r="F63" s="77"/>
      <c r="G63" s="77"/>
      <c r="H63" s="77"/>
      <c r="I63" s="77"/>
      <c r="J63" s="77"/>
    </row>
    <row r="64" spans="2:10">
      <c r="B64" s="77"/>
      <c r="C64" s="77"/>
      <c r="D64" s="77"/>
      <c r="E64" s="77"/>
      <c r="F64" s="77"/>
      <c r="G64" s="77"/>
      <c r="H64" s="77"/>
      <c r="I64" s="77"/>
      <c r="J64" s="77"/>
    </row>
    <row r="65" spans="2:10">
      <c r="B65" s="77"/>
      <c r="C65" s="77"/>
      <c r="D65" s="77"/>
      <c r="E65" s="77"/>
      <c r="F65" s="77"/>
      <c r="G65" s="77"/>
      <c r="H65" s="77"/>
      <c r="I65" s="77"/>
      <c r="J65" s="77"/>
    </row>
    <row r="66" spans="2:10">
      <c r="B66" s="77"/>
      <c r="C66" s="77"/>
      <c r="D66" s="77"/>
      <c r="E66" s="77"/>
      <c r="F66" s="77"/>
      <c r="G66" s="77"/>
      <c r="H66" s="77"/>
      <c r="I66" s="77"/>
      <c r="J66" s="77"/>
    </row>
    <row r="67" spans="2:10">
      <c r="B67" s="77"/>
      <c r="C67" s="77"/>
      <c r="D67" s="77"/>
      <c r="E67" s="77"/>
      <c r="F67" s="77"/>
      <c r="G67" s="77"/>
      <c r="H67" s="77"/>
      <c r="I67" s="77"/>
      <c r="J67" s="77"/>
    </row>
    <row r="68" spans="2:10">
      <c r="B68" s="77"/>
      <c r="C68" s="77"/>
      <c r="D68" s="77"/>
      <c r="E68" s="77"/>
      <c r="F68" s="77"/>
      <c r="G68" s="77"/>
      <c r="H68" s="77"/>
      <c r="I68" s="77"/>
      <c r="J68" s="77"/>
    </row>
    <row r="69" spans="2:10">
      <c r="B69" s="77"/>
      <c r="C69" s="77"/>
      <c r="D69" s="77"/>
      <c r="E69" s="77"/>
      <c r="F69" s="77"/>
      <c r="G69" s="77"/>
      <c r="H69" s="77"/>
      <c r="I69" s="77"/>
      <c r="J69" s="77"/>
    </row>
    <row r="70" spans="2:10">
      <c r="B70" s="77"/>
      <c r="C70" s="77"/>
      <c r="D70" s="77"/>
      <c r="E70" s="77"/>
      <c r="F70" s="77"/>
      <c r="G70" s="77"/>
      <c r="H70" s="77"/>
      <c r="I70" s="77"/>
      <c r="J70" s="77"/>
    </row>
    <row r="71" spans="2:10">
      <c r="B71" s="77"/>
      <c r="C71" s="77"/>
      <c r="D71" s="77"/>
      <c r="E71" s="77"/>
      <c r="F71" s="77"/>
      <c r="G71" s="77"/>
      <c r="H71" s="77"/>
      <c r="I71" s="77"/>
      <c r="J71" s="77"/>
    </row>
    <row r="72" spans="2:10">
      <c r="B72" s="77"/>
      <c r="C72" s="77"/>
      <c r="D72" s="77"/>
      <c r="E72" s="77"/>
      <c r="F72" s="77"/>
      <c r="G72" s="77"/>
      <c r="H72" s="77"/>
      <c r="I72" s="77"/>
      <c r="J72" s="77"/>
    </row>
    <row r="73" spans="2:10">
      <c r="B73" s="77"/>
      <c r="C73" s="77"/>
      <c r="D73" s="77"/>
      <c r="E73" s="77"/>
      <c r="F73" s="77"/>
      <c r="G73" s="77"/>
      <c r="H73" s="77"/>
      <c r="I73" s="77"/>
      <c r="J73" s="77"/>
    </row>
    <row r="74" spans="2:10">
      <c r="B74" s="77"/>
      <c r="C74" s="77"/>
      <c r="D74" s="77"/>
      <c r="E74" s="77"/>
      <c r="F74" s="77"/>
      <c r="G74" s="77"/>
      <c r="H74" s="77"/>
      <c r="I74" s="77"/>
      <c r="J74" s="77"/>
    </row>
    <row r="75" spans="2:10">
      <c r="B75" s="77"/>
      <c r="C75" s="77"/>
      <c r="D75" s="77"/>
      <c r="E75" s="77"/>
      <c r="F75" s="77"/>
      <c r="G75" s="77"/>
      <c r="H75" s="77"/>
      <c r="I75" s="77"/>
      <c r="J75" s="77"/>
    </row>
    <row r="76" spans="2:10">
      <c r="B76" s="77"/>
      <c r="C76" s="77"/>
      <c r="D76" s="77"/>
      <c r="E76" s="77"/>
      <c r="F76" s="77"/>
      <c r="G76" s="77"/>
      <c r="H76" s="77"/>
      <c r="I76" s="77"/>
      <c r="J76" s="77"/>
    </row>
    <row r="77" spans="2:10">
      <c r="B77" s="77"/>
      <c r="C77" s="77"/>
      <c r="D77" s="77"/>
      <c r="E77" s="77"/>
      <c r="F77" s="77"/>
      <c r="G77" s="77"/>
      <c r="H77" s="77"/>
      <c r="I77" s="77"/>
      <c r="J77" s="77"/>
    </row>
    <row r="78" spans="2:10">
      <c r="B78" s="77"/>
      <c r="C78" s="77"/>
      <c r="D78" s="77"/>
      <c r="E78" s="77"/>
      <c r="F78" s="77"/>
      <c r="G78" s="77"/>
      <c r="H78" s="77"/>
      <c r="I78" s="77"/>
      <c r="J78" s="77"/>
    </row>
    <row r="79" spans="2:10">
      <c r="B79" s="77"/>
      <c r="C79" s="77"/>
      <c r="D79" s="77"/>
      <c r="E79" s="77"/>
      <c r="F79" s="77"/>
      <c r="G79" s="77"/>
      <c r="H79" s="77"/>
      <c r="I79" s="77"/>
      <c r="J79" s="77"/>
    </row>
    <row r="80" spans="2:10">
      <c r="B80" s="77"/>
      <c r="C80" s="77"/>
      <c r="D80" s="77"/>
      <c r="E80" s="77"/>
      <c r="F80" s="77"/>
      <c r="G80" s="77"/>
      <c r="H80" s="77"/>
      <c r="I80" s="77"/>
      <c r="J80" s="77"/>
    </row>
    <row r="81" spans="2:10">
      <c r="B81" s="77"/>
      <c r="C81" s="77"/>
      <c r="D81" s="77"/>
      <c r="E81" s="77"/>
      <c r="F81" s="77"/>
      <c r="G81" s="77"/>
      <c r="H81" s="77"/>
      <c r="I81" s="77"/>
      <c r="J81" s="77"/>
    </row>
    <row r="82" spans="2:10">
      <c r="B82" s="77"/>
      <c r="C82" s="77"/>
      <c r="D82" s="77"/>
      <c r="E82" s="77"/>
      <c r="F82" s="77"/>
      <c r="G82" s="77"/>
      <c r="H82" s="77"/>
      <c r="I82" s="77"/>
      <c r="J82" s="77"/>
    </row>
    <row r="83" spans="2:10">
      <c r="B83" s="77"/>
      <c r="C83" s="77"/>
      <c r="D83" s="77"/>
      <c r="E83" s="77"/>
      <c r="F83" s="77"/>
      <c r="G83" s="77"/>
      <c r="H83" s="77"/>
      <c r="I83" s="77"/>
      <c r="J83" s="77"/>
    </row>
    <row r="84" spans="2:10">
      <c r="B84" s="77"/>
      <c r="C84" s="77"/>
      <c r="D84" s="77"/>
      <c r="E84" s="77"/>
      <c r="F84" s="77"/>
      <c r="G84" s="77"/>
      <c r="H84" s="77"/>
      <c r="I84" s="77"/>
      <c r="J84" s="77"/>
    </row>
    <row r="85" spans="2:10">
      <c r="B85" s="77"/>
      <c r="C85" s="77"/>
      <c r="D85" s="77"/>
      <c r="E85" s="77"/>
      <c r="F85" s="77"/>
      <c r="G85" s="77"/>
      <c r="H85" s="77"/>
      <c r="I85" s="77"/>
      <c r="J85" s="77"/>
    </row>
    <row r="86" spans="2:10">
      <c r="B86" s="77"/>
      <c r="C86" s="77"/>
      <c r="D86" s="77"/>
      <c r="E86" s="77"/>
      <c r="F86" s="77"/>
      <c r="G86" s="77"/>
      <c r="H86" s="77"/>
      <c r="I86" s="77"/>
      <c r="J86" s="77"/>
    </row>
    <row r="87" spans="2:10">
      <c r="B87" s="77"/>
      <c r="C87" s="77"/>
      <c r="D87" s="77"/>
      <c r="E87" s="77"/>
      <c r="F87" s="77"/>
      <c r="G87" s="77"/>
      <c r="H87" s="77"/>
      <c r="I87" s="77"/>
      <c r="J87" s="77"/>
    </row>
    <row r="88" spans="2:10">
      <c r="B88" s="77"/>
      <c r="C88" s="77"/>
      <c r="D88" s="77"/>
      <c r="E88" s="77"/>
      <c r="F88" s="77"/>
      <c r="G88" s="77"/>
      <c r="H88" s="77"/>
      <c r="I88" s="77"/>
      <c r="J88" s="77"/>
    </row>
    <row r="89" spans="2:10">
      <c r="B89" s="77"/>
      <c r="C89" s="77"/>
      <c r="D89" s="77"/>
      <c r="E89" s="77"/>
      <c r="F89" s="77"/>
      <c r="G89" s="77"/>
      <c r="H89" s="77"/>
      <c r="I89" s="77"/>
      <c r="J89" s="77"/>
    </row>
    <row r="90" spans="2:10">
      <c r="B90" s="77"/>
      <c r="C90" s="77"/>
      <c r="D90" s="77"/>
      <c r="E90" s="77"/>
      <c r="F90" s="77"/>
      <c r="G90" s="77"/>
      <c r="H90" s="77"/>
      <c r="I90" s="77"/>
      <c r="J90" s="77"/>
    </row>
    <row r="91" spans="2:10">
      <c r="B91" s="77"/>
      <c r="C91" s="77"/>
      <c r="D91" s="77"/>
      <c r="E91" s="77"/>
      <c r="F91" s="77"/>
      <c r="G91" s="77"/>
      <c r="H91" s="77"/>
      <c r="I91" s="77"/>
      <c r="J91" s="77"/>
    </row>
    <row r="92" spans="2:10">
      <c r="B92" s="77"/>
      <c r="C92" s="77"/>
      <c r="D92" s="77"/>
      <c r="E92" s="77"/>
      <c r="F92" s="77"/>
      <c r="G92" s="77"/>
      <c r="H92" s="77"/>
      <c r="I92" s="77"/>
      <c r="J92" s="77"/>
    </row>
    <row r="93" spans="2:10">
      <c r="B93" s="77"/>
      <c r="C93" s="77"/>
      <c r="D93" s="77"/>
      <c r="E93" s="77"/>
      <c r="F93" s="77"/>
      <c r="G93" s="77"/>
      <c r="H93" s="77"/>
      <c r="I93" s="77"/>
      <c r="J93" s="77"/>
    </row>
    <row r="94" spans="2:10">
      <c r="B94" s="77"/>
      <c r="C94" s="77"/>
      <c r="D94" s="77"/>
      <c r="E94" s="77"/>
      <c r="F94" s="77"/>
      <c r="G94" s="77"/>
      <c r="H94" s="77"/>
      <c r="I94" s="77"/>
      <c r="J94" s="77"/>
    </row>
    <row r="95" spans="2:10">
      <c r="B95" s="77"/>
      <c r="C95" s="77"/>
      <c r="D95" s="77"/>
      <c r="E95" s="77"/>
      <c r="F95" s="77"/>
      <c r="G95" s="77"/>
      <c r="H95" s="77"/>
      <c r="I95" s="77"/>
      <c r="J95" s="77"/>
    </row>
    <row r="96" spans="2:10">
      <c r="B96" s="77"/>
      <c r="C96" s="77"/>
      <c r="D96" s="77"/>
      <c r="E96" s="77"/>
      <c r="F96" s="77"/>
      <c r="G96" s="77"/>
      <c r="H96" s="77"/>
      <c r="I96" s="77"/>
      <c r="J96" s="77"/>
    </row>
    <row r="97" spans="2:10">
      <c r="B97" s="77"/>
      <c r="C97" s="77"/>
      <c r="D97" s="77"/>
      <c r="E97" s="77"/>
      <c r="F97" s="77"/>
      <c r="G97" s="77"/>
      <c r="H97" s="77"/>
      <c r="I97" s="77"/>
      <c r="J97" s="77"/>
    </row>
    <row r="98" spans="2:10">
      <c r="B98" s="77"/>
      <c r="C98" s="77"/>
      <c r="D98" s="77"/>
      <c r="E98" s="77"/>
      <c r="F98" s="77"/>
      <c r="G98" s="77"/>
      <c r="H98" s="77"/>
      <c r="I98" s="77"/>
      <c r="J98" s="77"/>
    </row>
    <row r="99" spans="2:10">
      <c r="B99" s="77"/>
      <c r="C99" s="77"/>
      <c r="D99" s="77"/>
      <c r="E99" s="77"/>
      <c r="F99" s="77"/>
      <c r="G99" s="77"/>
      <c r="H99" s="77"/>
      <c r="I99" s="77"/>
      <c r="J99" s="77"/>
    </row>
    <row r="100" spans="2:10">
      <c r="B100" s="77"/>
      <c r="C100" s="77"/>
      <c r="D100" s="77"/>
      <c r="E100" s="77"/>
      <c r="F100" s="77"/>
      <c r="G100" s="77"/>
      <c r="H100" s="77"/>
      <c r="I100" s="77"/>
      <c r="J100" s="77"/>
    </row>
    <row r="101" spans="2:10">
      <c r="B101" s="77"/>
      <c r="C101" s="77"/>
      <c r="D101" s="77"/>
      <c r="E101" s="77"/>
      <c r="F101" s="77"/>
      <c r="G101" s="77"/>
      <c r="H101" s="77"/>
      <c r="I101" s="77"/>
      <c r="J101" s="77"/>
    </row>
    <row r="102" spans="2:10">
      <c r="B102" s="77"/>
      <c r="C102" s="77"/>
      <c r="D102" s="77"/>
      <c r="E102" s="77"/>
      <c r="F102" s="77"/>
      <c r="G102" s="77"/>
      <c r="H102" s="77"/>
      <c r="I102" s="77"/>
      <c r="J102" s="77"/>
    </row>
    <row r="103" spans="2:10">
      <c r="B103" s="77"/>
      <c r="C103" s="77"/>
      <c r="D103" s="77"/>
      <c r="E103" s="77"/>
      <c r="F103" s="77"/>
      <c r="G103" s="77"/>
      <c r="H103" s="77"/>
      <c r="I103" s="77"/>
      <c r="J103" s="77"/>
    </row>
    <row r="104" spans="2:10">
      <c r="B104" s="77"/>
      <c r="C104" s="77"/>
      <c r="D104" s="77"/>
      <c r="E104" s="77"/>
      <c r="F104" s="77"/>
      <c r="G104" s="77"/>
      <c r="H104" s="77"/>
      <c r="I104" s="77"/>
      <c r="J104" s="77"/>
    </row>
    <row r="105" spans="2:10">
      <c r="B105" s="77"/>
      <c r="C105" s="77"/>
      <c r="D105" s="77"/>
      <c r="E105" s="77"/>
      <c r="F105" s="77"/>
      <c r="G105" s="77"/>
      <c r="H105" s="77"/>
      <c r="I105" s="77"/>
      <c r="J105" s="77"/>
    </row>
    <row r="106" spans="2:10">
      <c r="B106" s="77"/>
      <c r="C106" s="77"/>
      <c r="D106" s="77"/>
      <c r="E106" s="77"/>
      <c r="F106" s="77"/>
      <c r="G106" s="77"/>
      <c r="H106" s="77"/>
      <c r="I106" s="77"/>
      <c r="J106" s="77"/>
    </row>
    <row r="107" spans="2:10">
      <c r="B107" s="77"/>
      <c r="C107" s="77"/>
      <c r="D107" s="77"/>
      <c r="E107" s="77"/>
      <c r="F107" s="77"/>
      <c r="G107" s="77"/>
      <c r="H107" s="77"/>
      <c r="I107" s="77"/>
      <c r="J107" s="77"/>
    </row>
    <row r="108" spans="2:10">
      <c r="B108" s="77"/>
      <c r="C108" s="77"/>
      <c r="D108" s="77"/>
      <c r="E108" s="77"/>
      <c r="F108" s="77"/>
      <c r="G108" s="77"/>
      <c r="H108" s="77"/>
      <c r="I108" s="77"/>
      <c r="J108" s="77"/>
    </row>
    <row r="109" spans="2:10">
      <c r="B109" s="77"/>
      <c r="C109" s="77"/>
      <c r="D109" s="77"/>
      <c r="E109" s="77"/>
      <c r="F109" s="77"/>
      <c r="G109" s="77"/>
      <c r="H109" s="77"/>
      <c r="I109" s="77"/>
      <c r="J109" s="77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175</v>
      </c>
      <c r="C1" s="76" t="s" vm="1">
        <v>242</v>
      </c>
    </row>
    <row r="2" spans="2:60">
      <c r="B2" s="56" t="s">
        <v>174</v>
      </c>
      <c r="C2" s="76" t="s">
        <v>243</v>
      </c>
    </row>
    <row r="3" spans="2:60">
      <c r="B3" s="56" t="s">
        <v>176</v>
      </c>
      <c r="C3" s="76" t="s">
        <v>244</v>
      </c>
    </row>
    <row r="4" spans="2:60">
      <c r="B4" s="56" t="s">
        <v>177</v>
      </c>
      <c r="C4" s="76">
        <v>9453</v>
      </c>
    </row>
    <row r="6" spans="2:60" ht="26.25" customHeight="1">
      <c r="B6" s="185" t="s">
        <v>210</v>
      </c>
      <c r="C6" s="186"/>
      <c r="D6" s="186"/>
      <c r="E6" s="186"/>
      <c r="F6" s="186"/>
      <c r="G6" s="186"/>
      <c r="H6" s="186"/>
      <c r="I6" s="186"/>
      <c r="J6" s="186"/>
      <c r="K6" s="187"/>
    </row>
    <row r="7" spans="2:60" s="3" customFormat="1" ht="66">
      <c r="B7" s="59" t="s">
        <v>113</v>
      </c>
      <c r="C7" s="59" t="s">
        <v>114</v>
      </c>
      <c r="D7" s="59" t="s">
        <v>15</v>
      </c>
      <c r="E7" s="59" t="s">
        <v>16</v>
      </c>
      <c r="F7" s="59" t="s">
        <v>51</v>
      </c>
      <c r="G7" s="59" t="s">
        <v>98</v>
      </c>
      <c r="H7" s="59" t="s">
        <v>48</v>
      </c>
      <c r="I7" s="59" t="s">
        <v>107</v>
      </c>
      <c r="J7" s="59" t="s">
        <v>178</v>
      </c>
      <c r="K7" s="59" t="s">
        <v>179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231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77"/>
      <c r="D11" s="77"/>
      <c r="E11" s="77"/>
      <c r="F11" s="77"/>
      <c r="G11" s="77"/>
      <c r="H11" s="77"/>
      <c r="I11" s="77"/>
      <c r="J11" s="77"/>
      <c r="K11" s="77"/>
    </row>
    <row r="12" spans="2:60">
      <c r="B12" s="114"/>
      <c r="C12" s="77"/>
      <c r="D12" s="77"/>
      <c r="E12" s="77"/>
      <c r="F12" s="77"/>
      <c r="G12" s="77"/>
      <c r="H12" s="77"/>
      <c r="I12" s="77"/>
      <c r="J12" s="77"/>
      <c r="K12" s="7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7"/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7"/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77"/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7"/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175</v>
      </c>
      <c r="C1" s="76" t="s" vm="1">
        <v>242</v>
      </c>
    </row>
    <row r="2" spans="2:60">
      <c r="B2" s="56" t="s">
        <v>174</v>
      </c>
      <c r="C2" s="76" t="s">
        <v>243</v>
      </c>
    </row>
    <row r="3" spans="2:60">
      <c r="B3" s="56" t="s">
        <v>176</v>
      </c>
      <c r="C3" s="76" t="s">
        <v>244</v>
      </c>
    </row>
    <row r="4" spans="2:60">
      <c r="B4" s="56" t="s">
        <v>177</v>
      </c>
      <c r="C4" s="76">
        <v>9453</v>
      </c>
    </row>
    <row r="6" spans="2:60" ht="26.25" customHeight="1">
      <c r="B6" s="185" t="s">
        <v>211</v>
      </c>
      <c r="C6" s="186"/>
      <c r="D6" s="186"/>
      <c r="E6" s="186"/>
      <c r="F6" s="186"/>
      <c r="G6" s="186"/>
      <c r="H6" s="186"/>
      <c r="I6" s="186"/>
      <c r="J6" s="186"/>
      <c r="K6" s="187"/>
    </row>
    <row r="7" spans="2:60" s="3" customFormat="1" ht="78.75">
      <c r="B7" s="59" t="s">
        <v>113</v>
      </c>
      <c r="C7" s="61" t="s">
        <v>41</v>
      </c>
      <c r="D7" s="61" t="s">
        <v>15</v>
      </c>
      <c r="E7" s="61" t="s">
        <v>16</v>
      </c>
      <c r="F7" s="61" t="s">
        <v>51</v>
      </c>
      <c r="G7" s="61" t="s">
        <v>98</v>
      </c>
      <c r="H7" s="61" t="s">
        <v>48</v>
      </c>
      <c r="I7" s="61" t="s">
        <v>107</v>
      </c>
      <c r="J7" s="61" t="s">
        <v>178</v>
      </c>
      <c r="K7" s="63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231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77"/>
      <c r="D11" s="77"/>
      <c r="E11" s="77"/>
      <c r="F11" s="77"/>
      <c r="G11" s="77"/>
      <c r="H11" s="77"/>
      <c r="I11" s="77"/>
      <c r="J11" s="77"/>
      <c r="K11" s="77"/>
    </row>
    <row r="12" spans="2:60">
      <c r="B12" s="114"/>
      <c r="C12" s="77"/>
      <c r="D12" s="77"/>
      <c r="E12" s="77"/>
      <c r="F12" s="77"/>
      <c r="G12" s="77"/>
      <c r="H12" s="77"/>
      <c r="I12" s="77"/>
      <c r="J12" s="77"/>
      <c r="K12" s="7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7"/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7"/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77"/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7"/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7"/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77"/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W109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30.5703125" style="2" customWidth="1"/>
    <col min="3" max="3" width="41.7109375" style="1" bestFit="1" customWidth="1"/>
    <col min="4" max="4" width="11.85546875" style="1" customWidth="1"/>
    <col min="5" max="5" width="7.140625" style="3" customWidth="1"/>
    <col min="6" max="8" width="5.7109375" style="1" customWidth="1"/>
    <col min="9" max="16384" width="9.140625" style="1"/>
  </cols>
  <sheetData>
    <row r="1" spans="2:23">
      <c r="B1" s="56" t="s">
        <v>175</v>
      </c>
      <c r="C1" s="76" t="s" vm="1">
        <v>242</v>
      </c>
    </row>
    <row r="2" spans="2:23">
      <c r="B2" s="56" t="s">
        <v>174</v>
      </c>
      <c r="C2" s="76" t="s">
        <v>243</v>
      </c>
    </row>
    <row r="3" spans="2:23">
      <c r="B3" s="56" t="s">
        <v>176</v>
      </c>
      <c r="C3" s="76" t="s">
        <v>244</v>
      </c>
    </row>
    <row r="4" spans="2:23">
      <c r="B4" s="56" t="s">
        <v>177</v>
      </c>
      <c r="C4" s="76">
        <v>9453</v>
      </c>
    </row>
    <row r="6" spans="2:23" ht="26.25" customHeight="1">
      <c r="B6" s="185" t="s">
        <v>212</v>
      </c>
      <c r="C6" s="186"/>
      <c r="D6" s="187"/>
    </row>
    <row r="7" spans="2:23" s="3" customFormat="1" ht="31.5">
      <c r="B7" s="59" t="s">
        <v>113</v>
      </c>
      <c r="C7" s="64" t="s">
        <v>104</v>
      </c>
      <c r="D7" s="65" t="s">
        <v>103</v>
      </c>
    </row>
    <row r="8" spans="2:23" s="3" customFormat="1">
      <c r="B8" s="15"/>
      <c r="C8" s="32" t="s">
        <v>231</v>
      </c>
      <c r="D8" s="17" t="s">
        <v>22</v>
      </c>
    </row>
    <row r="9" spans="2:23" s="4" customFormat="1" ht="18" customHeight="1">
      <c r="B9" s="18"/>
      <c r="C9" s="19" t="s">
        <v>1</v>
      </c>
      <c r="D9" s="20" t="s">
        <v>2</v>
      </c>
      <c r="E9" s="3"/>
    </row>
    <row r="10" spans="2:23" s="4" customFormat="1" ht="18" customHeight="1">
      <c r="B10" s="124" t="s">
        <v>878</v>
      </c>
      <c r="C10" s="125">
        <f>C11</f>
        <v>130.24695000000003</v>
      </c>
      <c r="D10" s="126"/>
      <c r="E10" s="3"/>
    </row>
    <row r="11" spans="2:23">
      <c r="B11" s="124" t="s">
        <v>879</v>
      </c>
      <c r="C11" s="127">
        <f>SUM(C12:C15)</f>
        <v>130.24695000000003</v>
      </c>
      <c r="D11" s="128"/>
    </row>
    <row r="12" spans="2:23">
      <c r="B12" s="129" t="s">
        <v>890</v>
      </c>
      <c r="C12" s="130">
        <v>39.02467</v>
      </c>
      <c r="D12" s="128">
        <v>46100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2:23">
      <c r="B13" s="129" t="s">
        <v>892</v>
      </c>
      <c r="C13" s="130">
        <v>10.976150000000001</v>
      </c>
      <c r="D13" s="128">
        <v>43738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129" t="s">
        <v>889</v>
      </c>
      <c r="C14" s="130">
        <v>33.153160000000007</v>
      </c>
      <c r="D14" s="128">
        <v>44246</v>
      </c>
    </row>
    <row r="15" spans="2:23">
      <c r="B15" s="129" t="s">
        <v>891</v>
      </c>
      <c r="C15" s="130">
        <v>47.092970000000008</v>
      </c>
      <c r="D15" s="128">
        <v>44739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77"/>
      <c r="C16" s="77"/>
      <c r="D16" s="7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2:4">
      <c r="B17" s="77"/>
      <c r="C17" s="77"/>
      <c r="D17" s="77"/>
    </row>
    <row r="18" spans="2:4">
      <c r="B18" s="77"/>
      <c r="C18" s="77"/>
      <c r="D18" s="77"/>
    </row>
    <row r="19" spans="2:4">
      <c r="B19" s="77"/>
      <c r="C19" s="77"/>
      <c r="D19" s="77"/>
    </row>
    <row r="20" spans="2:4">
      <c r="B20" s="77"/>
      <c r="C20" s="77"/>
      <c r="D20" s="77"/>
    </row>
    <row r="21" spans="2:4">
      <c r="B21" s="77"/>
      <c r="C21" s="77"/>
      <c r="D21" s="77"/>
    </row>
    <row r="22" spans="2:4">
      <c r="B22" s="77"/>
      <c r="C22" s="77"/>
      <c r="D22" s="77"/>
    </row>
    <row r="23" spans="2:4">
      <c r="B23" s="77"/>
      <c r="C23" s="77"/>
      <c r="D23" s="77"/>
    </row>
    <row r="24" spans="2:4">
      <c r="B24" s="77"/>
      <c r="C24" s="77"/>
      <c r="D24" s="77"/>
    </row>
    <row r="25" spans="2:4">
      <c r="B25" s="77"/>
      <c r="C25" s="77"/>
      <c r="D25" s="77"/>
    </row>
    <row r="26" spans="2:4">
      <c r="B26" s="77"/>
      <c r="C26" s="77"/>
      <c r="D26" s="77"/>
    </row>
    <row r="27" spans="2:4">
      <c r="B27" s="77"/>
      <c r="C27" s="77"/>
      <c r="D27" s="77"/>
    </row>
    <row r="28" spans="2:4">
      <c r="B28" s="77"/>
      <c r="C28" s="77"/>
      <c r="D28" s="77"/>
    </row>
    <row r="29" spans="2:4">
      <c r="B29" s="77"/>
      <c r="C29" s="77"/>
      <c r="D29" s="77"/>
    </row>
    <row r="30" spans="2:4">
      <c r="B30" s="77"/>
      <c r="C30" s="77"/>
      <c r="D30" s="77"/>
    </row>
    <row r="31" spans="2:4">
      <c r="B31" s="77"/>
      <c r="C31" s="77"/>
      <c r="D31" s="77"/>
    </row>
    <row r="32" spans="2:4">
      <c r="B32" s="77"/>
      <c r="C32" s="77"/>
      <c r="D32" s="77"/>
    </row>
    <row r="33" spans="2:4">
      <c r="B33" s="77"/>
      <c r="C33" s="77"/>
      <c r="D33" s="77"/>
    </row>
    <row r="34" spans="2:4">
      <c r="B34" s="77"/>
      <c r="C34" s="77"/>
      <c r="D34" s="77"/>
    </row>
    <row r="35" spans="2:4">
      <c r="B35" s="77"/>
      <c r="C35" s="77"/>
      <c r="D35" s="77"/>
    </row>
    <row r="36" spans="2:4">
      <c r="B36" s="77"/>
      <c r="C36" s="77"/>
      <c r="D36" s="77"/>
    </row>
    <row r="37" spans="2:4">
      <c r="B37" s="77"/>
      <c r="C37" s="77"/>
      <c r="D37" s="77"/>
    </row>
    <row r="38" spans="2:4">
      <c r="B38" s="77"/>
      <c r="C38" s="77"/>
      <c r="D38" s="77"/>
    </row>
    <row r="39" spans="2:4">
      <c r="B39" s="77"/>
      <c r="C39" s="77"/>
      <c r="D39" s="77"/>
    </row>
    <row r="40" spans="2:4">
      <c r="B40" s="77"/>
      <c r="C40" s="77"/>
      <c r="D40" s="77"/>
    </row>
    <row r="41" spans="2:4">
      <c r="B41" s="77"/>
      <c r="C41" s="77"/>
      <c r="D41" s="77"/>
    </row>
    <row r="42" spans="2:4">
      <c r="B42" s="77"/>
      <c r="C42" s="77"/>
      <c r="D42" s="77"/>
    </row>
    <row r="43" spans="2:4">
      <c r="B43" s="77"/>
      <c r="C43" s="77"/>
      <c r="D43" s="77"/>
    </row>
    <row r="44" spans="2:4">
      <c r="B44" s="77"/>
      <c r="C44" s="77"/>
      <c r="D44" s="77"/>
    </row>
    <row r="45" spans="2:4">
      <c r="B45" s="77"/>
      <c r="C45" s="77"/>
      <c r="D45" s="77"/>
    </row>
    <row r="46" spans="2:4">
      <c r="B46" s="77"/>
      <c r="C46" s="77"/>
      <c r="D46" s="77"/>
    </row>
    <row r="47" spans="2:4">
      <c r="B47" s="77"/>
      <c r="C47" s="77"/>
      <c r="D47" s="77"/>
    </row>
    <row r="48" spans="2:4">
      <c r="B48" s="77"/>
      <c r="C48" s="77"/>
      <c r="D48" s="77"/>
    </row>
    <row r="49" spans="2:4">
      <c r="B49" s="77"/>
      <c r="C49" s="77"/>
      <c r="D49" s="77"/>
    </row>
    <row r="50" spans="2:4">
      <c r="B50" s="77"/>
      <c r="C50" s="77"/>
      <c r="D50" s="77"/>
    </row>
    <row r="51" spans="2:4">
      <c r="B51" s="77"/>
      <c r="C51" s="77"/>
      <c r="D51" s="77"/>
    </row>
    <row r="52" spans="2:4">
      <c r="B52" s="77"/>
      <c r="C52" s="77"/>
      <c r="D52" s="77"/>
    </row>
    <row r="53" spans="2:4">
      <c r="B53" s="77"/>
      <c r="C53" s="77"/>
      <c r="D53" s="77"/>
    </row>
    <row r="54" spans="2:4">
      <c r="B54" s="77"/>
      <c r="C54" s="77"/>
      <c r="D54" s="77"/>
    </row>
    <row r="55" spans="2:4">
      <c r="B55" s="77"/>
      <c r="C55" s="77"/>
      <c r="D55" s="77"/>
    </row>
    <row r="56" spans="2:4">
      <c r="B56" s="77"/>
      <c r="C56" s="77"/>
      <c r="D56" s="77"/>
    </row>
    <row r="57" spans="2:4">
      <c r="B57" s="77"/>
      <c r="C57" s="77"/>
      <c r="D57" s="77"/>
    </row>
    <row r="58" spans="2:4">
      <c r="B58" s="77"/>
      <c r="C58" s="77"/>
      <c r="D58" s="77"/>
    </row>
    <row r="59" spans="2:4">
      <c r="B59" s="77"/>
      <c r="C59" s="77"/>
      <c r="D59" s="77"/>
    </row>
    <row r="60" spans="2:4">
      <c r="B60" s="77"/>
      <c r="C60" s="77"/>
      <c r="D60" s="77"/>
    </row>
    <row r="61" spans="2:4">
      <c r="B61" s="77"/>
      <c r="C61" s="77"/>
      <c r="D61" s="77"/>
    </row>
    <row r="62" spans="2:4">
      <c r="B62" s="77"/>
      <c r="C62" s="77"/>
      <c r="D62" s="77"/>
    </row>
    <row r="63" spans="2:4">
      <c r="B63" s="77"/>
      <c r="C63" s="77"/>
      <c r="D63" s="77"/>
    </row>
    <row r="64" spans="2:4">
      <c r="B64" s="77"/>
      <c r="C64" s="77"/>
      <c r="D64" s="77"/>
    </row>
    <row r="65" spans="2:4">
      <c r="B65" s="77"/>
      <c r="C65" s="77"/>
      <c r="D65" s="77"/>
    </row>
    <row r="66" spans="2:4">
      <c r="B66" s="77"/>
      <c r="C66" s="77"/>
      <c r="D66" s="77"/>
    </row>
    <row r="67" spans="2:4">
      <c r="B67" s="77"/>
      <c r="C67" s="77"/>
      <c r="D67" s="77"/>
    </row>
    <row r="68" spans="2:4">
      <c r="B68" s="77"/>
      <c r="C68" s="77"/>
      <c r="D68" s="77"/>
    </row>
    <row r="69" spans="2:4">
      <c r="B69" s="77"/>
      <c r="C69" s="77"/>
      <c r="D69" s="77"/>
    </row>
    <row r="70" spans="2:4">
      <c r="B70" s="77"/>
      <c r="C70" s="77"/>
      <c r="D70" s="77"/>
    </row>
    <row r="71" spans="2:4">
      <c r="B71" s="77"/>
      <c r="C71" s="77"/>
      <c r="D71" s="77"/>
    </row>
    <row r="72" spans="2:4">
      <c r="B72" s="77"/>
      <c r="C72" s="77"/>
      <c r="D72" s="77"/>
    </row>
    <row r="73" spans="2:4">
      <c r="B73" s="77"/>
      <c r="C73" s="77"/>
      <c r="D73" s="77"/>
    </row>
    <row r="74" spans="2:4">
      <c r="B74" s="77"/>
      <c r="C74" s="77"/>
      <c r="D74" s="77"/>
    </row>
    <row r="75" spans="2:4">
      <c r="B75" s="77"/>
      <c r="C75" s="77"/>
      <c r="D75" s="77"/>
    </row>
    <row r="76" spans="2:4">
      <c r="B76" s="77"/>
      <c r="C76" s="77"/>
      <c r="D76" s="77"/>
    </row>
    <row r="77" spans="2:4">
      <c r="B77" s="77"/>
      <c r="C77" s="77"/>
      <c r="D77" s="77"/>
    </row>
    <row r="78" spans="2:4">
      <c r="B78" s="77"/>
      <c r="C78" s="77"/>
      <c r="D78" s="77"/>
    </row>
    <row r="79" spans="2:4">
      <c r="B79" s="77"/>
      <c r="C79" s="77"/>
      <c r="D79" s="77"/>
    </row>
    <row r="80" spans="2:4">
      <c r="B80" s="77"/>
      <c r="C80" s="77"/>
      <c r="D80" s="77"/>
    </row>
    <row r="81" spans="2:4">
      <c r="B81" s="77"/>
      <c r="C81" s="77"/>
      <c r="D81" s="77"/>
    </row>
    <row r="82" spans="2:4">
      <c r="B82" s="77"/>
      <c r="C82" s="77"/>
      <c r="D82" s="77"/>
    </row>
    <row r="83" spans="2:4">
      <c r="B83" s="77"/>
      <c r="C83" s="77"/>
      <c r="D83" s="77"/>
    </row>
    <row r="84" spans="2:4">
      <c r="B84" s="77"/>
      <c r="C84" s="77"/>
      <c r="D84" s="77"/>
    </row>
    <row r="85" spans="2:4">
      <c r="B85" s="77"/>
      <c r="C85" s="77"/>
      <c r="D85" s="77"/>
    </row>
    <row r="86" spans="2:4">
      <c r="B86" s="77"/>
      <c r="C86" s="77"/>
      <c r="D86" s="77"/>
    </row>
    <row r="87" spans="2:4">
      <c r="B87" s="77"/>
      <c r="C87" s="77"/>
      <c r="D87" s="77"/>
    </row>
    <row r="88" spans="2:4">
      <c r="B88" s="77"/>
      <c r="C88" s="77"/>
      <c r="D88" s="77"/>
    </row>
    <row r="89" spans="2:4">
      <c r="B89" s="77"/>
      <c r="C89" s="77"/>
      <c r="D89" s="77"/>
    </row>
    <row r="90" spans="2:4">
      <c r="B90" s="77"/>
      <c r="C90" s="77"/>
      <c r="D90" s="77"/>
    </row>
    <row r="91" spans="2:4">
      <c r="B91" s="77"/>
      <c r="C91" s="77"/>
      <c r="D91" s="77"/>
    </row>
    <row r="92" spans="2:4">
      <c r="B92" s="77"/>
      <c r="C92" s="77"/>
      <c r="D92" s="77"/>
    </row>
    <row r="93" spans="2:4">
      <c r="B93" s="77"/>
      <c r="C93" s="77"/>
      <c r="D93" s="77"/>
    </row>
    <row r="94" spans="2:4">
      <c r="B94" s="77"/>
      <c r="C94" s="77"/>
      <c r="D94" s="77"/>
    </row>
    <row r="95" spans="2:4">
      <c r="B95" s="77"/>
      <c r="C95" s="77"/>
      <c r="D95" s="77"/>
    </row>
    <row r="96" spans="2:4">
      <c r="B96" s="77"/>
      <c r="C96" s="77"/>
      <c r="D96" s="77"/>
    </row>
    <row r="97" spans="2:4">
      <c r="B97" s="77"/>
      <c r="C97" s="77"/>
      <c r="D97" s="77"/>
    </row>
    <row r="98" spans="2:4">
      <c r="B98" s="77"/>
      <c r="C98" s="77"/>
      <c r="D98" s="77"/>
    </row>
    <row r="99" spans="2:4">
      <c r="B99" s="77"/>
      <c r="C99" s="77"/>
      <c r="D99" s="77"/>
    </row>
    <row r="100" spans="2:4">
      <c r="B100" s="77"/>
      <c r="C100" s="77"/>
      <c r="D100" s="77"/>
    </row>
    <row r="101" spans="2:4">
      <c r="B101" s="77"/>
      <c r="C101" s="77"/>
      <c r="D101" s="77"/>
    </row>
    <row r="102" spans="2:4">
      <c r="B102" s="77"/>
      <c r="C102" s="77"/>
      <c r="D102" s="77"/>
    </row>
    <row r="103" spans="2:4">
      <c r="B103" s="77"/>
      <c r="C103" s="77"/>
      <c r="D103" s="77"/>
    </row>
    <row r="104" spans="2:4">
      <c r="B104" s="77"/>
      <c r="C104" s="77"/>
      <c r="D104" s="77"/>
    </row>
    <row r="105" spans="2:4">
      <c r="B105" s="77"/>
      <c r="C105" s="77"/>
      <c r="D105" s="77"/>
    </row>
    <row r="106" spans="2:4">
      <c r="B106" s="77"/>
      <c r="C106" s="77"/>
      <c r="D106" s="77"/>
    </row>
    <row r="107" spans="2:4">
      <c r="B107" s="77"/>
      <c r="C107" s="77"/>
      <c r="D107" s="77"/>
    </row>
    <row r="108" spans="2:4">
      <c r="B108" s="77"/>
      <c r="C108" s="77"/>
      <c r="D108" s="77"/>
    </row>
    <row r="109" spans="2:4">
      <c r="B109" s="77"/>
      <c r="C109" s="77"/>
      <c r="D109" s="77"/>
    </row>
  </sheetData>
  <sheetProtection sheet="1" objects="1" scenarios="1"/>
  <mergeCells count="1">
    <mergeCell ref="B6:D6"/>
  </mergeCells>
  <phoneticPr fontId="4" type="noConversion"/>
  <conditionalFormatting sqref="B12:B15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J28:XFD29 D28:H29 D30:XFD1048576 D1:XFD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175</v>
      </c>
      <c r="C1" s="76" t="s" vm="1">
        <v>242</v>
      </c>
    </row>
    <row r="2" spans="2:18">
      <c r="B2" s="56" t="s">
        <v>174</v>
      </c>
      <c r="C2" s="76" t="s">
        <v>243</v>
      </c>
    </row>
    <row r="3" spans="2:18">
      <c r="B3" s="56" t="s">
        <v>176</v>
      </c>
      <c r="C3" s="76" t="s">
        <v>244</v>
      </c>
    </row>
    <row r="4" spans="2:18">
      <c r="B4" s="56" t="s">
        <v>177</v>
      </c>
      <c r="C4" s="76">
        <v>9453</v>
      </c>
    </row>
    <row r="6" spans="2:18" ht="26.25" customHeight="1">
      <c r="B6" s="185" t="s">
        <v>215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spans="2:18" s="3" customFormat="1" ht="78.75">
      <c r="B7" s="22" t="s">
        <v>113</v>
      </c>
      <c r="C7" s="30" t="s">
        <v>41</v>
      </c>
      <c r="D7" s="30" t="s">
        <v>58</v>
      </c>
      <c r="E7" s="30" t="s">
        <v>15</v>
      </c>
      <c r="F7" s="30" t="s">
        <v>59</v>
      </c>
      <c r="G7" s="30" t="s">
        <v>99</v>
      </c>
      <c r="H7" s="30" t="s">
        <v>18</v>
      </c>
      <c r="I7" s="30" t="s">
        <v>98</v>
      </c>
      <c r="J7" s="30" t="s">
        <v>17</v>
      </c>
      <c r="K7" s="30" t="s">
        <v>213</v>
      </c>
      <c r="L7" s="30" t="s">
        <v>233</v>
      </c>
      <c r="M7" s="30" t="s">
        <v>214</v>
      </c>
      <c r="N7" s="30" t="s">
        <v>53</v>
      </c>
      <c r="O7" s="30" t="s">
        <v>178</v>
      </c>
      <c r="P7" s="31" t="s">
        <v>180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237</v>
      </c>
      <c r="M8" s="32" t="s">
        <v>231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3" t="s">
        <v>241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3" t="s">
        <v>109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3" t="s">
        <v>236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5">
      <c r="B1" s="154" t="s">
        <v>175</v>
      </c>
      <c r="C1" s="155" t="s" vm="1">
        <v>242</v>
      </c>
      <c r="D1" s="145"/>
      <c r="E1" s="145"/>
      <c r="F1" s="145"/>
      <c r="G1" s="145"/>
      <c r="H1" s="145"/>
      <c r="I1" s="145"/>
      <c r="J1" s="145"/>
      <c r="K1" s="145"/>
      <c r="L1" s="145"/>
    </row>
    <row r="2" spans="2:15">
      <c r="B2" s="154" t="s">
        <v>174</v>
      </c>
      <c r="C2" s="155" t="s">
        <v>243</v>
      </c>
      <c r="D2" s="145"/>
      <c r="E2" s="145"/>
      <c r="F2" s="145"/>
      <c r="G2" s="145"/>
      <c r="H2" s="145"/>
      <c r="I2" s="145"/>
      <c r="J2" s="145"/>
      <c r="K2" s="145"/>
      <c r="L2" s="145"/>
    </row>
    <row r="3" spans="2:15">
      <c r="B3" s="154" t="s">
        <v>176</v>
      </c>
      <c r="C3" s="155" t="s">
        <v>244</v>
      </c>
      <c r="D3" s="145"/>
      <c r="E3" s="145"/>
      <c r="F3" s="145"/>
      <c r="G3" s="145"/>
      <c r="H3" s="145"/>
      <c r="I3" s="145"/>
      <c r="J3" s="145"/>
      <c r="K3" s="145"/>
      <c r="L3" s="145"/>
    </row>
    <row r="4" spans="2:15">
      <c r="B4" s="154" t="s">
        <v>177</v>
      </c>
      <c r="C4" s="155">
        <v>9453</v>
      </c>
      <c r="D4" s="145"/>
      <c r="E4" s="145"/>
      <c r="F4" s="145"/>
      <c r="G4" s="145"/>
      <c r="H4" s="145"/>
      <c r="I4" s="145"/>
      <c r="J4" s="145"/>
      <c r="K4" s="145"/>
      <c r="L4" s="145"/>
    </row>
    <row r="6" spans="2:15" ht="26.25" customHeight="1">
      <c r="B6" s="174" t="s">
        <v>204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</row>
    <row r="7" spans="2:15" s="3" customFormat="1" ht="63">
      <c r="B7" s="148" t="s">
        <v>112</v>
      </c>
      <c r="C7" s="149" t="s">
        <v>41</v>
      </c>
      <c r="D7" s="149" t="s">
        <v>114</v>
      </c>
      <c r="E7" s="149" t="s">
        <v>15</v>
      </c>
      <c r="F7" s="149" t="s">
        <v>59</v>
      </c>
      <c r="G7" s="149" t="s">
        <v>98</v>
      </c>
      <c r="H7" s="149" t="s">
        <v>17</v>
      </c>
      <c r="I7" s="149" t="s">
        <v>19</v>
      </c>
      <c r="J7" s="149" t="s">
        <v>56</v>
      </c>
      <c r="K7" s="149" t="s">
        <v>178</v>
      </c>
      <c r="L7" s="149" t="s">
        <v>179</v>
      </c>
      <c r="M7" s="1"/>
    </row>
    <row r="8" spans="2:15" s="3" customFormat="1" ht="28.5" customHeight="1">
      <c r="B8" s="150"/>
      <c r="C8" s="151"/>
      <c r="D8" s="151"/>
      <c r="E8" s="151"/>
      <c r="F8" s="151"/>
      <c r="G8" s="151"/>
      <c r="H8" s="151" t="s">
        <v>20</v>
      </c>
      <c r="I8" s="151" t="s">
        <v>20</v>
      </c>
      <c r="J8" s="151" t="s">
        <v>231</v>
      </c>
      <c r="K8" s="151" t="s">
        <v>20</v>
      </c>
      <c r="L8" s="151" t="s">
        <v>20</v>
      </c>
    </row>
    <row r="9" spans="2:15" s="4" customFormat="1" ht="18" customHeight="1">
      <c r="B9" s="152"/>
      <c r="C9" s="153" t="s">
        <v>1</v>
      </c>
      <c r="D9" s="153" t="s">
        <v>2</v>
      </c>
      <c r="E9" s="153" t="s">
        <v>3</v>
      </c>
      <c r="F9" s="153" t="s">
        <v>4</v>
      </c>
      <c r="G9" s="153" t="s">
        <v>5</v>
      </c>
      <c r="H9" s="153" t="s">
        <v>6</v>
      </c>
      <c r="I9" s="153" t="s">
        <v>7</v>
      </c>
      <c r="J9" s="153" t="s">
        <v>8</v>
      </c>
      <c r="K9" s="153" t="s">
        <v>9</v>
      </c>
      <c r="L9" s="153" t="s">
        <v>10</v>
      </c>
    </row>
    <row r="10" spans="2:15" s="4" customFormat="1" ht="18" customHeight="1">
      <c r="B10" s="156" t="s">
        <v>40</v>
      </c>
      <c r="C10" s="157"/>
      <c r="D10" s="157"/>
      <c r="E10" s="157"/>
      <c r="F10" s="157"/>
      <c r="G10" s="157"/>
      <c r="H10" s="157"/>
      <c r="I10" s="157"/>
      <c r="J10" s="161">
        <v>2503.2374</v>
      </c>
      <c r="K10" s="162">
        <v>1</v>
      </c>
      <c r="L10" s="162">
        <v>4.9928801499789024E-2</v>
      </c>
      <c r="M10" s="135"/>
      <c r="N10" s="135"/>
      <c r="O10" s="135"/>
    </row>
    <row r="11" spans="2:15" s="94" customFormat="1">
      <c r="B11" s="169" t="s">
        <v>225</v>
      </c>
      <c r="C11" s="157"/>
      <c r="D11" s="157"/>
      <c r="E11" s="157"/>
      <c r="F11" s="157"/>
      <c r="G11" s="157"/>
      <c r="H11" s="157"/>
      <c r="I11" s="157"/>
      <c r="J11" s="161">
        <v>2503.2374</v>
      </c>
      <c r="K11" s="162">
        <v>1</v>
      </c>
      <c r="L11" s="162">
        <v>4.9928801499789024E-2</v>
      </c>
      <c r="M11" s="136"/>
      <c r="N11" s="136"/>
      <c r="O11" s="136"/>
    </row>
    <row r="12" spans="2:15">
      <c r="B12" s="168" t="s">
        <v>38</v>
      </c>
      <c r="C12" s="158"/>
      <c r="D12" s="158"/>
      <c r="E12" s="158"/>
      <c r="F12" s="158"/>
      <c r="G12" s="158"/>
      <c r="H12" s="158"/>
      <c r="I12" s="158"/>
      <c r="J12" s="163">
        <v>2292.31</v>
      </c>
      <c r="K12" s="164">
        <v>0.89432876186659549</v>
      </c>
      <c r="L12" s="164">
        <v>4.5721708602620502E-2</v>
      </c>
      <c r="M12" s="137"/>
      <c r="N12" s="137"/>
      <c r="O12" s="137"/>
    </row>
    <row r="13" spans="2:15">
      <c r="B13" s="160" t="s">
        <v>860</v>
      </c>
      <c r="C13" s="157" t="s">
        <v>861</v>
      </c>
      <c r="D13" s="157">
        <v>10</v>
      </c>
      <c r="E13" s="157" t="s">
        <v>871</v>
      </c>
      <c r="F13" s="157" t="s">
        <v>870</v>
      </c>
      <c r="G13" s="165" t="s">
        <v>160</v>
      </c>
      <c r="H13" s="166">
        <v>0</v>
      </c>
      <c r="I13" s="166">
        <v>0</v>
      </c>
      <c r="J13" s="161">
        <v>2292.31</v>
      </c>
      <c r="K13" s="162">
        <v>0.89432876186659549</v>
      </c>
      <c r="L13" s="162">
        <v>4.5721708602620502E-2</v>
      </c>
      <c r="M13" s="137"/>
      <c r="N13" s="137"/>
      <c r="O13" s="137"/>
    </row>
    <row r="14" spans="2:15">
      <c r="B14" s="159"/>
      <c r="C14" s="157"/>
      <c r="D14" s="157"/>
      <c r="E14" s="157"/>
      <c r="F14" s="157"/>
      <c r="G14" s="157"/>
      <c r="H14" s="157"/>
      <c r="I14" s="157"/>
      <c r="J14" s="157"/>
      <c r="K14" s="162"/>
      <c r="L14" s="157"/>
      <c r="M14" s="137"/>
      <c r="N14" s="137"/>
      <c r="O14" s="137"/>
    </row>
    <row r="15" spans="2:15">
      <c r="B15" s="168" t="s">
        <v>39</v>
      </c>
      <c r="C15" s="158"/>
      <c r="D15" s="158"/>
      <c r="E15" s="158"/>
      <c r="F15" s="158"/>
      <c r="G15" s="158"/>
      <c r="H15" s="158"/>
      <c r="I15" s="158"/>
      <c r="J15" s="163">
        <v>210.92740000000001</v>
      </c>
      <c r="K15" s="164">
        <v>0.10567123813340454</v>
      </c>
      <c r="L15" s="164">
        <v>4.2070928971685226E-3</v>
      </c>
      <c r="M15" s="137"/>
      <c r="N15" s="137"/>
      <c r="O15" s="137"/>
    </row>
    <row r="16" spans="2:15">
      <c r="B16" s="160" t="s">
        <v>860</v>
      </c>
      <c r="C16" s="157" t="s">
        <v>862</v>
      </c>
      <c r="D16" s="157">
        <v>10</v>
      </c>
      <c r="E16" s="157" t="s">
        <v>871</v>
      </c>
      <c r="F16" s="157" t="s">
        <v>870</v>
      </c>
      <c r="G16" s="165" t="s">
        <v>162</v>
      </c>
      <c r="H16" s="166">
        <v>0</v>
      </c>
      <c r="I16" s="166">
        <v>0</v>
      </c>
      <c r="J16" s="161">
        <v>0.18681999999999999</v>
      </c>
      <c r="K16" s="162">
        <v>7.2947649585106237E-5</v>
      </c>
      <c r="L16" s="162">
        <v>3.7262541284300825E-6</v>
      </c>
      <c r="M16" s="137"/>
      <c r="N16" s="137"/>
      <c r="O16" s="137"/>
    </row>
    <row r="17" spans="2:15">
      <c r="B17" s="160" t="s">
        <v>860</v>
      </c>
      <c r="C17" s="157" t="s">
        <v>863</v>
      </c>
      <c r="D17" s="157">
        <v>10</v>
      </c>
      <c r="E17" s="157" t="s">
        <v>871</v>
      </c>
      <c r="F17" s="157" t="s">
        <v>870</v>
      </c>
      <c r="G17" s="165" t="s">
        <v>161</v>
      </c>
      <c r="H17" s="166">
        <v>0</v>
      </c>
      <c r="I17" s="166">
        <v>0</v>
      </c>
      <c r="J17" s="161">
        <v>53.400580000000005</v>
      </c>
      <c r="K17" s="162">
        <v>2.085133710245923E-2</v>
      </c>
      <c r="L17" s="162">
        <v>1.0651115067206987E-3</v>
      </c>
      <c r="M17" s="137"/>
      <c r="N17" s="137"/>
      <c r="O17" s="137"/>
    </row>
    <row r="18" spans="2:15">
      <c r="B18" s="160" t="s">
        <v>860</v>
      </c>
      <c r="C18" s="157" t="s">
        <v>864</v>
      </c>
      <c r="D18" s="157">
        <v>10</v>
      </c>
      <c r="E18" s="157" t="s">
        <v>871</v>
      </c>
      <c r="F18" s="157" t="s">
        <v>870</v>
      </c>
      <c r="G18" s="165" t="s">
        <v>169</v>
      </c>
      <c r="H18" s="166">
        <v>0</v>
      </c>
      <c r="I18" s="166">
        <v>0</v>
      </c>
      <c r="J18" s="161">
        <v>0.06</v>
      </c>
      <c r="K18" s="162">
        <v>2.1887032071889821E-2</v>
      </c>
      <c r="L18" s="162">
        <v>1.1967415036174123E-6</v>
      </c>
      <c r="M18" s="137"/>
      <c r="N18" s="137"/>
      <c r="O18" s="137"/>
    </row>
    <row r="19" spans="2:15">
      <c r="B19" s="160" t="s">
        <v>860</v>
      </c>
      <c r="C19" s="157" t="s">
        <v>865</v>
      </c>
      <c r="D19" s="157">
        <v>10</v>
      </c>
      <c r="E19" s="157" t="s">
        <v>871</v>
      </c>
      <c r="F19" s="157" t="s">
        <v>870</v>
      </c>
      <c r="G19" s="165" t="s">
        <v>159</v>
      </c>
      <c r="H19" s="166">
        <v>0</v>
      </c>
      <c r="I19" s="166">
        <v>0</v>
      </c>
      <c r="J19" s="161">
        <v>157.28</v>
      </c>
      <c r="K19" s="162">
        <v>6.1433927910432194E-2</v>
      </c>
      <c r="L19" s="162">
        <v>3.1370583948157767E-3</v>
      </c>
      <c r="M19" s="137"/>
      <c r="N19" s="137"/>
      <c r="O19" s="137"/>
    </row>
    <row r="20" spans="2:15">
      <c r="B20" s="159"/>
      <c r="C20" s="157"/>
      <c r="D20" s="157"/>
      <c r="E20" s="157"/>
      <c r="F20" s="157"/>
      <c r="G20" s="157"/>
      <c r="H20" s="157"/>
      <c r="I20" s="157"/>
      <c r="J20" s="157"/>
      <c r="K20" s="162"/>
      <c r="L20" s="157"/>
      <c r="M20" s="137"/>
      <c r="N20" s="137"/>
      <c r="O20" s="137"/>
    </row>
    <row r="21" spans="2:15"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37"/>
      <c r="N21" s="137"/>
      <c r="O21" s="137"/>
    </row>
    <row r="22" spans="2:15"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37"/>
      <c r="N22" s="137"/>
      <c r="O22" s="137"/>
    </row>
    <row r="23" spans="2:15">
      <c r="B23" s="167" t="s">
        <v>241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37"/>
      <c r="N23" s="137"/>
      <c r="O23" s="137"/>
    </row>
    <row r="24" spans="2:15">
      <c r="B24" s="170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37"/>
      <c r="N24" s="137"/>
      <c r="O24" s="137"/>
    </row>
    <row r="25" spans="2:15"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37"/>
      <c r="N25" s="137"/>
      <c r="O25" s="137"/>
    </row>
    <row r="26" spans="2:15"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</row>
    <row r="27" spans="2:15"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</row>
    <row r="28" spans="2:15"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</row>
    <row r="29" spans="2:15"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</row>
    <row r="30" spans="2:15"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</row>
    <row r="31" spans="2:15"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</row>
    <row r="32" spans="2:15"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</row>
    <row r="33" spans="2:12"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</row>
    <row r="34" spans="2:12"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</row>
    <row r="35" spans="2:12"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</row>
    <row r="36" spans="2:12"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</row>
    <row r="37" spans="2:12"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</row>
    <row r="38" spans="2:12"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</row>
    <row r="39" spans="2:12"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</row>
    <row r="40" spans="2:12"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</row>
    <row r="41" spans="2:12">
      <c r="B41" s="156"/>
      <c r="C41" s="156"/>
      <c r="D41" s="156"/>
      <c r="E41" s="156"/>
      <c r="F41" s="156"/>
      <c r="G41" s="156"/>
      <c r="H41" s="156"/>
      <c r="I41" s="156"/>
      <c r="J41" s="156"/>
      <c r="K41" s="156"/>
      <c r="L41" s="156"/>
    </row>
    <row r="42" spans="2:12"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</row>
    <row r="43" spans="2:12"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</row>
    <row r="44" spans="2:12"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</row>
    <row r="45" spans="2:12">
      <c r="B45" s="156"/>
      <c r="C45" s="156"/>
      <c r="D45" s="156"/>
      <c r="E45" s="156"/>
      <c r="F45" s="156"/>
      <c r="G45" s="156"/>
      <c r="H45" s="156"/>
      <c r="I45" s="156"/>
      <c r="J45" s="156"/>
      <c r="K45" s="156"/>
      <c r="L45" s="156"/>
    </row>
    <row r="46" spans="2:12"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</row>
    <row r="47" spans="2:12">
      <c r="B47" s="156"/>
      <c r="C47" s="156"/>
      <c r="D47" s="156"/>
      <c r="E47" s="156"/>
      <c r="F47" s="156"/>
      <c r="G47" s="156"/>
      <c r="H47" s="156"/>
      <c r="I47" s="156"/>
      <c r="J47" s="156"/>
      <c r="K47" s="156"/>
      <c r="L47" s="156"/>
    </row>
    <row r="48" spans="2:12"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6"/>
    </row>
    <row r="49" spans="2:12"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</row>
    <row r="50" spans="2:12"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</row>
    <row r="51" spans="2:12"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</row>
    <row r="52" spans="2:12"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</row>
    <row r="53" spans="2:12"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</row>
    <row r="54" spans="2:12"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</row>
    <row r="55" spans="2:12">
      <c r="B55" s="156"/>
      <c r="C55" s="156"/>
      <c r="D55" s="156"/>
      <c r="E55" s="156"/>
      <c r="F55" s="156"/>
      <c r="G55" s="156"/>
      <c r="H55" s="156"/>
      <c r="I55" s="156"/>
      <c r="J55" s="156"/>
      <c r="K55" s="156"/>
      <c r="L55" s="156"/>
    </row>
    <row r="56" spans="2:12">
      <c r="B56" s="156"/>
      <c r="C56" s="156"/>
      <c r="D56" s="156"/>
      <c r="E56" s="156"/>
      <c r="F56" s="156"/>
      <c r="G56" s="156"/>
      <c r="H56" s="156"/>
      <c r="I56" s="156"/>
      <c r="J56" s="156"/>
      <c r="K56" s="156"/>
      <c r="L56" s="156"/>
    </row>
    <row r="57" spans="2:12">
      <c r="B57" s="156"/>
      <c r="C57" s="156"/>
      <c r="D57" s="156"/>
      <c r="E57" s="156"/>
      <c r="F57" s="156"/>
      <c r="G57" s="156"/>
      <c r="H57" s="156"/>
      <c r="I57" s="156"/>
      <c r="J57" s="156"/>
      <c r="K57" s="156"/>
      <c r="L57" s="156"/>
    </row>
    <row r="58" spans="2:12">
      <c r="B58" s="156"/>
      <c r="C58" s="156"/>
      <c r="D58" s="156"/>
      <c r="E58" s="156"/>
      <c r="F58" s="156"/>
      <c r="G58" s="156"/>
      <c r="H58" s="156"/>
      <c r="I58" s="156"/>
      <c r="J58" s="156"/>
      <c r="K58" s="156"/>
      <c r="L58" s="156"/>
    </row>
    <row r="59" spans="2:12">
      <c r="B59" s="156"/>
      <c r="C59" s="156"/>
      <c r="D59" s="156"/>
      <c r="E59" s="156"/>
      <c r="F59" s="156"/>
      <c r="G59" s="156"/>
      <c r="H59" s="156"/>
      <c r="I59" s="156"/>
      <c r="J59" s="156"/>
      <c r="K59" s="156"/>
      <c r="L59" s="156"/>
    </row>
    <row r="60" spans="2:12"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</row>
    <row r="61" spans="2:12"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</row>
    <row r="62" spans="2:12"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</row>
    <row r="63" spans="2:12"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</row>
    <row r="64" spans="2:12"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</row>
    <row r="65" spans="2:12">
      <c r="B65" s="156"/>
      <c r="C65" s="156"/>
      <c r="D65" s="156"/>
      <c r="E65" s="156"/>
      <c r="F65" s="156"/>
      <c r="G65" s="156"/>
      <c r="H65" s="156"/>
      <c r="I65" s="156"/>
      <c r="J65" s="156"/>
      <c r="K65" s="156"/>
      <c r="L65" s="156"/>
    </row>
    <row r="66" spans="2:12">
      <c r="B66" s="156"/>
      <c r="C66" s="156"/>
      <c r="D66" s="156"/>
      <c r="E66" s="156"/>
      <c r="F66" s="156"/>
      <c r="G66" s="156"/>
      <c r="H66" s="156"/>
      <c r="I66" s="156"/>
      <c r="J66" s="156"/>
      <c r="K66" s="156"/>
      <c r="L66" s="156"/>
    </row>
    <row r="67" spans="2:12"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</row>
    <row r="68" spans="2:12"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</row>
    <row r="69" spans="2:12"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</row>
    <row r="70" spans="2:12"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</row>
    <row r="71" spans="2:12"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</row>
    <row r="72" spans="2:12"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</row>
    <row r="73" spans="2:12"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</row>
    <row r="74" spans="2:12"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</row>
    <row r="75" spans="2:12"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</row>
    <row r="76" spans="2:12"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</row>
    <row r="77" spans="2:12">
      <c r="B77" s="156"/>
      <c r="C77" s="156"/>
      <c r="D77" s="156"/>
      <c r="E77" s="156"/>
      <c r="F77" s="156"/>
      <c r="G77" s="156"/>
      <c r="H77" s="156"/>
      <c r="I77" s="156"/>
      <c r="J77" s="156"/>
      <c r="K77" s="156"/>
      <c r="L77" s="156"/>
    </row>
    <row r="78" spans="2:12">
      <c r="B78" s="156"/>
      <c r="C78" s="156"/>
      <c r="D78" s="156"/>
      <c r="E78" s="156"/>
      <c r="F78" s="156"/>
      <c r="G78" s="156"/>
      <c r="H78" s="156"/>
      <c r="I78" s="156"/>
      <c r="J78" s="156"/>
      <c r="K78" s="156"/>
      <c r="L78" s="156"/>
    </row>
    <row r="79" spans="2:12">
      <c r="B79" s="156"/>
      <c r="C79" s="156"/>
      <c r="D79" s="156"/>
      <c r="E79" s="156"/>
      <c r="F79" s="156"/>
      <c r="G79" s="156"/>
      <c r="H79" s="156"/>
      <c r="I79" s="156"/>
      <c r="J79" s="156"/>
      <c r="K79" s="156"/>
      <c r="L79" s="156"/>
    </row>
    <row r="80" spans="2:12">
      <c r="B80" s="156"/>
      <c r="C80" s="156"/>
      <c r="D80" s="156"/>
      <c r="E80" s="156"/>
      <c r="F80" s="156"/>
      <c r="G80" s="156"/>
      <c r="H80" s="156"/>
      <c r="I80" s="156"/>
      <c r="J80" s="156"/>
      <c r="K80" s="156"/>
      <c r="L80" s="156"/>
    </row>
    <row r="81" spans="2:12">
      <c r="B81" s="156"/>
      <c r="C81" s="156"/>
      <c r="D81" s="156"/>
      <c r="E81" s="156"/>
      <c r="F81" s="156"/>
      <c r="G81" s="156"/>
      <c r="H81" s="156"/>
      <c r="I81" s="156"/>
      <c r="J81" s="156"/>
      <c r="K81" s="156"/>
      <c r="L81" s="156"/>
    </row>
    <row r="82" spans="2:12"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</row>
    <row r="83" spans="2:12"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</row>
    <row r="84" spans="2:12"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</row>
    <row r="85" spans="2:12"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</row>
    <row r="86" spans="2:12">
      <c r="B86" s="156"/>
      <c r="C86" s="156"/>
      <c r="D86" s="156"/>
      <c r="E86" s="156"/>
      <c r="F86" s="156"/>
      <c r="G86" s="156"/>
      <c r="H86" s="156"/>
      <c r="I86" s="156"/>
      <c r="J86" s="156"/>
      <c r="K86" s="156"/>
      <c r="L86" s="156"/>
    </row>
    <row r="87" spans="2:12"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</row>
    <row r="88" spans="2:12"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</row>
    <row r="89" spans="2:12"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</row>
    <row r="90" spans="2:12"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</row>
    <row r="91" spans="2:12">
      <c r="B91" s="156"/>
      <c r="C91" s="156"/>
      <c r="D91" s="156"/>
      <c r="E91" s="156"/>
      <c r="F91" s="156"/>
      <c r="G91" s="156"/>
      <c r="H91" s="156"/>
      <c r="I91" s="156"/>
      <c r="J91" s="156"/>
      <c r="K91" s="156"/>
      <c r="L91" s="156"/>
    </row>
    <row r="92" spans="2:12"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6"/>
    </row>
    <row r="93" spans="2:12">
      <c r="B93" s="156"/>
      <c r="C93" s="156"/>
      <c r="D93" s="156"/>
      <c r="E93" s="156"/>
      <c r="F93" s="156"/>
      <c r="G93" s="156"/>
      <c r="H93" s="156"/>
      <c r="I93" s="156"/>
      <c r="J93" s="156"/>
      <c r="K93" s="156"/>
      <c r="L93" s="156"/>
    </row>
    <row r="94" spans="2:12"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</row>
    <row r="95" spans="2:12">
      <c r="B95" s="156"/>
      <c r="C95" s="156"/>
      <c r="D95" s="156"/>
      <c r="E95" s="156"/>
      <c r="F95" s="156"/>
      <c r="G95" s="156"/>
      <c r="H95" s="156"/>
      <c r="I95" s="156"/>
      <c r="J95" s="156"/>
      <c r="K95" s="156"/>
      <c r="L95" s="156"/>
    </row>
    <row r="96" spans="2:12">
      <c r="B96" s="156"/>
      <c r="C96" s="156"/>
      <c r="D96" s="156"/>
      <c r="E96" s="156"/>
      <c r="F96" s="156"/>
      <c r="G96" s="156"/>
      <c r="H96" s="156"/>
      <c r="I96" s="156"/>
      <c r="J96" s="156"/>
      <c r="K96" s="156"/>
      <c r="L96" s="156"/>
    </row>
    <row r="97" spans="2:12">
      <c r="B97" s="156"/>
      <c r="C97" s="156"/>
      <c r="D97" s="156"/>
      <c r="E97" s="156"/>
      <c r="F97" s="156"/>
      <c r="G97" s="156"/>
      <c r="H97" s="156"/>
      <c r="I97" s="156"/>
      <c r="J97" s="156"/>
      <c r="K97" s="156"/>
      <c r="L97" s="156"/>
    </row>
    <row r="98" spans="2:12"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</row>
    <row r="99" spans="2:12"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</row>
    <row r="100" spans="2:12"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</row>
    <row r="101" spans="2:12"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</row>
    <row r="102" spans="2:12"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</row>
    <row r="103" spans="2:12">
      <c r="B103" s="156"/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</row>
    <row r="104" spans="2:12"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</row>
    <row r="105" spans="2:12"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</row>
    <row r="106" spans="2:12"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  <c r="L106" s="156"/>
    </row>
    <row r="107" spans="2:12"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  <c r="L107" s="156"/>
    </row>
    <row r="108" spans="2:12">
      <c r="B108" s="156"/>
      <c r="C108" s="156"/>
      <c r="D108" s="156"/>
      <c r="E108" s="156"/>
      <c r="F108" s="156"/>
      <c r="G108" s="156"/>
      <c r="H108" s="156"/>
      <c r="I108" s="156"/>
      <c r="J108" s="156"/>
      <c r="K108" s="156"/>
      <c r="L108" s="156"/>
    </row>
    <row r="109" spans="2:12">
      <c r="B109" s="156"/>
      <c r="C109" s="156"/>
      <c r="D109" s="156"/>
      <c r="E109" s="156"/>
      <c r="F109" s="156"/>
      <c r="G109" s="156"/>
      <c r="H109" s="156"/>
      <c r="I109" s="156"/>
      <c r="J109" s="156"/>
      <c r="K109" s="156"/>
      <c r="L109" s="156"/>
    </row>
    <row r="110" spans="2:12">
      <c r="B110" s="156"/>
      <c r="C110" s="156"/>
      <c r="D110" s="156"/>
      <c r="E110" s="156"/>
      <c r="F110" s="156"/>
      <c r="G110" s="156"/>
      <c r="H110" s="156"/>
      <c r="I110" s="156"/>
      <c r="J110" s="156"/>
      <c r="K110" s="156"/>
      <c r="L110" s="156"/>
    </row>
    <row r="111" spans="2:12"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</row>
    <row r="112" spans="2:12"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</row>
    <row r="113" spans="2:12"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</row>
    <row r="114" spans="2:12"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</row>
    <row r="115" spans="2:12"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</row>
    <row r="116" spans="2:12"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</row>
    <row r="117" spans="2:12"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</row>
    <row r="118" spans="2:12"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</row>
    <row r="119" spans="2:12"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</row>
    <row r="120" spans="2:12">
      <c r="B120" s="145"/>
      <c r="C120" s="145"/>
      <c r="D120" s="146"/>
      <c r="E120" s="145"/>
      <c r="F120" s="145"/>
      <c r="G120" s="145"/>
      <c r="H120" s="145"/>
      <c r="I120" s="145"/>
      <c r="J120" s="145"/>
      <c r="K120" s="145"/>
      <c r="L120" s="145"/>
    </row>
    <row r="121" spans="2:12">
      <c r="B121" s="145"/>
      <c r="C121" s="145"/>
      <c r="D121" s="146"/>
      <c r="E121" s="145"/>
      <c r="F121" s="145"/>
      <c r="G121" s="145"/>
      <c r="H121" s="145"/>
      <c r="I121" s="145"/>
      <c r="J121" s="145"/>
      <c r="K121" s="145"/>
      <c r="L121" s="145"/>
    </row>
    <row r="122" spans="2:12">
      <c r="B122" s="145"/>
      <c r="C122" s="145"/>
      <c r="D122" s="146"/>
      <c r="E122" s="145"/>
      <c r="F122" s="145"/>
      <c r="G122" s="145"/>
      <c r="H122" s="145"/>
      <c r="I122" s="145"/>
      <c r="J122" s="145"/>
      <c r="K122" s="145"/>
      <c r="L122" s="145"/>
    </row>
    <row r="123" spans="2:12">
      <c r="B123" s="145"/>
      <c r="C123" s="145"/>
      <c r="D123" s="146"/>
      <c r="E123" s="145"/>
      <c r="F123" s="145"/>
      <c r="G123" s="145"/>
      <c r="H123" s="145"/>
      <c r="I123" s="145"/>
      <c r="J123" s="145"/>
      <c r="K123" s="145"/>
      <c r="L123" s="145"/>
    </row>
    <row r="124" spans="2:12">
      <c r="B124" s="145"/>
      <c r="C124" s="145"/>
      <c r="D124" s="146"/>
      <c r="E124" s="145"/>
      <c r="F124" s="145"/>
      <c r="G124" s="145"/>
      <c r="H124" s="145"/>
      <c r="I124" s="145"/>
      <c r="J124" s="145"/>
      <c r="K124" s="145"/>
      <c r="L124" s="145"/>
    </row>
    <row r="125" spans="2:12">
      <c r="B125" s="145"/>
      <c r="C125" s="145"/>
      <c r="D125" s="146"/>
      <c r="E125" s="145"/>
      <c r="F125" s="145"/>
      <c r="G125" s="145"/>
      <c r="H125" s="145"/>
      <c r="I125" s="145"/>
      <c r="J125" s="145"/>
      <c r="K125" s="145"/>
      <c r="L125" s="145"/>
    </row>
    <row r="126" spans="2:12">
      <c r="B126" s="145"/>
      <c r="C126" s="145"/>
      <c r="D126" s="146"/>
      <c r="E126" s="145"/>
      <c r="F126" s="145"/>
      <c r="G126" s="145"/>
      <c r="H126" s="145"/>
      <c r="I126" s="145"/>
      <c r="J126" s="145"/>
      <c r="K126" s="145"/>
      <c r="L126" s="145"/>
    </row>
    <row r="127" spans="2:12">
      <c r="B127" s="145"/>
      <c r="C127" s="145"/>
      <c r="D127" s="146"/>
      <c r="E127" s="145"/>
      <c r="F127" s="145"/>
      <c r="G127" s="145"/>
      <c r="H127" s="145"/>
      <c r="I127" s="145"/>
      <c r="J127" s="145"/>
      <c r="K127" s="145"/>
      <c r="L127" s="145"/>
    </row>
    <row r="128" spans="2:12">
      <c r="B128" s="145"/>
      <c r="C128" s="145"/>
      <c r="D128" s="146"/>
      <c r="E128" s="145"/>
      <c r="F128" s="145"/>
      <c r="G128" s="145"/>
      <c r="H128" s="145"/>
      <c r="I128" s="145"/>
      <c r="J128" s="145"/>
      <c r="K128" s="145"/>
      <c r="L128" s="145"/>
    </row>
    <row r="129" spans="4:4">
      <c r="D129" s="146"/>
    </row>
    <row r="130" spans="4:4">
      <c r="D130" s="146"/>
    </row>
    <row r="131" spans="4:4">
      <c r="D131" s="146"/>
    </row>
    <row r="132" spans="4:4">
      <c r="D132" s="146"/>
    </row>
    <row r="133" spans="4:4">
      <c r="D133" s="146"/>
    </row>
    <row r="134" spans="4:4">
      <c r="D134" s="146"/>
    </row>
    <row r="135" spans="4:4">
      <c r="D135" s="146"/>
    </row>
    <row r="136" spans="4:4">
      <c r="D136" s="146"/>
    </row>
    <row r="137" spans="4:4">
      <c r="D137" s="146"/>
    </row>
    <row r="138" spans="4:4">
      <c r="D138" s="146"/>
    </row>
    <row r="139" spans="4:4">
      <c r="D139" s="146"/>
    </row>
    <row r="140" spans="4:4">
      <c r="D140" s="146"/>
    </row>
    <row r="141" spans="4:4">
      <c r="D141" s="146"/>
    </row>
    <row r="142" spans="4:4">
      <c r="D142" s="146"/>
    </row>
    <row r="143" spans="4:4">
      <c r="D143" s="146"/>
    </row>
    <row r="144" spans="4:4">
      <c r="D144" s="146"/>
    </row>
    <row r="145" spans="4:4">
      <c r="D145" s="146"/>
    </row>
    <row r="146" spans="4:4">
      <c r="D146" s="146"/>
    </row>
    <row r="147" spans="4:4">
      <c r="D147" s="146"/>
    </row>
    <row r="148" spans="4:4">
      <c r="D148" s="146"/>
    </row>
    <row r="149" spans="4:4">
      <c r="D149" s="146"/>
    </row>
    <row r="150" spans="4:4">
      <c r="D150" s="146"/>
    </row>
    <row r="151" spans="4:4">
      <c r="D151" s="146"/>
    </row>
    <row r="152" spans="4:4">
      <c r="D152" s="146"/>
    </row>
    <row r="153" spans="4:4">
      <c r="D153" s="146"/>
    </row>
    <row r="154" spans="4:4">
      <c r="D154" s="146"/>
    </row>
    <row r="155" spans="4:4">
      <c r="D155" s="146"/>
    </row>
    <row r="156" spans="4:4">
      <c r="D156" s="146"/>
    </row>
    <row r="157" spans="4:4">
      <c r="D157" s="146"/>
    </row>
    <row r="158" spans="4:4">
      <c r="D158" s="146"/>
    </row>
    <row r="159" spans="4:4">
      <c r="D159" s="146"/>
    </row>
    <row r="160" spans="4:4">
      <c r="D160" s="146"/>
    </row>
    <row r="161" spans="4:4">
      <c r="D161" s="146"/>
    </row>
    <row r="162" spans="4:4">
      <c r="D162" s="146"/>
    </row>
    <row r="163" spans="4:4">
      <c r="D163" s="146"/>
    </row>
    <row r="164" spans="4:4">
      <c r="D164" s="146"/>
    </row>
    <row r="165" spans="4:4">
      <c r="D165" s="146"/>
    </row>
    <row r="166" spans="4:4">
      <c r="D166" s="146"/>
    </row>
    <row r="167" spans="4:4">
      <c r="D167" s="146"/>
    </row>
    <row r="168" spans="4:4">
      <c r="D168" s="146"/>
    </row>
    <row r="169" spans="4:4">
      <c r="D169" s="146"/>
    </row>
    <row r="170" spans="4:4">
      <c r="D170" s="146"/>
    </row>
    <row r="171" spans="4:4">
      <c r="D171" s="146"/>
    </row>
    <row r="172" spans="4:4">
      <c r="D172" s="146"/>
    </row>
    <row r="173" spans="4:4">
      <c r="D173" s="146"/>
    </row>
    <row r="174" spans="4:4">
      <c r="D174" s="146"/>
    </row>
    <row r="175" spans="4:4">
      <c r="D175" s="146"/>
    </row>
    <row r="176" spans="4:4">
      <c r="D176" s="146"/>
    </row>
    <row r="177" spans="4:4">
      <c r="D177" s="146"/>
    </row>
    <row r="178" spans="4:4">
      <c r="D178" s="146"/>
    </row>
    <row r="179" spans="4:4">
      <c r="D179" s="146"/>
    </row>
    <row r="180" spans="4:4">
      <c r="D180" s="146"/>
    </row>
    <row r="181" spans="4:4">
      <c r="D181" s="146"/>
    </row>
    <row r="182" spans="4:4">
      <c r="D182" s="146"/>
    </row>
    <row r="183" spans="4:4">
      <c r="D183" s="146"/>
    </row>
    <row r="184" spans="4:4">
      <c r="D184" s="146"/>
    </row>
    <row r="185" spans="4:4">
      <c r="D185" s="146"/>
    </row>
    <row r="186" spans="4:4">
      <c r="D186" s="146"/>
    </row>
    <row r="187" spans="4:4">
      <c r="D187" s="146"/>
    </row>
    <row r="188" spans="4:4">
      <c r="D188" s="146"/>
    </row>
    <row r="189" spans="4:4">
      <c r="D189" s="146"/>
    </row>
    <row r="190" spans="4:4">
      <c r="D190" s="146"/>
    </row>
    <row r="191" spans="4:4">
      <c r="D191" s="146"/>
    </row>
    <row r="192" spans="4:4">
      <c r="D192" s="146"/>
    </row>
    <row r="193" spans="4:4">
      <c r="D193" s="146"/>
    </row>
    <row r="194" spans="4:4">
      <c r="D194" s="146"/>
    </row>
    <row r="195" spans="4:4">
      <c r="D195" s="146"/>
    </row>
    <row r="196" spans="4:4">
      <c r="D196" s="146"/>
    </row>
    <row r="197" spans="4:4">
      <c r="D197" s="146"/>
    </row>
    <row r="198" spans="4:4">
      <c r="D198" s="146"/>
    </row>
    <row r="199" spans="4:4">
      <c r="D199" s="146"/>
    </row>
    <row r="200" spans="4:4">
      <c r="D200" s="146"/>
    </row>
    <row r="201" spans="4:4">
      <c r="D201" s="146"/>
    </row>
    <row r="202" spans="4:4">
      <c r="D202" s="146"/>
    </row>
    <row r="203" spans="4:4">
      <c r="D203" s="146"/>
    </row>
    <row r="204" spans="4:4">
      <c r="D204" s="146"/>
    </row>
    <row r="205" spans="4:4">
      <c r="D205" s="146"/>
    </row>
    <row r="206" spans="4:4">
      <c r="D206" s="146"/>
    </row>
    <row r="207" spans="4:4">
      <c r="D207" s="146"/>
    </row>
    <row r="208" spans="4:4">
      <c r="D208" s="146"/>
    </row>
    <row r="209" spans="4:4">
      <c r="D209" s="146"/>
    </row>
    <row r="210" spans="4:4">
      <c r="D210" s="146"/>
    </row>
    <row r="211" spans="4:4">
      <c r="D211" s="146"/>
    </row>
    <row r="212" spans="4:4">
      <c r="D212" s="146"/>
    </row>
    <row r="213" spans="4:4">
      <c r="D213" s="146"/>
    </row>
    <row r="214" spans="4:4">
      <c r="D214" s="146"/>
    </row>
    <row r="215" spans="4:4">
      <c r="D215" s="146"/>
    </row>
    <row r="216" spans="4:4">
      <c r="D216" s="146"/>
    </row>
    <row r="217" spans="4:4">
      <c r="D217" s="146"/>
    </row>
    <row r="218" spans="4:4">
      <c r="D218" s="146"/>
    </row>
    <row r="219" spans="4:4">
      <c r="D219" s="146"/>
    </row>
    <row r="220" spans="4:4">
      <c r="D220" s="146"/>
    </row>
    <row r="221" spans="4:4">
      <c r="D221" s="146"/>
    </row>
    <row r="222" spans="4:4">
      <c r="D222" s="146"/>
    </row>
    <row r="223" spans="4:4">
      <c r="D223" s="146"/>
    </row>
    <row r="224" spans="4:4">
      <c r="D224" s="146"/>
    </row>
    <row r="225" spans="4:4">
      <c r="D225" s="146"/>
    </row>
    <row r="226" spans="4:4">
      <c r="D226" s="146"/>
    </row>
    <row r="227" spans="4:4">
      <c r="D227" s="146"/>
    </row>
    <row r="228" spans="4:4">
      <c r="D228" s="146"/>
    </row>
    <row r="229" spans="4:4">
      <c r="D229" s="146"/>
    </row>
    <row r="230" spans="4:4">
      <c r="D230" s="146"/>
    </row>
    <row r="231" spans="4:4">
      <c r="D231" s="146"/>
    </row>
    <row r="232" spans="4:4">
      <c r="D232" s="146"/>
    </row>
    <row r="233" spans="4:4">
      <c r="D233" s="146"/>
    </row>
    <row r="234" spans="4:4">
      <c r="D234" s="146"/>
    </row>
    <row r="235" spans="4:4">
      <c r="D235" s="146"/>
    </row>
    <row r="236" spans="4:4">
      <c r="D236" s="146"/>
    </row>
    <row r="237" spans="4:4">
      <c r="D237" s="146"/>
    </row>
    <row r="238" spans="4:4">
      <c r="D238" s="146"/>
    </row>
    <row r="239" spans="4:4">
      <c r="D239" s="146"/>
    </row>
    <row r="240" spans="4:4">
      <c r="D240" s="146"/>
    </row>
    <row r="241" spans="4:4">
      <c r="D241" s="146"/>
    </row>
    <row r="242" spans="4:4">
      <c r="D242" s="146"/>
    </row>
    <row r="243" spans="4:4">
      <c r="D243" s="146"/>
    </row>
    <row r="244" spans="4:4">
      <c r="D244" s="146"/>
    </row>
    <row r="245" spans="4:4">
      <c r="D245" s="146"/>
    </row>
    <row r="246" spans="4:4">
      <c r="D246" s="146"/>
    </row>
    <row r="247" spans="4:4">
      <c r="D247" s="146"/>
    </row>
    <row r="248" spans="4:4">
      <c r="D248" s="146"/>
    </row>
    <row r="249" spans="4:4">
      <c r="D249" s="146"/>
    </row>
    <row r="250" spans="4:4">
      <c r="D250" s="146"/>
    </row>
    <row r="251" spans="4:4">
      <c r="D251" s="146"/>
    </row>
    <row r="252" spans="4:4">
      <c r="D252" s="146"/>
    </row>
    <row r="253" spans="4:4">
      <c r="D253" s="146"/>
    </row>
    <row r="254" spans="4:4">
      <c r="D254" s="146"/>
    </row>
    <row r="255" spans="4:4">
      <c r="D255" s="146"/>
    </row>
    <row r="256" spans="4:4">
      <c r="D256" s="146"/>
    </row>
    <row r="257" spans="4:4">
      <c r="D257" s="146"/>
    </row>
    <row r="258" spans="4:4">
      <c r="D258" s="146"/>
    </row>
    <row r="259" spans="4:4">
      <c r="D259" s="146"/>
    </row>
    <row r="260" spans="4:4">
      <c r="D260" s="146"/>
    </row>
    <row r="261" spans="4:4">
      <c r="D261" s="146"/>
    </row>
    <row r="262" spans="4:4">
      <c r="D262" s="146"/>
    </row>
    <row r="263" spans="4:4">
      <c r="D263" s="146"/>
    </row>
    <row r="264" spans="4:4">
      <c r="D264" s="146"/>
    </row>
    <row r="265" spans="4:4">
      <c r="D265" s="146"/>
    </row>
    <row r="266" spans="4:4">
      <c r="D266" s="146"/>
    </row>
    <row r="267" spans="4:4">
      <c r="D267" s="146"/>
    </row>
    <row r="268" spans="4:4">
      <c r="D268" s="146"/>
    </row>
    <row r="269" spans="4:4">
      <c r="D269" s="146"/>
    </row>
    <row r="270" spans="4:4">
      <c r="D270" s="146"/>
    </row>
    <row r="271" spans="4:4">
      <c r="D271" s="146"/>
    </row>
    <row r="272" spans="4:4">
      <c r="D272" s="146"/>
    </row>
    <row r="273" spans="4:4">
      <c r="D273" s="146"/>
    </row>
    <row r="274" spans="4:4">
      <c r="D274" s="146"/>
    </row>
    <row r="275" spans="4:4">
      <c r="D275" s="146"/>
    </row>
    <row r="276" spans="4:4">
      <c r="D276" s="146"/>
    </row>
    <row r="277" spans="4:4">
      <c r="D277" s="146"/>
    </row>
    <row r="278" spans="4:4">
      <c r="D278" s="146"/>
    </row>
    <row r="279" spans="4:4">
      <c r="D279" s="146"/>
    </row>
    <row r="280" spans="4:4">
      <c r="D280" s="146"/>
    </row>
    <row r="281" spans="4:4">
      <c r="D281" s="146"/>
    </row>
    <row r="282" spans="4:4">
      <c r="D282" s="146"/>
    </row>
    <row r="283" spans="4:4">
      <c r="D283" s="146"/>
    </row>
    <row r="284" spans="4:4">
      <c r="D284" s="146"/>
    </row>
    <row r="285" spans="4:4">
      <c r="D285" s="146"/>
    </row>
    <row r="286" spans="4:4">
      <c r="D286" s="146"/>
    </row>
    <row r="287" spans="4:4">
      <c r="D287" s="146"/>
    </row>
    <row r="288" spans="4:4">
      <c r="D288" s="146"/>
    </row>
    <row r="289" spans="4:4">
      <c r="D289" s="146"/>
    </row>
    <row r="290" spans="4:4">
      <c r="D290" s="146"/>
    </row>
    <row r="291" spans="4:4">
      <c r="D291" s="146"/>
    </row>
    <row r="292" spans="4:4">
      <c r="D292" s="146"/>
    </row>
    <row r="293" spans="4:4">
      <c r="D293" s="146"/>
    </row>
    <row r="294" spans="4:4">
      <c r="D294" s="146"/>
    </row>
    <row r="295" spans="4:4">
      <c r="D295" s="146"/>
    </row>
    <row r="296" spans="4:4">
      <c r="D296" s="146"/>
    </row>
    <row r="297" spans="4:4">
      <c r="D297" s="146"/>
    </row>
    <row r="298" spans="4:4">
      <c r="D298" s="146"/>
    </row>
    <row r="299" spans="4:4">
      <c r="D299" s="146"/>
    </row>
    <row r="300" spans="4:4">
      <c r="D300" s="146"/>
    </row>
    <row r="301" spans="4:4">
      <c r="D301" s="146"/>
    </row>
    <row r="302" spans="4:4">
      <c r="D302" s="146"/>
    </row>
    <row r="303" spans="4:4">
      <c r="D303" s="146"/>
    </row>
    <row r="304" spans="4:4">
      <c r="D304" s="146"/>
    </row>
    <row r="305" spans="4:4">
      <c r="D305" s="146"/>
    </row>
    <row r="306" spans="4:4">
      <c r="D306" s="146"/>
    </row>
    <row r="307" spans="4:4">
      <c r="D307" s="146"/>
    </row>
    <row r="308" spans="4:4">
      <c r="D308" s="146"/>
    </row>
    <row r="309" spans="4:4">
      <c r="D309" s="146"/>
    </row>
    <row r="310" spans="4:4">
      <c r="D310" s="146"/>
    </row>
    <row r="311" spans="4:4">
      <c r="D311" s="146"/>
    </row>
    <row r="312" spans="4:4">
      <c r="D312" s="146"/>
    </row>
    <row r="313" spans="4:4">
      <c r="D313" s="146"/>
    </row>
    <row r="314" spans="4:4">
      <c r="D314" s="146"/>
    </row>
    <row r="315" spans="4:4">
      <c r="D315" s="146"/>
    </row>
    <row r="316" spans="4:4">
      <c r="D316" s="146"/>
    </row>
    <row r="317" spans="4:4">
      <c r="D317" s="146"/>
    </row>
    <row r="318" spans="4:4">
      <c r="D318" s="146"/>
    </row>
    <row r="319" spans="4:4">
      <c r="D319" s="146"/>
    </row>
    <row r="320" spans="4:4">
      <c r="D320" s="146"/>
    </row>
    <row r="321" spans="4:4">
      <c r="D321" s="146"/>
    </row>
    <row r="322" spans="4:4">
      <c r="D322" s="146"/>
    </row>
    <row r="323" spans="4:4">
      <c r="D323" s="146"/>
    </row>
    <row r="324" spans="4:4">
      <c r="D324" s="146"/>
    </row>
    <row r="325" spans="4:4">
      <c r="D325" s="146"/>
    </row>
    <row r="326" spans="4:4">
      <c r="D326" s="146"/>
    </row>
    <row r="327" spans="4:4">
      <c r="D327" s="146"/>
    </row>
    <row r="328" spans="4:4">
      <c r="D328" s="146"/>
    </row>
    <row r="329" spans="4:4">
      <c r="D329" s="146"/>
    </row>
    <row r="330" spans="4:4">
      <c r="D330" s="146"/>
    </row>
    <row r="331" spans="4:4">
      <c r="D331" s="146"/>
    </row>
    <row r="332" spans="4:4">
      <c r="D332" s="146"/>
    </row>
    <row r="333" spans="4:4">
      <c r="D333" s="146"/>
    </row>
    <row r="334" spans="4:4">
      <c r="D334" s="146"/>
    </row>
    <row r="335" spans="4:4">
      <c r="D335" s="146"/>
    </row>
    <row r="336" spans="4:4">
      <c r="D336" s="146"/>
    </row>
    <row r="337" spans="4:4">
      <c r="D337" s="146"/>
    </row>
    <row r="338" spans="4:4">
      <c r="D338" s="146"/>
    </row>
    <row r="339" spans="4:4">
      <c r="D339" s="146"/>
    </row>
    <row r="340" spans="4:4">
      <c r="D340" s="146"/>
    </row>
    <row r="341" spans="4:4">
      <c r="D341" s="146"/>
    </row>
    <row r="342" spans="4:4">
      <c r="D342" s="146"/>
    </row>
    <row r="343" spans="4:4">
      <c r="D343" s="146"/>
    </row>
    <row r="344" spans="4:4">
      <c r="D344" s="146"/>
    </row>
    <row r="345" spans="4:4">
      <c r="D345" s="146"/>
    </row>
    <row r="346" spans="4:4">
      <c r="D346" s="146"/>
    </row>
    <row r="347" spans="4:4">
      <c r="D347" s="146"/>
    </row>
    <row r="348" spans="4:4">
      <c r="D348" s="146"/>
    </row>
    <row r="349" spans="4:4">
      <c r="D349" s="146"/>
    </row>
    <row r="350" spans="4:4">
      <c r="D350" s="146"/>
    </row>
    <row r="351" spans="4:4">
      <c r="D351" s="146"/>
    </row>
    <row r="352" spans="4:4">
      <c r="D352" s="146"/>
    </row>
    <row r="353" spans="4:4">
      <c r="D353" s="146"/>
    </row>
    <row r="354" spans="4:4">
      <c r="D354" s="146"/>
    </row>
    <row r="355" spans="4:4">
      <c r="D355" s="146"/>
    </row>
    <row r="356" spans="4:4">
      <c r="D356" s="146"/>
    </row>
    <row r="357" spans="4:4">
      <c r="D357" s="146"/>
    </row>
    <row r="358" spans="4:4">
      <c r="D358" s="146"/>
    </row>
    <row r="359" spans="4:4">
      <c r="D359" s="146"/>
    </row>
    <row r="360" spans="4:4">
      <c r="D360" s="146"/>
    </row>
    <row r="361" spans="4:4">
      <c r="D361" s="146"/>
    </row>
    <row r="362" spans="4:4">
      <c r="D362" s="146"/>
    </row>
    <row r="363" spans="4:4">
      <c r="D363" s="146"/>
    </row>
    <row r="364" spans="4:4">
      <c r="D364" s="146"/>
    </row>
    <row r="365" spans="4:4">
      <c r="D365" s="146"/>
    </row>
    <row r="366" spans="4:4">
      <c r="D366" s="146"/>
    </row>
    <row r="367" spans="4:4">
      <c r="D367" s="146"/>
    </row>
    <row r="368" spans="4:4">
      <c r="D368" s="146"/>
    </row>
    <row r="369" spans="4:4">
      <c r="D369" s="146"/>
    </row>
    <row r="370" spans="4:4">
      <c r="D370" s="146"/>
    </row>
    <row r="371" spans="4:4">
      <c r="D371" s="146"/>
    </row>
    <row r="372" spans="4:4">
      <c r="D372" s="146"/>
    </row>
    <row r="373" spans="4:4">
      <c r="D373" s="146"/>
    </row>
    <row r="374" spans="4:4">
      <c r="D374" s="146"/>
    </row>
    <row r="375" spans="4:4">
      <c r="D375" s="146"/>
    </row>
    <row r="376" spans="4:4">
      <c r="D376" s="146"/>
    </row>
    <row r="377" spans="4:4">
      <c r="D377" s="146"/>
    </row>
    <row r="378" spans="4:4">
      <c r="D378" s="146"/>
    </row>
    <row r="379" spans="4:4">
      <c r="D379" s="146"/>
    </row>
    <row r="380" spans="4:4">
      <c r="D380" s="146"/>
    </row>
    <row r="381" spans="4:4">
      <c r="D381" s="146"/>
    </row>
    <row r="382" spans="4:4">
      <c r="D382" s="146"/>
    </row>
    <row r="383" spans="4:4">
      <c r="D383" s="146"/>
    </row>
    <row r="384" spans="4:4">
      <c r="D384" s="146"/>
    </row>
    <row r="385" spans="4:4">
      <c r="D385" s="146"/>
    </row>
    <row r="386" spans="4:4">
      <c r="D386" s="146"/>
    </row>
    <row r="387" spans="4:4">
      <c r="D387" s="146"/>
    </row>
    <row r="388" spans="4:4">
      <c r="D388" s="146"/>
    </row>
    <row r="389" spans="4:4">
      <c r="D389" s="146"/>
    </row>
    <row r="390" spans="4:4">
      <c r="D390" s="146"/>
    </row>
    <row r="391" spans="4:4">
      <c r="D391" s="146"/>
    </row>
    <row r="392" spans="4:4">
      <c r="D392" s="146"/>
    </row>
    <row r="393" spans="4:4">
      <c r="D393" s="146"/>
    </row>
    <row r="394" spans="4:4">
      <c r="D394" s="146"/>
    </row>
    <row r="395" spans="4:4">
      <c r="D395" s="146"/>
    </row>
    <row r="396" spans="4:4">
      <c r="D396" s="146"/>
    </row>
    <row r="397" spans="4:4">
      <c r="D397" s="146"/>
    </row>
    <row r="398" spans="4:4">
      <c r="D398" s="146"/>
    </row>
    <row r="399" spans="4:4">
      <c r="D399" s="146"/>
    </row>
    <row r="400" spans="4:4">
      <c r="D400" s="146"/>
    </row>
    <row r="401" spans="4:4">
      <c r="D401" s="146"/>
    </row>
    <row r="402" spans="4:4">
      <c r="D402" s="146"/>
    </row>
    <row r="403" spans="4:4">
      <c r="D403" s="146"/>
    </row>
    <row r="404" spans="4:4">
      <c r="D404" s="146"/>
    </row>
    <row r="405" spans="4:4">
      <c r="D405" s="146"/>
    </row>
    <row r="406" spans="4:4">
      <c r="D406" s="146"/>
    </row>
    <row r="407" spans="4:4">
      <c r="D407" s="146"/>
    </row>
    <row r="408" spans="4:4">
      <c r="D408" s="146"/>
    </row>
    <row r="409" spans="4:4">
      <c r="D409" s="146"/>
    </row>
    <row r="410" spans="4:4">
      <c r="D410" s="146"/>
    </row>
    <row r="411" spans="4:4">
      <c r="D411" s="146"/>
    </row>
    <row r="412" spans="4:4">
      <c r="D412" s="146"/>
    </row>
    <row r="413" spans="4:4">
      <c r="D413" s="146"/>
    </row>
    <row r="414" spans="4:4">
      <c r="D414" s="146"/>
    </row>
    <row r="415" spans="4:4">
      <c r="D415" s="146"/>
    </row>
    <row r="416" spans="4:4">
      <c r="D416" s="146"/>
    </row>
    <row r="417" spans="4:4">
      <c r="D417" s="146"/>
    </row>
    <row r="418" spans="4:4">
      <c r="D418" s="146"/>
    </row>
    <row r="419" spans="4:4">
      <c r="D419" s="146"/>
    </row>
    <row r="420" spans="4:4">
      <c r="D420" s="146"/>
    </row>
    <row r="421" spans="4:4">
      <c r="D421" s="146"/>
    </row>
    <row r="422" spans="4:4">
      <c r="D422" s="146"/>
    </row>
    <row r="423" spans="4:4">
      <c r="D423" s="146"/>
    </row>
    <row r="424" spans="4:4">
      <c r="D424" s="146"/>
    </row>
    <row r="425" spans="4:4">
      <c r="D425" s="146"/>
    </row>
    <row r="426" spans="4:4">
      <c r="D426" s="146"/>
    </row>
    <row r="427" spans="4:4">
      <c r="D427" s="146"/>
    </row>
    <row r="428" spans="4:4">
      <c r="D428" s="146"/>
    </row>
    <row r="429" spans="4:4">
      <c r="D429" s="146"/>
    </row>
    <row r="430" spans="4:4">
      <c r="D430" s="146"/>
    </row>
    <row r="431" spans="4:4">
      <c r="D431" s="146"/>
    </row>
    <row r="432" spans="4:4">
      <c r="D432" s="146"/>
    </row>
    <row r="433" spans="4:4">
      <c r="D433" s="146"/>
    </row>
    <row r="434" spans="4:4">
      <c r="D434" s="146"/>
    </row>
    <row r="435" spans="4:4">
      <c r="D435" s="146"/>
    </row>
    <row r="436" spans="4:4">
      <c r="D436" s="146"/>
    </row>
    <row r="437" spans="4:4">
      <c r="D437" s="146"/>
    </row>
    <row r="438" spans="4:4">
      <c r="D438" s="146"/>
    </row>
    <row r="439" spans="4:4">
      <c r="D439" s="146"/>
    </row>
    <row r="440" spans="4:4">
      <c r="D440" s="146"/>
    </row>
    <row r="441" spans="4:4">
      <c r="D441" s="146"/>
    </row>
    <row r="442" spans="4:4">
      <c r="D442" s="146"/>
    </row>
    <row r="443" spans="4:4">
      <c r="D443" s="146"/>
    </row>
    <row r="444" spans="4:4">
      <c r="D444" s="146"/>
    </row>
    <row r="445" spans="4:4">
      <c r="D445" s="146"/>
    </row>
    <row r="446" spans="4:4">
      <c r="D446" s="146"/>
    </row>
    <row r="447" spans="4:4">
      <c r="D447" s="146"/>
    </row>
    <row r="448" spans="4:4">
      <c r="D448" s="146"/>
    </row>
    <row r="449" spans="4:4">
      <c r="D449" s="146"/>
    </row>
    <row r="450" spans="4:4">
      <c r="D450" s="146"/>
    </row>
    <row r="451" spans="4:4">
      <c r="D451" s="146"/>
    </row>
    <row r="452" spans="4:4">
      <c r="D452" s="146"/>
    </row>
    <row r="453" spans="4:4">
      <c r="D453" s="146"/>
    </row>
    <row r="454" spans="4:4">
      <c r="D454" s="146"/>
    </row>
    <row r="455" spans="4:4">
      <c r="D455" s="146"/>
    </row>
    <row r="456" spans="4:4">
      <c r="D456" s="146"/>
    </row>
    <row r="457" spans="4:4">
      <c r="D457" s="146"/>
    </row>
    <row r="458" spans="4:4">
      <c r="D458" s="146"/>
    </row>
    <row r="459" spans="4:4">
      <c r="D459" s="146"/>
    </row>
    <row r="460" spans="4:4">
      <c r="D460" s="146"/>
    </row>
    <row r="461" spans="4:4">
      <c r="D461" s="146"/>
    </row>
    <row r="462" spans="4:4">
      <c r="D462" s="146"/>
    </row>
    <row r="463" spans="4:4">
      <c r="D463" s="146"/>
    </row>
    <row r="464" spans="4:4">
      <c r="D464" s="146"/>
    </row>
    <row r="465" spans="4:4">
      <c r="D465" s="146"/>
    </row>
    <row r="466" spans="4:4">
      <c r="D466" s="146"/>
    </row>
    <row r="467" spans="4:4">
      <c r="D467" s="146"/>
    </row>
    <row r="468" spans="4:4">
      <c r="D468" s="146"/>
    </row>
    <row r="469" spans="4:4">
      <c r="D469" s="146"/>
    </row>
    <row r="470" spans="4:4">
      <c r="D470" s="146"/>
    </row>
    <row r="471" spans="4:4">
      <c r="D471" s="146"/>
    </row>
    <row r="472" spans="4:4">
      <c r="D472" s="146"/>
    </row>
    <row r="473" spans="4:4">
      <c r="D473" s="146"/>
    </row>
    <row r="474" spans="4:4">
      <c r="D474" s="146"/>
    </row>
    <row r="475" spans="4:4">
      <c r="D475" s="146"/>
    </row>
    <row r="476" spans="4:4">
      <c r="D476" s="146"/>
    </row>
    <row r="477" spans="4:4">
      <c r="D477" s="146"/>
    </row>
    <row r="478" spans="4:4">
      <c r="D478" s="146"/>
    </row>
    <row r="479" spans="4:4">
      <c r="D479" s="146"/>
    </row>
    <row r="480" spans="4:4">
      <c r="D480" s="146"/>
    </row>
    <row r="481" spans="4:4">
      <c r="D481" s="146"/>
    </row>
    <row r="482" spans="4:4">
      <c r="D482" s="146"/>
    </row>
    <row r="483" spans="4:4">
      <c r="D483" s="146"/>
    </row>
    <row r="484" spans="4:4">
      <c r="D484" s="146"/>
    </row>
    <row r="485" spans="4:4">
      <c r="D485" s="146"/>
    </row>
    <row r="486" spans="4:4">
      <c r="D486" s="146"/>
    </row>
    <row r="487" spans="4:4">
      <c r="D487" s="146"/>
    </row>
    <row r="488" spans="4:4">
      <c r="D488" s="146"/>
    </row>
    <row r="489" spans="4:4">
      <c r="D489" s="146"/>
    </row>
    <row r="490" spans="4:4">
      <c r="D490" s="146"/>
    </row>
    <row r="491" spans="4:4">
      <c r="D491" s="146"/>
    </row>
    <row r="492" spans="4:4">
      <c r="D492" s="146"/>
    </row>
    <row r="493" spans="4:4">
      <c r="D493" s="146"/>
    </row>
    <row r="494" spans="4:4">
      <c r="D494" s="146"/>
    </row>
    <row r="495" spans="4:4">
      <c r="D495" s="146"/>
    </row>
    <row r="496" spans="4:4">
      <c r="D496" s="146"/>
    </row>
    <row r="497" spans="4:4">
      <c r="D497" s="146"/>
    </row>
    <row r="498" spans="4:4">
      <c r="D498" s="146"/>
    </row>
    <row r="499" spans="4:4">
      <c r="D499" s="146"/>
    </row>
    <row r="500" spans="4:4">
      <c r="D500" s="146"/>
    </row>
    <row r="501" spans="4:4">
      <c r="D501" s="146"/>
    </row>
    <row r="502" spans="4:4">
      <c r="D502" s="146"/>
    </row>
    <row r="503" spans="4:4">
      <c r="D503" s="146"/>
    </row>
    <row r="504" spans="4:4">
      <c r="D504" s="146"/>
    </row>
    <row r="505" spans="4:4">
      <c r="D505" s="146"/>
    </row>
    <row r="506" spans="4:4">
      <c r="D506" s="146"/>
    </row>
    <row r="507" spans="4:4">
      <c r="D507" s="146"/>
    </row>
    <row r="508" spans="4:4">
      <c r="D508" s="146"/>
    </row>
    <row r="509" spans="4:4">
      <c r="D509" s="146"/>
    </row>
    <row r="510" spans="4:4">
      <c r="D510" s="146"/>
    </row>
    <row r="511" spans="4:4">
      <c r="D511" s="146"/>
    </row>
    <row r="512" spans="4:4">
      <c r="D512" s="146"/>
    </row>
    <row r="513" spans="4:5">
      <c r="D513" s="146"/>
      <c r="E513" s="145"/>
    </row>
    <row r="514" spans="4:5">
      <c r="D514" s="145"/>
      <c r="E514" s="147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4" type="noConversion"/>
  <dataValidations disablePrompts="1"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175</v>
      </c>
      <c r="C1" s="76" t="s" vm="1">
        <v>242</v>
      </c>
    </row>
    <row r="2" spans="2:18">
      <c r="B2" s="56" t="s">
        <v>174</v>
      </c>
      <c r="C2" s="76" t="s">
        <v>243</v>
      </c>
    </row>
    <row r="3" spans="2:18">
      <c r="B3" s="56" t="s">
        <v>176</v>
      </c>
      <c r="C3" s="76" t="s">
        <v>244</v>
      </c>
    </row>
    <row r="4" spans="2:18">
      <c r="B4" s="56" t="s">
        <v>177</v>
      </c>
      <c r="C4" s="76">
        <v>9453</v>
      </c>
    </row>
    <row r="6" spans="2:18" ht="26.25" customHeight="1">
      <c r="B6" s="185" t="s">
        <v>216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spans="2:18" s="3" customFormat="1" ht="78.75">
      <c r="B7" s="22" t="s">
        <v>113</v>
      </c>
      <c r="C7" s="30" t="s">
        <v>41</v>
      </c>
      <c r="D7" s="30" t="s">
        <v>58</v>
      </c>
      <c r="E7" s="30" t="s">
        <v>15</v>
      </c>
      <c r="F7" s="30" t="s">
        <v>59</v>
      </c>
      <c r="G7" s="30" t="s">
        <v>99</v>
      </c>
      <c r="H7" s="30" t="s">
        <v>18</v>
      </c>
      <c r="I7" s="30" t="s">
        <v>98</v>
      </c>
      <c r="J7" s="30" t="s">
        <v>17</v>
      </c>
      <c r="K7" s="30" t="s">
        <v>213</v>
      </c>
      <c r="L7" s="30" t="s">
        <v>228</v>
      </c>
      <c r="M7" s="30" t="s">
        <v>214</v>
      </c>
      <c r="N7" s="30" t="s">
        <v>53</v>
      </c>
      <c r="O7" s="30" t="s">
        <v>178</v>
      </c>
      <c r="P7" s="31" t="s">
        <v>180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237</v>
      </c>
      <c r="M8" s="32" t="s">
        <v>231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3" t="s">
        <v>241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3" t="s">
        <v>109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3" t="s">
        <v>236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175</v>
      </c>
      <c r="C1" s="76" t="s" vm="1">
        <v>242</v>
      </c>
    </row>
    <row r="2" spans="2:18">
      <c r="B2" s="56" t="s">
        <v>174</v>
      </c>
      <c r="C2" s="76" t="s">
        <v>243</v>
      </c>
    </row>
    <row r="3" spans="2:18">
      <c r="B3" s="56" t="s">
        <v>176</v>
      </c>
      <c r="C3" s="76" t="s">
        <v>244</v>
      </c>
    </row>
    <row r="4" spans="2:18">
      <c r="B4" s="56" t="s">
        <v>177</v>
      </c>
      <c r="C4" s="76">
        <v>9453</v>
      </c>
    </row>
    <row r="6" spans="2:18" ht="26.25" customHeight="1">
      <c r="B6" s="185" t="s">
        <v>218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</row>
    <row r="7" spans="2:18" s="3" customFormat="1" ht="78.75">
      <c r="B7" s="22" t="s">
        <v>113</v>
      </c>
      <c r="C7" s="30" t="s">
        <v>41</v>
      </c>
      <c r="D7" s="30" t="s">
        <v>58</v>
      </c>
      <c r="E7" s="30" t="s">
        <v>15</v>
      </c>
      <c r="F7" s="30" t="s">
        <v>59</v>
      </c>
      <c r="G7" s="30" t="s">
        <v>99</v>
      </c>
      <c r="H7" s="30" t="s">
        <v>18</v>
      </c>
      <c r="I7" s="30" t="s">
        <v>98</v>
      </c>
      <c r="J7" s="30" t="s">
        <v>17</v>
      </c>
      <c r="K7" s="30" t="s">
        <v>213</v>
      </c>
      <c r="L7" s="30" t="s">
        <v>228</v>
      </c>
      <c r="M7" s="30" t="s">
        <v>214</v>
      </c>
      <c r="N7" s="30" t="s">
        <v>53</v>
      </c>
      <c r="O7" s="30" t="s">
        <v>178</v>
      </c>
      <c r="P7" s="31" t="s">
        <v>180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237</v>
      </c>
      <c r="M8" s="32" t="s">
        <v>231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3" t="s">
        <v>241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3" t="s">
        <v>109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3" t="s">
        <v>236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2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2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2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2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2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2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2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2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2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2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2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2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2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2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2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2"/>
      <c r="R31" s="2"/>
      <c r="S31" s="2"/>
      <c r="T31" s="2"/>
      <c r="U31" s="2"/>
      <c r="V31" s="2"/>
      <c r="W31" s="2"/>
    </row>
    <row r="32" spans="2:2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2"/>
      <c r="R32" s="2"/>
      <c r="S32" s="2"/>
      <c r="T32" s="2"/>
      <c r="U32" s="2"/>
      <c r="V32" s="2"/>
      <c r="W32" s="2"/>
    </row>
    <row r="33" spans="2:2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2"/>
      <c r="R33" s="2"/>
      <c r="S33" s="2"/>
      <c r="T33" s="2"/>
      <c r="U33" s="2"/>
      <c r="V33" s="2"/>
      <c r="W33" s="2"/>
    </row>
    <row r="34" spans="2:2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2"/>
      <c r="R34" s="2"/>
      <c r="S34" s="2"/>
      <c r="T34" s="2"/>
      <c r="U34" s="2"/>
      <c r="V34" s="2"/>
      <c r="W34" s="2"/>
    </row>
    <row r="35" spans="2:2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2"/>
      <c r="R35" s="2"/>
      <c r="S35" s="2"/>
      <c r="T35" s="2"/>
      <c r="U35" s="2"/>
      <c r="V35" s="2"/>
      <c r="W35" s="2"/>
    </row>
    <row r="36" spans="2:2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2"/>
      <c r="R36" s="2"/>
      <c r="S36" s="2"/>
      <c r="T36" s="2"/>
      <c r="U36" s="2"/>
      <c r="V36" s="2"/>
      <c r="W36" s="2"/>
    </row>
    <row r="37" spans="2:2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2"/>
      <c r="R37" s="2"/>
      <c r="S37" s="2"/>
      <c r="T37" s="2"/>
      <c r="U37" s="2"/>
      <c r="V37" s="2"/>
      <c r="W37" s="2"/>
    </row>
    <row r="38" spans="2:2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2"/>
      <c r="R38" s="2"/>
      <c r="S38" s="2"/>
      <c r="T38" s="2"/>
      <c r="U38" s="2"/>
      <c r="V38" s="2"/>
      <c r="W38" s="2"/>
    </row>
    <row r="39" spans="2:2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2"/>
      <c r="R39" s="2"/>
      <c r="S39" s="2"/>
      <c r="T39" s="2"/>
      <c r="U39" s="2"/>
      <c r="V39" s="2"/>
      <c r="W39" s="2"/>
    </row>
    <row r="40" spans="2:2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2"/>
      <c r="R40" s="2"/>
      <c r="S40" s="2"/>
      <c r="T40" s="2"/>
      <c r="U40" s="2"/>
      <c r="V40" s="2"/>
      <c r="W40" s="2"/>
    </row>
    <row r="41" spans="2:2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2"/>
      <c r="R41" s="2"/>
      <c r="S41" s="2"/>
      <c r="T41" s="2"/>
      <c r="U41" s="2"/>
      <c r="V41" s="2"/>
      <c r="W41" s="2"/>
    </row>
    <row r="42" spans="2:2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2"/>
      <c r="R42" s="2"/>
      <c r="S42" s="2"/>
      <c r="T42" s="2"/>
      <c r="U42" s="2"/>
      <c r="V42" s="2"/>
      <c r="W42" s="2"/>
    </row>
    <row r="43" spans="2:2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2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2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2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2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2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pane ySplit="10" topLeftCell="A14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175</v>
      </c>
      <c r="C1" s="76" t="s" vm="1">
        <v>242</v>
      </c>
    </row>
    <row r="2" spans="2:52">
      <c r="B2" s="56" t="s">
        <v>174</v>
      </c>
      <c r="C2" s="76" t="s">
        <v>243</v>
      </c>
    </row>
    <row r="3" spans="2:52">
      <c r="B3" s="56" t="s">
        <v>176</v>
      </c>
      <c r="C3" s="76" t="s">
        <v>244</v>
      </c>
    </row>
    <row r="4" spans="2:52">
      <c r="B4" s="56" t="s">
        <v>177</v>
      </c>
      <c r="C4" s="76">
        <v>9453</v>
      </c>
    </row>
    <row r="6" spans="2:52" ht="21.75" customHeight="1">
      <c r="B6" s="176" t="s">
        <v>205</v>
      </c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8"/>
    </row>
    <row r="7" spans="2:52" ht="27.75" customHeight="1">
      <c r="B7" s="179" t="s">
        <v>83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1"/>
      <c r="AT7" s="3"/>
      <c r="AU7" s="3"/>
    </row>
    <row r="8" spans="2:52" s="3" customFormat="1" ht="55.5" customHeight="1">
      <c r="B8" s="22" t="s">
        <v>112</v>
      </c>
      <c r="C8" s="30" t="s">
        <v>41</v>
      </c>
      <c r="D8" s="30" t="s">
        <v>116</v>
      </c>
      <c r="E8" s="30" t="s">
        <v>15</v>
      </c>
      <c r="F8" s="30" t="s">
        <v>59</v>
      </c>
      <c r="G8" s="30" t="s">
        <v>99</v>
      </c>
      <c r="H8" s="30" t="s">
        <v>18</v>
      </c>
      <c r="I8" s="30" t="s">
        <v>98</v>
      </c>
      <c r="J8" s="30" t="s">
        <v>17</v>
      </c>
      <c r="K8" s="30" t="s">
        <v>19</v>
      </c>
      <c r="L8" s="30" t="s">
        <v>228</v>
      </c>
      <c r="M8" s="30" t="s">
        <v>227</v>
      </c>
      <c r="N8" s="30" t="s">
        <v>56</v>
      </c>
      <c r="O8" s="30" t="s">
        <v>230</v>
      </c>
      <c r="P8" s="30" t="s">
        <v>178</v>
      </c>
      <c r="Q8" s="71" t="s">
        <v>180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237</v>
      </c>
      <c r="M9" s="32"/>
      <c r="N9" s="32" t="s">
        <v>238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135" customFormat="1" ht="18" customHeight="1">
      <c r="B11" s="120" t="s">
        <v>25</v>
      </c>
      <c r="C11" s="80"/>
      <c r="D11" s="80"/>
      <c r="E11" s="80"/>
      <c r="F11" s="80"/>
      <c r="G11" s="80"/>
      <c r="H11" s="88">
        <v>4.8506555741366961</v>
      </c>
      <c r="I11" s="80"/>
      <c r="J11" s="80"/>
      <c r="K11" s="89">
        <v>5.3203546020957173E-3</v>
      </c>
      <c r="L11" s="88"/>
      <c r="M11" s="90"/>
      <c r="N11" s="88">
        <v>8441.6173400000007</v>
      </c>
      <c r="O11" s="80"/>
      <c r="P11" s="89">
        <v>1</v>
      </c>
      <c r="Q11" s="89">
        <f>+N11/'סכום נכסי הקרן'!$C$42</f>
        <v>0.16837389714057369</v>
      </c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T11" s="136"/>
      <c r="AU11" s="136"/>
      <c r="AV11" s="139"/>
      <c r="AZ11" s="136"/>
    </row>
    <row r="12" spans="2:52" s="137" customFormat="1" ht="22.5" customHeight="1">
      <c r="B12" s="79" t="s">
        <v>225</v>
      </c>
      <c r="C12" s="80"/>
      <c r="D12" s="80"/>
      <c r="E12" s="80"/>
      <c r="F12" s="80"/>
      <c r="G12" s="80"/>
      <c r="H12" s="88">
        <v>4.8506555741366961</v>
      </c>
      <c r="I12" s="80"/>
      <c r="J12" s="80"/>
      <c r="K12" s="89">
        <v>5.3203546020957173E-3</v>
      </c>
      <c r="L12" s="88"/>
      <c r="M12" s="90"/>
      <c r="N12" s="88">
        <v>8441.6173400000007</v>
      </c>
      <c r="O12" s="80"/>
      <c r="P12" s="89">
        <v>1</v>
      </c>
      <c r="Q12" s="89">
        <f>+N12/'סכום נכסי הקרן'!$C$42</f>
        <v>0.16837389714057369</v>
      </c>
      <c r="AV12" s="135"/>
    </row>
    <row r="13" spans="2:52" s="136" customFormat="1">
      <c r="B13" s="97" t="s">
        <v>24</v>
      </c>
      <c r="C13" s="80"/>
      <c r="D13" s="80"/>
      <c r="E13" s="80"/>
      <c r="F13" s="80"/>
      <c r="G13" s="80"/>
      <c r="H13" s="88">
        <v>4.9362085016281148</v>
      </c>
      <c r="I13" s="80"/>
      <c r="J13" s="80"/>
      <c r="K13" s="89">
        <v>3.2568034856699886E-3</v>
      </c>
      <c r="L13" s="88"/>
      <c r="M13" s="90"/>
      <c r="N13" s="88">
        <v>4721.6036100000001</v>
      </c>
      <c r="O13" s="80"/>
      <c r="P13" s="89">
        <v>0.55932452512707709</v>
      </c>
      <c r="Q13" s="89">
        <f>+N13/'סכום נכסי הקרן'!$C$42</f>
        <v>9.4175650061946697E-2</v>
      </c>
    </row>
    <row r="14" spans="2:52" s="137" customFormat="1">
      <c r="B14" s="82" t="s">
        <v>23</v>
      </c>
      <c r="C14" s="80"/>
      <c r="D14" s="80"/>
      <c r="E14" s="80"/>
      <c r="F14" s="80"/>
      <c r="G14" s="80"/>
      <c r="H14" s="88">
        <v>4.9362085016281148</v>
      </c>
      <c r="I14" s="80"/>
      <c r="J14" s="80"/>
      <c r="K14" s="89">
        <v>3.2568034856699886E-3</v>
      </c>
      <c r="L14" s="88"/>
      <c r="M14" s="90"/>
      <c r="N14" s="88">
        <v>4721.6036100000001</v>
      </c>
      <c r="O14" s="80"/>
      <c r="P14" s="89">
        <v>0.55932452512707709</v>
      </c>
      <c r="Q14" s="89">
        <f>+N14/'סכום נכסי הקרן'!$C$42</f>
        <v>9.4175650061946697E-2</v>
      </c>
    </row>
    <row r="15" spans="2:52" s="137" customFormat="1">
      <c r="B15" s="83" t="s">
        <v>245</v>
      </c>
      <c r="C15" s="78" t="s">
        <v>246</v>
      </c>
      <c r="D15" s="91" t="s">
        <v>117</v>
      </c>
      <c r="E15" s="78" t="s">
        <v>247</v>
      </c>
      <c r="F15" s="78"/>
      <c r="G15" s="78"/>
      <c r="H15" s="85">
        <v>3.62</v>
      </c>
      <c r="I15" s="91" t="s">
        <v>160</v>
      </c>
      <c r="J15" s="92">
        <v>0.04</v>
      </c>
      <c r="K15" s="86">
        <v>-5.9999999999999995E-4</v>
      </c>
      <c r="L15" s="85">
        <v>89850</v>
      </c>
      <c r="M15" s="87">
        <v>150.27000000000001</v>
      </c>
      <c r="N15" s="85">
        <v>135.01760000000002</v>
      </c>
      <c r="O15" s="86">
        <v>5.7789500474246945E-6</v>
      </c>
      <c r="P15" s="86">
        <v>1.5994281020087084E-2</v>
      </c>
      <c r="Q15" s="86">
        <f>+N15/'סכום נכסי הקרן'!$C$42</f>
        <v>2.6930194273135722E-3</v>
      </c>
    </row>
    <row r="16" spans="2:52" s="137" customFormat="1" ht="20.25">
      <c r="B16" s="83" t="s">
        <v>248</v>
      </c>
      <c r="C16" s="78" t="s">
        <v>249</v>
      </c>
      <c r="D16" s="91" t="s">
        <v>117</v>
      </c>
      <c r="E16" s="78" t="s">
        <v>247</v>
      </c>
      <c r="F16" s="78"/>
      <c r="G16" s="78"/>
      <c r="H16" s="85">
        <v>14.459999999999999</v>
      </c>
      <c r="I16" s="91" t="s">
        <v>160</v>
      </c>
      <c r="J16" s="92">
        <v>0.04</v>
      </c>
      <c r="K16" s="86">
        <v>9.6000000000000009E-3</v>
      </c>
      <c r="L16" s="85">
        <v>247499</v>
      </c>
      <c r="M16" s="87">
        <v>180.38</v>
      </c>
      <c r="N16" s="85">
        <v>446.43869000000001</v>
      </c>
      <c r="O16" s="86">
        <v>1.525737006385867E-5</v>
      </c>
      <c r="P16" s="86">
        <v>5.2885445053826613E-2</v>
      </c>
      <c r="Q16" s="86">
        <f>+N16/'סכום נכסי הקרן'!$C$42</f>
        <v>8.9045284857264626E-3</v>
      </c>
      <c r="AT16" s="135"/>
    </row>
    <row r="17" spans="2:47" s="137" customFormat="1" ht="20.25">
      <c r="B17" s="83" t="s">
        <v>250</v>
      </c>
      <c r="C17" s="78" t="s">
        <v>251</v>
      </c>
      <c r="D17" s="91" t="s">
        <v>117</v>
      </c>
      <c r="E17" s="78" t="s">
        <v>247</v>
      </c>
      <c r="F17" s="78"/>
      <c r="G17" s="78"/>
      <c r="H17" s="85">
        <v>18.700000000000003</v>
      </c>
      <c r="I17" s="91" t="s">
        <v>160</v>
      </c>
      <c r="J17" s="92">
        <v>2.75E-2</v>
      </c>
      <c r="K17" s="86">
        <v>1.2199999999999999E-2</v>
      </c>
      <c r="L17" s="85">
        <v>231110</v>
      </c>
      <c r="M17" s="87">
        <v>139.9</v>
      </c>
      <c r="N17" s="85">
        <v>323.32288</v>
      </c>
      <c r="O17" s="86">
        <v>1.3075480845419144E-5</v>
      </c>
      <c r="P17" s="86">
        <v>3.8301058550469662E-2</v>
      </c>
      <c r="Q17" s="86">
        <f>+N17/'סכום נכסי הקרן'!$C$42</f>
        <v>6.4488984927518695E-3</v>
      </c>
      <c r="AU17" s="135"/>
    </row>
    <row r="18" spans="2:47" s="137" customFormat="1">
      <c r="B18" s="83" t="s">
        <v>252</v>
      </c>
      <c r="C18" s="78" t="s">
        <v>253</v>
      </c>
      <c r="D18" s="91" t="s">
        <v>117</v>
      </c>
      <c r="E18" s="78" t="s">
        <v>247</v>
      </c>
      <c r="F18" s="78"/>
      <c r="G18" s="78"/>
      <c r="H18" s="85">
        <v>5.7600000000000007</v>
      </c>
      <c r="I18" s="91" t="s">
        <v>160</v>
      </c>
      <c r="J18" s="92">
        <v>1.7500000000000002E-2</v>
      </c>
      <c r="K18" s="86">
        <v>5.0000000000000001E-4</v>
      </c>
      <c r="L18" s="85">
        <v>123000</v>
      </c>
      <c r="M18" s="87">
        <v>111.02</v>
      </c>
      <c r="N18" s="85">
        <v>136.55461</v>
      </c>
      <c r="O18" s="86">
        <v>8.8724872106342898E-6</v>
      </c>
      <c r="P18" s="86">
        <v>1.6176356318942074E-2</v>
      </c>
      <c r="Q18" s="86">
        <f>+N18/'סכום נכסי הקרן'!$C$42</f>
        <v>2.7236761549548219E-3</v>
      </c>
      <c r="AT18" s="139"/>
    </row>
    <row r="19" spans="2:47" s="137" customFormat="1">
      <c r="B19" s="83" t="s">
        <v>254</v>
      </c>
      <c r="C19" s="78" t="s">
        <v>255</v>
      </c>
      <c r="D19" s="91" t="s">
        <v>117</v>
      </c>
      <c r="E19" s="78" t="s">
        <v>247</v>
      </c>
      <c r="F19" s="78"/>
      <c r="G19" s="78"/>
      <c r="H19" s="85">
        <v>2</v>
      </c>
      <c r="I19" s="91" t="s">
        <v>160</v>
      </c>
      <c r="J19" s="92">
        <v>0.03</v>
      </c>
      <c r="K19" s="86">
        <v>1E-4</v>
      </c>
      <c r="L19" s="85">
        <v>998366</v>
      </c>
      <c r="M19" s="87">
        <v>118.91</v>
      </c>
      <c r="N19" s="85">
        <v>1187.1569500000001</v>
      </c>
      <c r="O19" s="86">
        <v>6.5123883425583358E-5</v>
      </c>
      <c r="P19" s="86">
        <v>0.14063145747850256</v>
      </c>
      <c r="Q19" s="86">
        <f>+N19/'סכום נכסי הקרן'!$C$42</f>
        <v>2.3678666556214353E-2</v>
      </c>
      <c r="AU19" s="139"/>
    </row>
    <row r="20" spans="2:47" s="137" customFormat="1">
      <c r="B20" s="83" t="s">
        <v>256</v>
      </c>
      <c r="C20" s="78" t="s">
        <v>257</v>
      </c>
      <c r="D20" s="91" t="s">
        <v>117</v>
      </c>
      <c r="E20" s="78" t="s">
        <v>247</v>
      </c>
      <c r="F20" s="78"/>
      <c r="G20" s="78"/>
      <c r="H20" s="85">
        <v>3.0799999999999996</v>
      </c>
      <c r="I20" s="91" t="s">
        <v>160</v>
      </c>
      <c r="J20" s="92">
        <v>1E-3</v>
      </c>
      <c r="K20" s="86">
        <v>-1.1999999999999999E-3</v>
      </c>
      <c r="L20" s="85">
        <v>1317591</v>
      </c>
      <c r="M20" s="87">
        <v>100.68</v>
      </c>
      <c r="N20" s="85">
        <v>1326.55061</v>
      </c>
      <c r="O20" s="86">
        <v>1.0313228089054425E-4</v>
      </c>
      <c r="P20" s="86">
        <v>0.15714412968167069</v>
      </c>
      <c r="Q20" s="86">
        <f>+N20/'סכום נכסי הקרן'!$C$42</f>
        <v>2.645896952726659E-2</v>
      </c>
    </row>
    <row r="21" spans="2:47" s="137" customFormat="1">
      <c r="B21" s="83" t="s">
        <v>258</v>
      </c>
      <c r="C21" s="78" t="s">
        <v>259</v>
      </c>
      <c r="D21" s="91" t="s">
        <v>117</v>
      </c>
      <c r="E21" s="78" t="s">
        <v>247</v>
      </c>
      <c r="F21" s="78"/>
      <c r="G21" s="78"/>
      <c r="H21" s="85">
        <v>0.58000000000000007</v>
      </c>
      <c r="I21" s="91" t="s">
        <v>160</v>
      </c>
      <c r="J21" s="92">
        <v>3.5000000000000003E-2</v>
      </c>
      <c r="K21" s="86">
        <v>1.54E-2</v>
      </c>
      <c r="L21" s="85">
        <v>497600</v>
      </c>
      <c r="M21" s="87">
        <v>119.38</v>
      </c>
      <c r="N21" s="85">
        <v>594.03489999999999</v>
      </c>
      <c r="O21" s="86">
        <v>2.5290887133266255E-5</v>
      </c>
      <c r="P21" s="86">
        <v>7.0369797169697337E-2</v>
      </c>
      <c r="Q21" s="86">
        <f>+N21/'סכום נכסי הקרן'!$C$42</f>
        <v>1.1848436990453652E-2</v>
      </c>
    </row>
    <row r="22" spans="2:47" s="137" customFormat="1">
      <c r="B22" s="83" t="s">
        <v>260</v>
      </c>
      <c r="C22" s="78" t="s">
        <v>261</v>
      </c>
      <c r="D22" s="91" t="s">
        <v>117</v>
      </c>
      <c r="E22" s="78" t="s">
        <v>247</v>
      </c>
      <c r="F22" s="78"/>
      <c r="G22" s="78"/>
      <c r="H22" s="85">
        <v>4.76</v>
      </c>
      <c r="I22" s="91" t="s">
        <v>160</v>
      </c>
      <c r="J22" s="92">
        <v>2.75E-2</v>
      </c>
      <c r="K22" s="86">
        <v>-9.0000000000000008E-4</v>
      </c>
      <c r="L22" s="85">
        <v>488213</v>
      </c>
      <c r="M22" s="87">
        <v>117.27</v>
      </c>
      <c r="N22" s="85">
        <v>572.52737000000002</v>
      </c>
      <c r="O22" s="86">
        <v>3.0105117215672695E-5</v>
      </c>
      <c r="P22" s="86">
        <v>6.7821999853881071E-2</v>
      </c>
      <c r="Q22" s="86">
        <f>+N22/'סכום נכסי הקרן'!$C$42</f>
        <v>1.1419454427265377E-2</v>
      </c>
    </row>
    <row r="23" spans="2:47" s="137" customFormat="1">
      <c r="B23" s="84"/>
      <c r="C23" s="78"/>
      <c r="D23" s="78"/>
      <c r="E23" s="78"/>
      <c r="F23" s="78"/>
      <c r="G23" s="78"/>
      <c r="H23" s="78"/>
      <c r="I23" s="78"/>
      <c r="J23" s="78"/>
      <c r="K23" s="86"/>
      <c r="L23" s="85"/>
      <c r="M23" s="87"/>
      <c r="N23" s="78"/>
      <c r="O23" s="78"/>
      <c r="P23" s="86"/>
      <c r="Q23" s="78"/>
    </row>
    <row r="24" spans="2:47" s="136" customFormat="1">
      <c r="B24" s="97" t="s">
        <v>42</v>
      </c>
      <c r="C24" s="80"/>
      <c r="D24" s="80"/>
      <c r="E24" s="80"/>
      <c r="F24" s="80"/>
      <c r="G24" s="80"/>
      <c r="H24" s="88">
        <v>4.7420680686573702</v>
      </c>
      <c r="I24" s="80"/>
      <c r="J24" s="80"/>
      <c r="K24" s="89">
        <v>7.939503645057782E-3</v>
      </c>
      <c r="L24" s="88"/>
      <c r="M24" s="90"/>
      <c r="N24" s="88">
        <v>3720.0137300000001</v>
      </c>
      <c r="O24" s="80"/>
      <c r="P24" s="89">
        <v>0.44067547487292286</v>
      </c>
      <c r="Q24" s="89">
        <f>+N24/'סכום נכסי הקרן'!$C$42</f>
        <v>7.4198247078626975E-2</v>
      </c>
    </row>
    <row r="25" spans="2:47" s="137" customFormat="1">
      <c r="B25" s="82" t="s">
        <v>880</v>
      </c>
      <c r="C25" s="80"/>
      <c r="D25" s="80"/>
      <c r="E25" s="80"/>
      <c r="F25" s="80"/>
      <c r="G25" s="80"/>
      <c r="H25" s="88">
        <v>4.7420680686573702</v>
      </c>
      <c r="I25" s="80"/>
      <c r="J25" s="80"/>
      <c r="K25" s="89">
        <v>7.939503645057782E-3</v>
      </c>
      <c r="L25" s="88"/>
      <c r="M25" s="90"/>
      <c r="N25" s="88">
        <v>3720.0137300000001</v>
      </c>
      <c r="O25" s="80"/>
      <c r="P25" s="89">
        <v>0.44067547487292286</v>
      </c>
      <c r="Q25" s="89">
        <f>+N25/'סכום נכסי הקרן'!$C$42</f>
        <v>7.4198247078626975E-2</v>
      </c>
    </row>
    <row r="26" spans="2:47" s="137" customFormat="1">
      <c r="B26" s="83" t="s">
        <v>262</v>
      </c>
      <c r="C26" s="78" t="s">
        <v>263</v>
      </c>
      <c r="D26" s="91" t="s">
        <v>117</v>
      </c>
      <c r="E26" s="78" t="s">
        <v>247</v>
      </c>
      <c r="F26" s="78"/>
      <c r="G26" s="78"/>
      <c r="H26" s="85">
        <v>1.36</v>
      </c>
      <c r="I26" s="91" t="s">
        <v>160</v>
      </c>
      <c r="J26" s="92">
        <v>0.06</v>
      </c>
      <c r="K26" s="86">
        <v>8.9999999999999998E-4</v>
      </c>
      <c r="L26" s="85">
        <v>230000</v>
      </c>
      <c r="M26" s="87">
        <v>111.86</v>
      </c>
      <c r="N26" s="85">
        <v>257.27800000000002</v>
      </c>
      <c r="O26" s="86">
        <v>1.2548901843556382E-5</v>
      </c>
      <c r="P26" s="86">
        <v>3.047733504584561E-2</v>
      </c>
      <c r="Q26" s="86">
        <f>+N26/'סכום נכסי הקרן'!$C$42</f>
        <v>5.1315876761280103E-3</v>
      </c>
    </row>
    <row r="27" spans="2:47" s="137" customFormat="1">
      <c r="B27" s="83" t="s">
        <v>264</v>
      </c>
      <c r="C27" s="78" t="s">
        <v>265</v>
      </c>
      <c r="D27" s="91" t="s">
        <v>117</v>
      </c>
      <c r="E27" s="78" t="s">
        <v>247</v>
      </c>
      <c r="F27" s="78"/>
      <c r="G27" s="78"/>
      <c r="H27" s="85">
        <v>7.22</v>
      </c>
      <c r="I27" s="91" t="s">
        <v>160</v>
      </c>
      <c r="J27" s="92">
        <v>6.25E-2</v>
      </c>
      <c r="K27" s="86">
        <v>1.5700000000000002E-2</v>
      </c>
      <c r="L27" s="85">
        <v>70000</v>
      </c>
      <c r="M27" s="87">
        <v>145.02000000000001</v>
      </c>
      <c r="N27" s="85">
        <v>101.514</v>
      </c>
      <c r="O27" s="86">
        <v>4.079336093878344E-6</v>
      </c>
      <c r="P27" s="86">
        <v>1.2025420711619226E-2</v>
      </c>
      <c r="Q27" s="86">
        <f>+N27/'סכום נכסי הקרן'!$C$42</f>
        <v>2.0247669499702998E-3</v>
      </c>
    </row>
    <row r="28" spans="2:47" s="137" customFormat="1">
      <c r="B28" s="83" t="s">
        <v>266</v>
      </c>
      <c r="C28" s="78" t="s">
        <v>267</v>
      </c>
      <c r="D28" s="91" t="s">
        <v>117</v>
      </c>
      <c r="E28" s="78" t="s">
        <v>247</v>
      </c>
      <c r="F28" s="78"/>
      <c r="G28" s="78"/>
      <c r="H28" s="85">
        <v>5.8500000000000005</v>
      </c>
      <c r="I28" s="91" t="s">
        <v>160</v>
      </c>
      <c r="J28" s="92">
        <v>3.7499999999999999E-2</v>
      </c>
      <c r="K28" s="86">
        <v>1.15E-2</v>
      </c>
      <c r="L28" s="85">
        <v>196</v>
      </c>
      <c r="M28" s="87">
        <v>118.05</v>
      </c>
      <c r="N28" s="85">
        <v>0.23138</v>
      </c>
      <c r="O28" s="86">
        <v>1.2734895471848019E-8</v>
      </c>
      <c r="P28" s="86">
        <v>2.7409439528089293E-5</v>
      </c>
      <c r="Q28" s="86">
        <f>+N28/'סכום נכסי הקרן'!$C$42</f>
        <v>4.6150341517832808E-6</v>
      </c>
    </row>
    <row r="29" spans="2:47" s="137" customFormat="1">
      <c r="B29" s="83" t="s">
        <v>268</v>
      </c>
      <c r="C29" s="78" t="s">
        <v>269</v>
      </c>
      <c r="D29" s="91" t="s">
        <v>117</v>
      </c>
      <c r="E29" s="78" t="s">
        <v>247</v>
      </c>
      <c r="F29" s="78"/>
      <c r="G29" s="78"/>
      <c r="H29" s="85">
        <v>1.64</v>
      </c>
      <c r="I29" s="91" t="s">
        <v>160</v>
      </c>
      <c r="J29" s="92">
        <v>2.2499999999999999E-2</v>
      </c>
      <c r="K29" s="86">
        <v>1.2999999999999997E-3</v>
      </c>
      <c r="L29" s="85">
        <v>294058</v>
      </c>
      <c r="M29" s="87">
        <v>104.29</v>
      </c>
      <c r="N29" s="85">
        <v>306.67308000000003</v>
      </c>
      <c r="O29" s="86">
        <v>1.5887353864498415E-5</v>
      </c>
      <c r="P29" s="86">
        <v>3.6328711388853359E-2</v>
      </c>
      <c r="Q29" s="86">
        <f>+N29/'סכום נכסי הקרן'!$C$42</f>
        <v>6.1168067146363829E-3</v>
      </c>
    </row>
    <row r="30" spans="2:47" s="137" customFormat="1">
      <c r="B30" s="83" t="s">
        <v>270</v>
      </c>
      <c r="C30" s="78" t="s">
        <v>271</v>
      </c>
      <c r="D30" s="91" t="s">
        <v>117</v>
      </c>
      <c r="E30" s="78" t="s">
        <v>247</v>
      </c>
      <c r="F30" s="78"/>
      <c r="G30" s="78"/>
      <c r="H30" s="85">
        <v>1.0799999999999998</v>
      </c>
      <c r="I30" s="91" t="s">
        <v>160</v>
      </c>
      <c r="J30" s="92">
        <v>5.0000000000000001E-3</v>
      </c>
      <c r="K30" s="86">
        <v>1E-3</v>
      </c>
      <c r="L30" s="85">
        <v>1016000</v>
      </c>
      <c r="M30" s="87">
        <v>100.89</v>
      </c>
      <c r="N30" s="85">
        <v>1025.0424499999999</v>
      </c>
      <c r="O30" s="86">
        <v>6.6556612425647878E-5</v>
      </c>
      <c r="P30" s="86">
        <v>0.12142725839311734</v>
      </c>
      <c r="Q30" s="86">
        <f>+N30/'סכום נכסי הקרן'!$C$42</f>
        <v>2.0445180714744601E-2</v>
      </c>
    </row>
    <row r="31" spans="2:47" s="137" customFormat="1">
      <c r="B31" s="83" t="s">
        <v>272</v>
      </c>
      <c r="C31" s="78" t="s">
        <v>273</v>
      </c>
      <c r="D31" s="91" t="s">
        <v>117</v>
      </c>
      <c r="E31" s="78" t="s">
        <v>247</v>
      </c>
      <c r="F31" s="78"/>
      <c r="G31" s="78"/>
      <c r="H31" s="85">
        <v>0.33</v>
      </c>
      <c r="I31" s="91" t="s">
        <v>160</v>
      </c>
      <c r="J31" s="92">
        <v>0.04</v>
      </c>
      <c r="K31" s="86">
        <v>1.2000000000000001E-3</v>
      </c>
      <c r="L31" s="85">
        <v>100000</v>
      </c>
      <c r="M31" s="87">
        <v>103.96</v>
      </c>
      <c r="N31" s="85">
        <v>103.96</v>
      </c>
      <c r="O31" s="86">
        <v>6.5844223155764548E-6</v>
      </c>
      <c r="P31" s="86">
        <v>1.231517561301825E-2</v>
      </c>
      <c r="Q31" s="86">
        <f>+N31/'סכום נכסי הקרן'!$C$42</f>
        <v>2.0735541119344361E-3</v>
      </c>
    </row>
    <row r="32" spans="2:47" s="137" customFormat="1">
      <c r="B32" s="83" t="s">
        <v>274</v>
      </c>
      <c r="C32" s="78" t="s">
        <v>275</v>
      </c>
      <c r="D32" s="91" t="s">
        <v>117</v>
      </c>
      <c r="E32" s="78" t="s">
        <v>247</v>
      </c>
      <c r="F32" s="78"/>
      <c r="G32" s="78"/>
      <c r="H32" s="85">
        <v>3.9</v>
      </c>
      <c r="I32" s="91" t="s">
        <v>160</v>
      </c>
      <c r="J32" s="92">
        <v>5.5E-2</v>
      </c>
      <c r="K32" s="86">
        <v>6.1000000000000013E-3</v>
      </c>
      <c r="L32" s="85">
        <v>145000</v>
      </c>
      <c r="M32" s="87">
        <v>124.52</v>
      </c>
      <c r="N32" s="85">
        <v>180.55399</v>
      </c>
      <c r="O32" s="86">
        <v>8.0747087651951931E-6</v>
      </c>
      <c r="P32" s="86">
        <v>2.1388554198548876E-2</v>
      </c>
      <c r="Q32" s="86">
        <f>+N32/'סכום נכסי הקרן'!$C$42</f>
        <v>3.6012742246120536E-3</v>
      </c>
    </row>
    <row r="33" spans="2:17" s="137" customFormat="1">
      <c r="B33" s="83" t="s">
        <v>276</v>
      </c>
      <c r="C33" s="78" t="s">
        <v>277</v>
      </c>
      <c r="D33" s="91" t="s">
        <v>117</v>
      </c>
      <c r="E33" s="78" t="s">
        <v>247</v>
      </c>
      <c r="F33" s="78"/>
      <c r="G33" s="78"/>
      <c r="H33" s="85">
        <v>15.42</v>
      </c>
      <c r="I33" s="91" t="s">
        <v>160</v>
      </c>
      <c r="J33" s="92">
        <v>5.5E-2</v>
      </c>
      <c r="K33" s="86">
        <v>2.86E-2</v>
      </c>
      <c r="L33" s="85">
        <v>402891</v>
      </c>
      <c r="M33" s="87">
        <v>149.41999999999999</v>
      </c>
      <c r="N33" s="85">
        <v>601.99974999999995</v>
      </c>
      <c r="O33" s="86">
        <v>2.2704958673121652E-5</v>
      </c>
      <c r="P33" s="86">
        <v>7.1313318971172407E-2</v>
      </c>
      <c r="Q33" s="86">
        <f>+N33/'סכום נכסי הקרן'!$C$42</f>
        <v>1.2007301433205103E-2</v>
      </c>
    </row>
    <row r="34" spans="2:17" s="137" customFormat="1">
      <c r="B34" s="83" t="s">
        <v>278</v>
      </c>
      <c r="C34" s="78" t="s">
        <v>279</v>
      </c>
      <c r="D34" s="91" t="s">
        <v>117</v>
      </c>
      <c r="E34" s="78" t="s">
        <v>247</v>
      </c>
      <c r="F34" s="78"/>
      <c r="G34" s="78"/>
      <c r="H34" s="85">
        <v>4.9800000000000004</v>
      </c>
      <c r="I34" s="91" t="s">
        <v>160</v>
      </c>
      <c r="J34" s="92">
        <v>4.2500000000000003E-2</v>
      </c>
      <c r="K34" s="86">
        <v>8.9000000000000017E-3</v>
      </c>
      <c r="L34" s="85">
        <v>544888</v>
      </c>
      <c r="M34" s="87">
        <v>120.1</v>
      </c>
      <c r="N34" s="85">
        <v>654.41046999999992</v>
      </c>
      <c r="O34" s="86">
        <v>2.9532363773323704E-5</v>
      </c>
      <c r="P34" s="86">
        <v>7.7521930175527221E-2</v>
      </c>
      <c r="Q34" s="86">
        <f>+N34/'סכום נכסי הקרן'!$C$42</f>
        <v>1.3052669497512956E-2</v>
      </c>
    </row>
    <row r="35" spans="2:17" s="137" customFormat="1">
      <c r="B35" s="83" t="s">
        <v>280</v>
      </c>
      <c r="C35" s="78" t="s">
        <v>281</v>
      </c>
      <c r="D35" s="91" t="s">
        <v>117</v>
      </c>
      <c r="E35" s="78" t="s">
        <v>247</v>
      </c>
      <c r="F35" s="78"/>
      <c r="G35" s="78"/>
      <c r="H35" s="85">
        <v>3.5200000000000005</v>
      </c>
      <c r="I35" s="91" t="s">
        <v>160</v>
      </c>
      <c r="J35" s="92">
        <v>0.01</v>
      </c>
      <c r="K35" s="86">
        <v>4.3E-3</v>
      </c>
      <c r="L35" s="85">
        <v>437658</v>
      </c>
      <c r="M35" s="87">
        <v>102.43</v>
      </c>
      <c r="N35" s="85">
        <v>448.29311000000001</v>
      </c>
      <c r="O35" s="86">
        <v>3.3225597264079795E-5</v>
      </c>
      <c r="P35" s="86">
        <v>5.3105120967257675E-2</v>
      </c>
      <c r="Q35" s="86">
        <f>+N35/'סכום נכסי הקרן'!$C$42</f>
        <v>8.9415161753787671E-3</v>
      </c>
    </row>
    <row r="36" spans="2:17" s="137" customFormat="1">
      <c r="B36" s="83" t="s">
        <v>282</v>
      </c>
      <c r="C36" s="78" t="s">
        <v>283</v>
      </c>
      <c r="D36" s="91" t="s">
        <v>117</v>
      </c>
      <c r="E36" s="78" t="s">
        <v>247</v>
      </c>
      <c r="F36" s="78"/>
      <c r="G36" s="78"/>
      <c r="H36" s="85">
        <v>2.2000000000000002</v>
      </c>
      <c r="I36" s="91" t="s">
        <v>160</v>
      </c>
      <c r="J36" s="92">
        <v>0.05</v>
      </c>
      <c r="K36" s="86">
        <v>2.2000000000000001E-3</v>
      </c>
      <c r="L36" s="85">
        <v>35000</v>
      </c>
      <c r="M36" s="87">
        <v>114.45</v>
      </c>
      <c r="N36" s="85">
        <v>40.057499999999997</v>
      </c>
      <c r="O36" s="86">
        <v>1.8909545916969805E-6</v>
      </c>
      <c r="P36" s="86">
        <v>4.7452399684347682E-3</v>
      </c>
      <c r="Q36" s="86">
        <f>+N36/'סכום נכסי הקרן'!$C$42</f>
        <v>7.9897454635257477E-4</v>
      </c>
    </row>
    <row r="37" spans="2:17" s="137" customFormat="1">
      <c r="B37" s="84"/>
      <c r="C37" s="78"/>
      <c r="D37" s="78"/>
      <c r="E37" s="78"/>
      <c r="F37" s="78"/>
      <c r="G37" s="78"/>
      <c r="H37" s="78"/>
      <c r="I37" s="78"/>
      <c r="J37" s="78"/>
      <c r="K37" s="86"/>
      <c r="L37" s="85"/>
      <c r="M37" s="87"/>
      <c r="N37" s="78"/>
      <c r="O37" s="78"/>
      <c r="P37" s="86"/>
      <c r="Q37" s="78"/>
    </row>
    <row r="38" spans="2:17" s="137" customFormat="1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93" t="s">
        <v>109</v>
      </c>
      <c r="C40" s="94"/>
      <c r="D40" s="94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93" t="s">
        <v>226</v>
      </c>
      <c r="C41" s="94"/>
      <c r="D41" s="94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182" t="s">
        <v>236</v>
      </c>
      <c r="C42" s="182"/>
      <c r="D42" s="182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</row>
    <row r="112" spans="2:17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</row>
    <row r="113" spans="2:17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</row>
    <row r="114" spans="2:17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</row>
    <row r="115" spans="2:17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</row>
    <row r="116" spans="2:17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</row>
    <row r="117" spans="2:17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</row>
    <row r="118" spans="2:17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</row>
    <row r="119" spans="2:17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</row>
    <row r="120" spans="2:17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</row>
    <row r="121" spans="2:17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</row>
    <row r="122" spans="2:17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</row>
    <row r="123" spans="2:17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</row>
    <row r="124" spans="2:17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</row>
    <row r="125" spans="2:17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</row>
    <row r="126" spans="2:17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</row>
    <row r="127" spans="2:17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</row>
    <row r="128" spans="2:17"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</row>
    <row r="129" spans="2:17"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</row>
    <row r="130" spans="2:17"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</row>
    <row r="131" spans="2:17"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</row>
    <row r="132" spans="2:17"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</row>
    <row r="133" spans="2:17"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</row>
    <row r="134" spans="2:17"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</row>
    <row r="135" spans="2:17"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</row>
    <row r="136" spans="2:17"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42:D42"/>
  </mergeCells>
  <phoneticPr fontId="4" type="noConversion"/>
  <dataValidations count="1">
    <dataValidation allowBlank="1" showInputMessage="1" showErrorMessage="1" sqref="A1:A1048576 C5:C29 B40:B42 B1:B30 D1:D29 E1:AF1048576 AJ1:XFD1048576 AG1:AI27 AG31:AI1048576 C40:D41 B31:D39 B4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175</v>
      </c>
      <c r="C1" s="76" t="s" vm="1">
        <v>242</v>
      </c>
    </row>
    <row r="2" spans="2:67">
      <c r="B2" s="56" t="s">
        <v>174</v>
      </c>
      <c r="C2" s="76" t="s">
        <v>243</v>
      </c>
    </row>
    <row r="3" spans="2:67">
      <c r="B3" s="56" t="s">
        <v>176</v>
      </c>
      <c r="C3" s="76" t="s">
        <v>244</v>
      </c>
    </row>
    <row r="4" spans="2:67">
      <c r="B4" s="56" t="s">
        <v>177</v>
      </c>
      <c r="C4" s="76">
        <v>9453</v>
      </c>
    </row>
    <row r="6" spans="2:67" ht="26.25" customHeight="1">
      <c r="B6" s="179" t="s">
        <v>205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4"/>
      <c r="BO6" s="3"/>
    </row>
    <row r="7" spans="2:67" ht="26.25" customHeight="1">
      <c r="B7" s="179" t="s">
        <v>84</v>
      </c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4"/>
      <c r="AZ7" s="43"/>
      <c r="BJ7" s="3"/>
      <c r="BO7" s="3"/>
    </row>
    <row r="8" spans="2:67" s="3" customFormat="1" ht="78.75">
      <c r="B8" s="37" t="s">
        <v>112</v>
      </c>
      <c r="C8" s="13" t="s">
        <v>41</v>
      </c>
      <c r="D8" s="13" t="s">
        <v>116</v>
      </c>
      <c r="E8" s="13" t="s">
        <v>221</v>
      </c>
      <c r="F8" s="13" t="s">
        <v>114</v>
      </c>
      <c r="G8" s="13" t="s">
        <v>58</v>
      </c>
      <c r="H8" s="13" t="s">
        <v>15</v>
      </c>
      <c r="I8" s="13" t="s">
        <v>59</v>
      </c>
      <c r="J8" s="13" t="s">
        <v>99</v>
      </c>
      <c r="K8" s="13" t="s">
        <v>18</v>
      </c>
      <c r="L8" s="13" t="s">
        <v>98</v>
      </c>
      <c r="M8" s="13" t="s">
        <v>17</v>
      </c>
      <c r="N8" s="13" t="s">
        <v>19</v>
      </c>
      <c r="O8" s="13" t="s">
        <v>228</v>
      </c>
      <c r="P8" s="13" t="s">
        <v>227</v>
      </c>
      <c r="Q8" s="13" t="s">
        <v>56</v>
      </c>
      <c r="R8" s="13" t="s">
        <v>53</v>
      </c>
      <c r="S8" s="13" t="s">
        <v>178</v>
      </c>
      <c r="T8" s="38" t="s">
        <v>180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237</v>
      </c>
      <c r="P9" s="16"/>
      <c r="Q9" s="16" t="s">
        <v>231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110</v>
      </c>
      <c r="R10" s="19" t="s">
        <v>111</v>
      </c>
      <c r="S10" s="45" t="s">
        <v>181</v>
      </c>
      <c r="T10" s="72" t="s">
        <v>222</v>
      </c>
      <c r="U10" s="5"/>
      <c r="BJ10" s="1"/>
      <c r="BK10" s="3"/>
      <c r="BL10" s="1"/>
      <c r="BO10" s="1"/>
    </row>
    <row r="11" spans="2:67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5"/>
      <c r="BJ11" s="1"/>
      <c r="BK11" s="3"/>
      <c r="BL11" s="1"/>
      <c r="BO11" s="1"/>
    </row>
    <row r="12" spans="2:67" ht="20.25">
      <c r="B12" s="93" t="s">
        <v>241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BK12" s="4"/>
    </row>
    <row r="13" spans="2:67">
      <c r="B13" s="93" t="s">
        <v>109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</row>
    <row r="14" spans="2:67">
      <c r="B14" s="93" t="s">
        <v>226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</row>
    <row r="15" spans="2:67">
      <c r="B15" s="93" t="s">
        <v>236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</row>
    <row r="16" spans="2:67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BJ16" s="4"/>
    </row>
    <row r="17" spans="2:20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</row>
    <row r="18" spans="2:20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</row>
    <row r="19" spans="2:20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</row>
    <row r="20" spans="2:20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</row>
    <row r="21" spans="2:20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</row>
    <row r="22" spans="2:20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</row>
    <row r="23" spans="2:20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</row>
    <row r="24" spans="2:20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</row>
    <row r="25" spans="2:20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</row>
    <row r="26" spans="2:20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</row>
    <row r="27" spans="2:20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</row>
    <row r="28" spans="2:20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</row>
    <row r="29" spans="2:20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</row>
    <row r="30" spans="2:20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</row>
    <row r="31" spans="2:20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</row>
    <row r="32" spans="2:20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</row>
    <row r="33" spans="2:20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</row>
    <row r="34" spans="2:20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</row>
    <row r="35" spans="2:20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</row>
    <row r="36" spans="2:20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</row>
    <row r="37" spans="2:20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2:20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</row>
    <row r="39" spans="2:20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</row>
    <row r="40" spans="2:20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</row>
    <row r="41" spans="2:20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</row>
    <row r="42" spans="2:20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</row>
    <row r="43" spans="2:20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</row>
    <row r="44" spans="2:20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</row>
    <row r="45" spans="2:20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</row>
    <row r="46" spans="2:20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</row>
    <row r="47" spans="2:20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</row>
    <row r="48" spans="2:20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</row>
    <row r="49" spans="2:20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0" spans="2:20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1" spans="2:20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</row>
    <row r="52" spans="2:20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2:20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</row>
    <row r="54" spans="2:20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2:20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</row>
    <row r="56" spans="2:20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</row>
    <row r="57" spans="2:20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</row>
    <row r="58" spans="2:20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</row>
    <row r="59" spans="2:20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</row>
    <row r="60" spans="2:20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</row>
    <row r="61" spans="2:20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</row>
    <row r="62" spans="2:20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</row>
    <row r="63" spans="2:20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</row>
    <row r="64" spans="2:20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</row>
    <row r="65" spans="2:20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</row>
    <row r="66" spans="2:20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</row>
    <row r="67" spans="2:20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</row>
    <row r="68" spans="2:20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</row>
    <row r="69" spans="2:20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</row>
    <row r="70" spans="2:20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</row>
    <row r="71" spans="2:20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</row>
    <row r="72" spans="2:20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</row>
    <row r="73" spans="2:20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</row>
    <row r="74" spans="2:20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</row>
    <row r="75" spans="2:20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</row>
    <row r="76" spans="2:20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</row>
    <row r="77" spans="2:20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</row>
    <row r="78" spans="2:20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</row>
    <row r="79" spans="2:20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</row>
    <row r="80" spans="2:20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</row>
    <row r="81" spans="2:20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</row>
    <row r="82" spans="2:20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</row>
    <row r="83" spans="2:20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</row>
    <row r="84" spans="2:20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</row>
    <row r="85" spans="2:20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</row>
    <row r="86" spans="2:20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</row>
    <row r="87" spans="2:20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</row>
    <row r="88" spans="2:20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</row>
    <row r="89" spans="2:20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</row>
    <row r="90" spans="2:20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</row>
    <row r="91" spans="2:20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</row>
    <row r="92" spans="2:20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</row>
    <row r="93" spans="2:20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</row>
    <row r="94" spans="2:20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</row>
    <row r="95" spans="2:20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</row>
    <row r="96" spans="2:20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</row>
    <row r="97" spans="2:20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</row>
    <row r="98" spans="2:20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</row>
    <row r="99" spans="2:20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</row>
    <row r="100" spans="2:20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</row>
    <row r="101" spans="2:20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</row>
    <row r="102" spans="2:20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</row>
    <row r="103" spans="2:20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</row>
    <row r="104" spans="2:20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</row>
    <row r="105" spans="2:20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</row>
    <row r="106" spans="2:20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</row>
    <row r="107" spans="2:20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</row>
    <row r="108" spans="2:20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</row>
    <row r="109" spans="2:20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</row>
    <row r="110" spans="2:20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I830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0.8554687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7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11.85546875" style="1" bestFit="1" customWidth="1"/>
    <col min="17" max="17" width="8.28515625" style="1" bestFit="1" customWidth="1"/>
    <col min="18" max="18" width="9" style="1" bestFit="1" customWidth="1"/>
    <col min="19" max="19" width="14.140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1">
      <c r="B1" s="56" t="s">
        <v>175</v>
      </c>
      <c r="C1" s="76" t="s" vm="1">
        <v>242</v>
      </c>
    </row>
    <row r="2" spans="2:61">
      <c r="B2" s="56" t="s">
        <v>174</v>
      </c>
      <c r="C2" s="76" t="s">
        <v>243</v>
      </c>
    </row>
    <row r="3" spans="2:61">
      <c r="B3" s="56" t="s">
        <v>176</v>
      </c>
      <c r="C3" s="76" t="s">
        <v>244</v>
      </c>
    </row>
    <row r="4" spans="2:61">
      <c r="B4" s="56" t="s">
        <v>177</v>
      </c>
      <c r="C4" s="76">
        <v>9453</v>
      </c>
    </row>
    <row r="6" spans="2:61" ht="26.25" customHeight="1">
      <c r="B6" s="185" t="s">
        <v>205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7"/>
    </row>
    <row r="7" spans="2:61" ht="26.25" customHeight="1">
      <c r="B7" s="185" t="s">
        <v>85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7"/>
      <c r="BI7" s="3"/>
    </row>
    <row r="8" spans="2:61" s="3" customFormat="1" ht="78.75">
      <c r="B8" s="22" t="s">
        <v>112</v>
      </c>
      <c r="C8" s="30" t="s">
        <v>41</v>
      </c>
      <c r="D8" s="30" t="s">
        <v>116</v>
      </c>
      <c r="E8" s="30" t="s">
        <v>221</v>
      </c>
      <c r="F8" s="30" t="s">
        <v>114</v>
      </c>
      <c r="G8" s="30" t="s">
        <v>58</v>
      </c>
      <c r="H8" s="30" t="s">
        <v>15</v>
      </c>
      <c r="I8" s="30" t="s">
        <v>59</v>
      </c>
      <c r="J8" s="30" t="s">
        <v>99</v>
      </c>
      <c r="K8" s="30" t="s">
        <v>18</v>
      </c>
      <c r="L8" s="30" t="s">
        <v>98</v>
      </c>
      <c r="M8" s="30" t="s">
        <v>17</v>
      </c>
      <c r="N8" s="30" t="s">
        <v>19</v>
      </c>
      <c r="O8" s="13" t="s">
        <v>228</v>
      </c>
      <c r="P8" s="30" t="s">
        <v>227</v>
      </c>
      <c r="Q8" s="30" t="s">
        <v>235</v>
      </c>
      <c r="R8" s="30" t="s">
        <v>56</v>
      </c>
      <c r="S8" s="13" t="s">
        <v>53</v>
      </c>
      <c r="T8" s="30" t="s">
        <v>178</v>
      </c>
      <c r="U8" s="30" t="s">
        <v>180</v>
      </c>
      <c r="V8" s="1"/>
      <c r="BE8" s="1"/>
      <c r="BF8" s="1"/>
    </row>
    <row r="9" spans="2:61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237</v>
      </c>
      <c r="P9" s="32"/>
      <c r="Q9" s="16" t="s">
        <v>231</v>
      </c>
      <c r="R9" s="32" t="s">
        <v>231</v>
      </c>
      <c r="S9" s="16" t="s">
        <v>20</v>
      </c>
      <c r="T9" s="32" t="s">
        <v>231</v>
      </c>
      <c r="U9" s="17" t="s">
        <v>20</v>
      </c>
      <c r="BD9" s="1"/>
      <c r="BE9" s="1"/>
      <c r="BF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110</v>
      </c>
      <c r="R10" s="19" t="s">
        <v>111</v>
      </c>
      <c r="S10" s="19" t="s">
        <v>181</v>
      </c>
      <c r="T10" s="20" t="s">
        <v>222</v>
      </c>
      <c r="U10" s="20" t="s">
        <v>239</v>
      </c>
      <c r="V10" s="5"/>
      <c r="BD10" s="1"/>
      <c r="BE10" s="3"/>
      <c r="BF10" s="1"/>
    </row>
    <row r="11" spans="2:61" s="135" customFormat="1" ht="18" customHeight="1">
      <c r="B11" s="95" t="s">
        <v>32</v>
      </c>
      <c r="C11" s="96"/>
      <c r="D11" s="96"/>
      <c r="E11" s="96"/>
      <c r="F11" s="96"/>
      <c r="G11" s="96"/>
      <c r="H11" s="96"/>
      <c r="I11" s="96"/>
      <c r="J11" s="96"/>
      <c r="K11" s="98">
        <v>4.8072762203120316</v>
      </c>
      <c r="L11" s="96"/>
      <c r="M11" s="96"/>
      <c r="N11" s="99">
        <v>1.0870622122181031E-2</v>
      </c>
      <c r="O11" s="98"/>
      <c r="P11" s="100"/>
      <c r="Q11" s="98">
        <f>+Q12</f>
        <v>2.9631300000000005</v>
      </c>
      <c r="R11" s="98">
        <v>5946.4328999999971</v>
      </c>
      <c r="S11" s="96"/>
      <c r="T11" s="101">
        <v>1</v>
      </c>
      <c r="U11" s="101">
        <f>+R11/'סכום נכסי הקרן'!$C$42</f>
        <v>0.1186057174984341</v>
      </c>
      <c r="V11" s="138"/>
      <c r="BD11" s="137"/>
      <c r="BE11" s="139"/>
      <c r="BF11" s="137"/>
      <c r="BI11" s="137"/>
    </row>
    <row r="12" spans="2:61" s="137" customFormat="1">
      <c r="B12" s="79" t="s">
        <v>225</v>
      </c>
      <c r="C12" s="80"/>
      <c r="D12" s="80"/>
      <c r="E12" s="80"/>
      <c r="F12" s="80"/>
      <c r="G12" s="80"/>
      <c r="H12" s="80"/>
      <c r="I12" s="80"/>
      <c r="J12" s="80"/>
      <c r="K12" s="88">
        <v>4.8072762203120316</v>
      </c>
      <c r="L12" s="80"/>
      <c r="M12" s="80"/>
      <c r="N12" s="102">
        <v>1.0870622122181031E-2</v>
      </c>
      <c r="O12" s="88"/>
      <c r="P12" s="90"/>
      <c r="Q12" s="88">
        <f>+Q13+Q63</f>
        <v>2.9631300000000005</v>
      </c>
      <c r="R12" s="88">
        <v>5946.4328999999971</v>
      </c>
      <c r="S12" s="80"/>
      <c r="T12" s="89">
        <v>1</v>
      </c>
      <c r="U12" s="89">
        <f>+R12/'סכום נכסי הקרן'!$C$42</f>
        <v>0.1186057174984341</v>
      </c>
      <c r="BE12" s="139"/>
    </row>
    <row r="13" spans="2:61" s="137" customFormat="1" ht="20.25">
      <c r="B13" s="97" t="s">
        <v>31</v>
      </c>
      <c r="C13" s="80"/>
      <c r="D13" s="80"/>
      <c r="E13" s="80"/>
      <c r="F13" s="80"/>
      <c r="G13" s="80"/>
      <c r="H13" s="80"/>
      <c r="I13" s="80"/>
      <c r="J13" s="80"/>
      <c r="K13" s="88">
        <v>4.8127640629583786</v>
      </c>
      <c r="L13" s="80"/>
      <c r="M13" s="80"/>
      <c r="N13" s="102">
        <v>9.5186453349371866E-3</v>
      </c>
      <c r="O13" s="88"/>
      <c r="P13" s="90"/>
      <c r="Q13" s="88">
        <f>SUM(Q14:Q61)</f>
        <v>1.8270000000000002</v>
      </c>
      <c r="R13" s="88">
        <v>4933.0936099999972</v>
      </c>
      <c r="S13" s="80"/>
      <c r="T13" s="89">
        <v>0.82958871191500361</v>
      </c>
      <c r="U13" s="89">
        <f>+R13/'סכום נכסי הקרן'!$C$42</f>
        <v>9.8393964405280754E-2</v>
      </c>
      <c r="BE13" s="135"/>
    </row>
    <row r="14" spans="2:61" s="137" customFormat="1">
      <c r="B14" s="84" t="s">
        <v>284</v>
      </c>
      <c r="C14" s="78" t="s">
        <v>285</v>
      </c>
      <c r="D14" s="91" t="s">
        <v>117</v>
      </c>
      <c r="E14" s="91" t="s">
        <v>286</v>
      </c>
      <c r="F14" s="78" t="s">
        <v>287</v>
      </c>
      <c r="G14" s="91" t="s">
        <v>288</v>
      </c>
      <c r="H14" s="78" t="s">
        <v>871</v>
      </c>
      <c r="I14" s="78" t="s">
        <v>157</v>
      </c>
      <c r="J14" s="78"/>
      <c r="K14" s="85">
        <v>2.73</v>
      </c>
      <c r="L14" s="91" t="s">
        <v>160</v>
      </c>
      <c r="M14" s="92">
        <v>5.8999999999999999E-3</v>
      </c>
      <c r="N14" s="92">
        <v>2.7000000000000001E-3</v>
      </c>
      <c r="O14" s="85">
        <v>116259</v>
      </c>
      <c r="P14" s="87">
        <v>100.22</v>
      </c>
      <c r="Q14" s="78"/>
      <c r="R14" s="85">
        <v>116.51477</v>
      </c>
      <c r="S14" s="86">
        <v>2.1778889357007696E-5</v>
      </c>
      <c r="T14" s="86">
        <v>1.9594061172371096E-2</v>
      </c>
      <c r="U14" s="86">
        <f>+R14/'סכום נכסי הקרן'!$C$42</f>
        <v>2.3239676840572827E-3</v>
      </c>
    </row>
    <row r="15" spans="2:61" s="137" customFormat="1">
      <c r="B15" s="84" t="s">
        <v>289</v>
      </c>
      <c r="C15" s="78" t="s">
        <v>290</v>
      </c>
      <c r="D15" s="91" t="s">
        <v>117</v>
      </c>
      <c r="E15" s="91" t="s">
        <v>286</v>
      </c>
      <c r="F15" s="78" t="s">
        <v>291</v>
      </c>
      <c r="G15" s="91" t="s">
        <v>288</v>
      </c>
      <c r="H15" s="78" t="s">
        <v>871</v>
      </c>
      <c r="I15" s="78" t="s">
        <v>157</v>
      </c>
      <c r="J15" s="78"/>
      <c r="K15" s="85">
        <v>4.8900000000000006</v>
      </c>
      <c r="L15" s="91" t="s">
        <v>160</v>
      </c>
      <c r="M15" s="92">
        <v>9.8999999999999991E-3</v>
      </c>
      <c r="N15" s="92">
        <v>5.0000000000000001E-3</v>
      </c>
      <c r="O15" s="85">
        <v>457984</v>
      </c>
      <c r="P15" s="87">
        <v>102.34</v>
      </c>
      <c r="Q15" s="78"/>
      <c r="R15" s="85">
        <v>468.70085</v>
      </c>
      <c r="S15" s="86">
        <v>1.5195857557416135E-4</v>
      </c>
      <c r="T15" s="86">
        <v>7.8820505987715797E-2</v>
      </c>
      <c r="U15" s="86">
        <f>+R15/'סכום נכסי הקרן'!$C$42</f>
        <v>9.3485626662626539E-3</v>
      </c>
    </row>
    <row r="16" spans="2:61" s="137" customFormat="1">
      <c r="B16" s="84" t="s">
        <v>292</v>
      </c>
      <c r="C16" s="78" t="s">
        <v>293</v>
      </c>
      <c r="D16" s="91" t="s">
        <v>117</v>
      </c>
      <c r="E16" s="91" t="s">
        <v>286</v>
      </c>
      <c r="F16" s="78" t="s">
        <v>291</v>
      </c>
      <c r="G16" s="91" t="s">
        <v>288</v>
      </c>
      <c r="H16" s="78" t="s">
        <v>871</v>
      </c>
      <c r="I16" s="78" t="s">
        <v>157</v>
      </c>
      <c r="J16" s="78"/>
      <c r="K16" s="78">
        <v>6.82</v>
      </c>
      <c r="L16" s="91" t="s">
        <v>160</v>
      </c>
      <c r="M16" s="92">
        <v>8.6E-3</v>
      </c>
      <c r="N16" s="140">
        <v>9.1999999999999998E-3</v>
      </c>
      <c r="O16" s="85">
        <v>107000</v>
      </c>
      <c r="P16" s="87">
        <v>99.6</v>
      </c>
      <c r="Q16" s="78"/>
      <c r="R16" s="85">
        <v>106.572</v>
      </c>
      <c r="S16" s="140">
        <v>0</v>
      </c>
      <c r="T16" s="86">
        <v>1.7922004972090084E-2</v>
      </c>
      <c r="U16" s="86">
        <f>+R16/'סכום נכסי הקרן'!$C$42</f>
        <v>2.1256522587252478E-3</v>
      </c>
    </row>
    <row r="17" spans="2:56" s="137" customFormat="1" ht="20.25">
      <c r="B17" s="84" t="s">
        <v>294</v>
      </c>
      <c r="C17" s="78" t="s">
        <v>295</v>
      </c>
      <c r="D17" s="91" t="s">
        <v>117</v>
      </c>
      <c r="E17" s="91" t="s">
        <v>286</v>
      </c>
      <c r="F17" s="78" t="s">
        <v>291</v>
      </c>
      <c r="G17" s="91" t="s">
        <v>288</v>
      </c>
      <c r="H17" s="78" t="s">
        <v>871</v>
      </c>
      <c r="I17" s="78" t="s">
        <v>157</v>
      </c>
      <c r="J17" s="78"/>
      <c r="K17" s="85">
        <v>12.090000000000002</v>
      </c>
      <c r="L17" s="91" t="s">
        <v>160</v>
      </c>
      <c r="M17" s="92">
        <v>1.04E-2</v>
      </c>
      <c r="N17" s="92">
        <v>9.4999999999999998E-3</v>
      </c>
      <c r="O17" s="85">
        <v>53415</v>
      </c>
      <c r="P17" s="87">
        <v>99.45</v>
      </c>
      <c r="Q17" s="78"/>
      <c r="R17" s="85">
        <v>53.121209999999998</v>
      </c>
      <c r="S17" s="86">
        <v>1.1223760795108318E-4</v>
      </c>
      <c r="T17" s="86">
        <v>8.933290073785247E-3</v>
      </c>
      <c r="U17" s="86">
        <f>+R17/'סכום נכסי הקרן'!$C$42</f>
        <v>1.0595392788229387E-3</v>
      </c>
      <c r="BD17" s="135"/>
    </row>
    <row r="18" spans="2:56" s="137" customFormat="1">
      <c r="B18" s="84" t="s">
        <v>296</v>
      </c>
      <c r="C18" s="78" t="s">
        <v>297</v>
      </c>
      <c r="D18" s="91" t="s">
        <v>117</v>
      </c>
      <c r="E18" s="91" t="s">
        <v>286</v>
      </c>
      <c r="F18" s="78" t="s">
        <v>291</v>
      </c>
      <c r="G18" s="91" t="s">
        <v>288</v>
      </c>
      <c r="H18" s="78" t="s">
        <v>871</v>
      </c>
      <c r="I18" s="78" t="s">
        <v>157</v>
      </c>
      <c r="J18" s="78"/>
      <c r="K18" s="85">
        <v>2.44</v>
      </c>
      <c r="L18" s="91" t="s">
        <v>160</v>
      </c>
      <c r="M18" s="92">
        <v>4.0999999999999995E-3</v>
      </c>
      <c r="N18" s="92">
        <v>4.0000000000000002E-4</v>
      </c>
      <c r="O18" s="85">
        <v>88001.54</v>
      </c>
      <c r="P18" s="87">
        <v>99.62</v>
      </c>
      <c r="Q18" s="78"/>
      <c r="R18" s="85">
        <v>87.66713</v>
      </c>
      <c r="S18" s="86">
        <v>5.3537554243673328E-5</v>
      </c>
      <c r="T18" s="86">
        <v>1.4742809928957585E-2</v>
      </c>
      <c r="U18" s="86">
        <f>+R18/'סכום נכסי הקרן'!$C$42</f>
        <v>1.7485815495670526E-3</v>
      </c>
    </row>
    <row r="19" spans="2:56" s="137" customFormat="1">
      <c r="B19" s="84" t="s">
        <v>298</v>
      </c>
      <c r="C19" s="78" t="s">
        <v>299</v>
      </c>
      <c r="D19" s="91" t="s">
        <v>117</v>
      </c>
      <c r="E19" s="91" t="s">
        <v>286</v>
      </c>
      <c r="F19" s="78" t="s">
        <v>291</v>
      </c>
      <c r="G19" s="91" t="s">
        <v>288</v>
      </c>
      <c r="H19" s="78" t="s">
        <v>871</v>
      </c>
      <c r="I19" s="78" t="s">
        <v>157</v>
      </c>
      <c r="J19" s="78"/>
      <c r="K19" s="85">
        <v>2.3199999999999998</v>
      </c>
      <c r="L19" s="91" t="s">
        <v>160</v>
      </c>
      <c r="M19" s="92">
        <v>6.4000000000000003E-3</v>
      </c>
      <c r="N19" s="92">
        <v>3.6000000000000003E-3</v>
      </c>
      <c r="O19" s="85">
        <v>220000</v>
      </c>
      <c r="P19" s="87">
        <v>100.07</v>
      </c>
      <c r="Q19" s="78"/>
      <c r="R19" s="85">
        <v>220.15398999999999</v>
      </c>
      <c r="S19" s="86">
        <v>6.9839163580780899E-5</v>
      </c>
      <c r="T19" s="86">
        <v>3.7022866263234908E-2</v>
      </c>
      <c r="U19" s="86">
        <f>+R19/'סכום נכסי הקרן'!$C$42</f>
        <v>4.3911236169995455E-3</v>
      </c>
      <c r="BD19" s="139"/>
    </row>
    <row r="20" spans="2:56" s="137" customFormat="1">
      <c r="B20" s="84" t="s">
        <v>300</v>
      </c>
      <c r="C20" s="78" t="s">
        <v>301</v>
      </c>
      <c r="D20" s="91" t="s">
        <v>117</v>
      </c>
      <c r="E20" s="91" t="s">
        <v>286</v>
      </c>
      <c r="F20" s="78" t="s">
        <v>302</v>
      </c>
      <c r="G20" s="91" t="s">
        <v>288</v>
      </c>
      <c r="H20" s="78" t="s">
        <v>871</v>
      </c>
      <c r="I20" s="78" t="s">
        <v>157</v>
      </c>
      <c r="J20" s="78"/>
      <c r="K20" s="85">
        <v>4.41</v>
      </c>
      <c r="L20" s="91" t="s">
        <v>160</v>
      </c>
      <c r="M20" s="92">
        <v>0.05</v>
      </c>
      <c r="N20" s="92">
        <v>4.5000000000000005E-3</v>
      </c>
      <c r="O20" s="85">
        <v>59881</v>
      </c>
      <c r="P20" s="87">
        <v>125.31</v>
      </c>
      <c r="Q20" s="78"/>
      <c r="R20" s="85">
        <v>75.036869999999993</v>
      </c>
      <c r="S20" s="86">
        <v>1.9000148178373764E-5</v>
      </c>
      <c r="T20" s="86">
        <v>1.2618803787393284E-2</v>
      </c>
      <c r="U20" s="86">
        <f>+R20/'סכום נכסי הקרן'!$C$42</f>
        <v>1.496662277175738E-3</v>
      </c>
    </row>
    <row r="21" spans="2:56" s="137" customFormat="1">
      <c r="B21" s="84" t="s">
        <v>303</v>
      </c>
      <c r="C21" s="78" t="s">
        <v>304</v>
      </c>
      <c r="D21" s="91" t="s">
        <v>117</v>
      </c>
      <c r="E21" s="91" t="s">
        <v>286</v>
      </c>
      <c r="F21" s="78" t="s">
        <v>287</v>
      </c>
      <c r="G21" s="91" t="s">
        <v>288</v>
      </c>
      <c r="H21" s="78" t="s">
        <v>872</v>
      </c>
      <c r="I21" s="78" t="s">
        <v>157</v>
      </c>
      <c r="J21" s="78"/>
      <c r="K21" s="85">
        <v>2.93</v>
      </c>
      <c r="L21" s="91" t="s">
        <v>160</v>
      </c>
      <c r="M21" s="92">
        <v>3.4000000000000002E-2</v>
      </c>
      <c r="N21" s="92">
        <v>3.3E-3</v>
      </c>
      <c r="O21" s="85">
        <v>233590</v>
      </c>
      <c r="P21" s="87">
        <v>115.04</v>
      </c>
      <c r="Q21" s="78"/>
      <c r="R21" s="85">
        <v>268.72194000000002</v>
      </c>
      <c r="S21" s="86">
        <v>1.2486469294318574E-4</v>
      </c>
      <c r="T21" s="86">
        <v>4.5190443501010522E-2</v>
      </c>
      <c r="U21" s="86">
        <f>+R21/'סכום נכסי הקרן'!$C$42</f>
        <v>5.3598449755098013E-3</v>
      </c>
    </row>
    <row r="22" spans="2:56" s="137" customFormat="1">
      <c r="B22" s="84" t="s">
        <v>305</v>
      </c>
      <c r="C22" s="78" t="s">
        <v>306</v>
      </c>
      <c r="D22" s="91" t="s">
        <v>117</v>
      </c>
      <c r="E22" s="91" t="s">
        <v>286</v>
      </c>
      <c r="F22" s="78" t="s">
        <v>307</v>
      </c>
      <c r="G22" s="91" t="s">
        <v>308</v>
      </c>
      <c r="H22" s="78" t="s">
        <v>872</v>
      </c>
      <c r="I22" s="78" t="s">
        <v>870</v>
      </c>
      <c r="J22" s="78"/>
      <c r="K22" s="85">
        <v>3.9499999999999997</v>
      </c>
      <c r="L22" s="91" t="s">
        <v>160</v>
      </c>
      <c r="M22" s="92">
        <v>6.5000000000000006E-3</v>
      </c>
      <c r="N22" s="92">
        <v>5.3E-3</v>
      </c>
      <c r="O22" s="85">
        <v>32644</v>
      </c>
      <c r="P22" s="87">
        <v>99.48</v>
      </c>
      <c r="Q22" s="85">
        <v>0.10609</v>
      </c>
      <c r="R22" s="85">
        <v>32.58034</v>
      </c>
      <c r="S22" s="86">
        <v>2.7029685622996001E-5</v>
      </c>
      <c r="T22" s="86">
        <v>5.4789721077992855E-3</v>
      </c>
      <c r="U22" s="86">
        <f>+R22/'סכום נכסי הקרן'!$C$42</f>
        <v>6.4983741799944203E-4</v>
      </c>
    </row>
    <row r="23" spans="2:56" s="137" customFormat="1">
      <c r="B23" s="84" t="s">
        <v>309</v>
      </c>
      <c r="C23" s="78" t="s">
        <v>310</v>
      </c>
      <c r="D23" s="91" t="s">
        <v>117</v>
      </c>
      <c r="E23" s="91" t="s">
        <v>286</v>
      </c>
      <c r="F23" s="78" t="s">
        <v>307</v>
      </c>
      <c r="G23" s="91" t="s">
        <v>308</v>
      </c>
      <c r="H23" s="78" t="s">
        <v>872</v>
      </c>
      <c r="I23" s="78" t="s">
        <v>870</v>
      </c>
      <c r="J23" s="78"/>
      <c r="K23" s="85">
        <v>5.05</v>
      </c>
      <c r="L23" s="91" t="s">
        <v>160</v>
      </c>
      <c r="M23" s="92">
        <v>1.6399999999999998E-2</v>
      </c>
      <c r="N23" s="92">
        <v>7.3000000000000001E-3</v>
      </c>
      <c r="O23" s="85">
        <v>260000</v>
      </c>
      <c r="P23" s="87">
        <v>104</v>
      </c>
      <c r="Q23" s="78"/>
      <c r="R23" s="85">
        <v>270.39999999999998</v>
      </c>
      <c r="S23" s="86">
        <v>2.1956696327911436E-4</v>
      </c>
      <c r="T23" s="86">
        <v>4.5472639571868388E-2</v>
      </c>
      <c r="U23" s="86">
        <f>+R23/'סכום נכסי הקרן'!$C$42</f>
        <v>5.3933150429691379E-3</v>
      </c>
    </row>
    <row r="24" spans="2:56" s="137" customFormat="1">
      <c r="B24" s="84" t="s">
        <v>311</v>
      </c>
      <c r="C24" s="78" t="s">
        <v>312</v>
      </c>
      <c r="D24" s="91" t="s">
        <v>117</v>
      </c>
      <c r="E24" s="91" t="s">
        <v>286</v>
      </c>
      <c r="F24" s="78" t="s">
        <v>307</v>
      </c>
      <c r="G24" s="91" t="s">
        <v>308</v>
      </c>
      <c r="H24" s="78" t="s">
        <v>872</v>
      </c>
      <c r="I24" s="78" t="s">
        <v>157</v>
      </c>
      <c r="J24" s="78"/>
      <c r="K24" s="85">
        <v>6.41</v>
      </c>
      <c r="L24" s="91" t="s">
        <v>160</v>
      </c>
      <c r="M24" s="92">
        <v>1.34E-2</v>
      </c>
      <c r="N24" s="92">
        <v>1.18E-2</v>
      </c>
      <c r="O24" s="85">
        <v>143474</v>
      </c>
      <c r="P24" s="87">
        <v>101.65</v>
      </c>
      <c r="Q24" s="78"/>
      <c r="R24" s="85">
        <v>145.84132</v>
      </c>
      <c r="S24" s="86">
        <v>4.5149740208204773E-5</v>
      </c>
      <c r="T24" s="86">
        <v>2.4525849774576631E-2</v>
      </c>
      <c r="U24" s="86">
        <f>+R24/'סכום נכסי הקרן'!$C$42</f>
        <v>2.9089060097724695E-3</v>
      </c>
    </row>
    <row r="25" spans="2:56" s="137" customFormat="1">
      <c r="B25" s="84" t="s">
        <v>313</v>
      </c>
      <c r="C25" s="78" t="s">
        <v>314</v>
      </c>
      <c r="D25" s="91" t="s">
        <v>117</v>
      </c>
      <c r="E25" s="91" t="s">
        <v>286</v>
      </c>
      <c r="F25" s="78" t="s">
        <v>302</v>
      </c>
      <c r="G25" s="91" t="s">
        <v>288</v>
      </c>
      <c r="H25" s="78" t="s">
        <v>872</v>
      </c>
      <c r="I25" s="78" t="s">
        <v>157</v>
      </c>
      <c r="J25" s="78"/>
      <c r="K25" s="85">
        <v>1.9399999999999997</v>
      </c>
      <c r="L25" s="91" t="s">
        <v>160</v>
      </c>
      <c r="M25" s="92">
        <v>4.0999999999999995E-2</v>
      </c>
      <c r="N25" s="92">
        <v>6.2999999999999992E-3</v>
      </c>
      <c r="O25" s="85">
        <v>302643</v>
      </c>
      <c r="P25" s="87">
        <v>130.86000000000001</v>
      </c>
      <c r="Q25" s="78"/>
      <c r="R25" s="85">
        <v>396.03863000000001</v>
      </c>
      <c r="S25" s="86">
        <v>9.7111594054457426E-5</v>
      </c>
      <c r="T25" s="86">
        <v>6.6601042450172135E-2</v>
      </c>
      <c r="U25" s="86">
        <f>+R25/'סכום נכסי הקרן'!$C$42</f>
        <v>7.8992644259463334E-3</v>
      </c>
    </row>
    <row r="26" spans="2:56" s="137" customFormat="1">
      <c r="B26" s="84" t="s">
        <v>315</v>
      </c>
      <c r="C26" s="78" t="s">
        <v>316</v>
      </c>
      <c r="D26" s="91" t="s">
        <v>117</v>
      </c>
      <c r="E26" s="91" t="s">
        <v>286</v>
      </c>
      <c r="F26" s="78" t="s">
        <v>302</v>
      </c>
      <c r="G26" s="91" t="s">
        <v>288</v>
      </c>
      <c r="H26" s="78" t="s">
        <v>872</v>
      </c>
      <c r="I26" s="78" t="s">
        <v>157</v>
      </c>
      <c r="J26" s="78"/>
      <c r="K26" s="85">
        <v>3.46</v>
      </c>
      <c r="L26" s="91" t="s">
        <v>160</v>
      </c>
      <c r="M26" s="92">
        <v>0.04</v>
      </c>
      <c r="N26" s="92">
        <v>4.6999999999999993E-3</v>
      </c>
      <c r="O26" s="85">
        <v>30000</v>
      </c>
      <c r="P26" s="87">
        <v>119.78</v>
      </c>
      <c r="Q26" s="78"/>
      <c r="R26" s="85">
        <v>35.933999999999997</v>
      </c>
      <c r="S26" s="86">
        <v>1.0328213408430921E-5</v>
      </c>
      <c r="T26" s="86">
        <v>6.0429505561224806E-3</v>
      </c>
      <c r="U26" s="86">
        <f>+R26/'סכום נכסי הקרן'!$C$42</f>
        <v>7.167284865164682E-4</v>
      </c>
    </row>
    <row r="27" spans="2:56" s="137" customFormat="1">
      <c r="B27" s="84" t="s">
        <v>317</v>
      </c>
      <c r="C27" s="78" t="s">
        <v>318</v>
      </c>
      <c r="D27" s="91" t="s">
        <v>117</v>
      </c>
      <c r="E27" s="91" t="s">
        <v>286</v>
      </c>
      <c r="F27" s="78" t="s">
        <v>319</v>
      </c>
      <c r="G27" s="91" t="s">
        <v>308</v>
      </c>
      <c r="H27" s="78" t="s">
        <v>873</v>
      </c>
      <c r="I27" s="78" t="s">
        <v>870</v>
      </c>
      <c r="J27" s="78"/>
      <c r="K27" s="85">
        <v>6.3000000000000007</v>
      </c>
      <c r="L27" s="91" t="s">
        <v>160</v>
      </c>
      <c r="M27" s="92">
        <v>2.3399999999999997E-2</v>
      </c>
      <c r="N27" s="92">
        <v>1.32E-2</v>
      </c>
      <c r="O27" s="85">
        <v>75160.19</v>
      </c>
      <c r="P27" s="87">
        <v>106.65</v>
      </c>
      <c r="Q27" s="78"/>
      <c r="R27" s="85">
        <v>80.158339999999995</v>
      </c>
      <c r="S27" s="86">
        <v>4.3716756558147625E-5</v>
      </c>
      <c r="T27" s="86">
        <v>1.3480071388680773E-2</v>
      </c>
      <c r="U27" s="86">
        <f>+R27/'סכום נכסי הקרן'!$C$42</f>
        <v>1.598813538984596E-3</v>
      </c>
    </row>
    <row r="28" spans="2:56" s="137" customFormat="1">
      <c r="B28" s="84" t="s">
        <v>320</v>
      </c>
      <c r="C28" s="78" t="s">
        <v>321</v>
      </c>
      <c r="D28" s="91" t="s">
        <v>117</v>
      </c>
      <c r="E28" s="91" t="s">
        <v>286</v>
      </c>
      <c r="F28" s="78" t="s">
        <v>322</v>
      </c>
      <c r="G28" s="91" t="s">
        <v>308</v>
      </c>
      <c r="H28" s="78" t="s">
        <v>873</v>
      </c>
      <c r="I28" s="78" t="s">
        <v>157</v>
      </c>
      <c r="J28" s="78"/>
      <c r="K28" s="85">
        <v>3.35</v>
      </c>
      <c r="L28" s="91" t="s">
        <v>160</v>
      </c>
      <c r="M28" s="92">
        <v>4.8000000000000001E-2</v>
      </c>
      <c r="N28" s="92">
        <v>6.6E-3</v>
      </c>
      <c r="O28" s="85">
        <v>53272</v>
      </c>
      <c r="P28" s="87">
        <v>116.8</v>
      </c>
      <c r="Q28" s="78"/>
      <c r="R28" s="85">
        <v>62.221699999999998</v>
      </c>
      <c r="S28" s="86">
        <v>3.9183668665863457E-5</v>
      </c>
      <c r="T28" s="86">
        <v>1.0463701692488623E-2</v>
      </c>
      <c r="U28" s="86">
        <f>+R28/'סכום נכסי הקרן'!$C$42</f>
        <v>1.2410548469271923E-3</v>
      </c>
    </row>
    <row r="29" spans="2:56" s="137" customFormat="1">
      <c r="B29" s="84" t="s">
        <v>323</v>
      </c>
      <c r="C29" s="78" t="s">
        <v>324</v>
      </c>
      <c r="D29" s="91" t="s">
        <v>117</v>
      </c>
      <c r="E29" s="91" t="s">
        <v>286</v>
      </c>
      <c r="F29" s="78" t="s">
        <v>322</v>
      </c>
      <c r="G29" s="91" t="s">
        <v>308</v>
      </c>
      <c r="H29" s="78" t="s">
        <v>873</v>
      </c>
      <c r="I29" s="78" t="s">
        <v>157</v>
      </c>
      <c r="J29" s="78"/>
      <c r="K29" s="85">
        <v>7.24</v>
      </c>
      <c r="L29" s="91" t="s">
        <v>160</v>
      </c>
      <c r="M29" s="92">
        <v>3.2000000000000001E-2</v>
      </c>
      <c r="N29" s="92">
        <v>1.5599999999999998E-2</v>
      </c>
      <c r="O29" s="85">
        <v>136751</v>
      </c>
      <c r="P29" s="87">
        <v>111.69</v>
      </c>
      <c r="Q29" s="78"/>
      <c r="R29" s="85">
        <v>152.73719</v>
      </c>
      <c r="S29" s="86">
        <v>1.2905713013016036E-4</v>
      </c>
      <c r="T29" s="86">
        <v>2.568551475624993E-2</v>
      </c>
      <c r="U29" s="86">
        <f>+R29/'סכום נכסי הקרן'!$C$42</f>
        <v>3.0464489069816397E-3</v>
      </c>
    </row>
    <row r="30" spans="2:56" s="137" customFormat="1">
      <c r="B30" s="84" t="s">
        <v>325</v>
      </c>
      <c r="C30" s="78" t="s">
        <v>326</v>
      </c>
      <c r="D30" s="91" t="s">
        <v>117</v>
      </c>
      <c r="E30" s="91" t="s">
        <v>286</v>
      </c>
      <c r="F30" s="78" t="s">
        <v>322</v>
      </c>
      <c r="G30" s="91" t="s">
        <v>308</v>
      </c>
      <c r="H30" s="78" t="s">
        <v>873</v>
      </c>
      <c r="I30" s="78" t="s">
        <v>157</v>
      </c>
      <c r="J30" s="78"/>
      <c r="K30" s="85">
        <v>1.68</v>
      </c>
      <c r="L30" s="91" t="s">
        <v>160</v>
      </c>
      <c r="M30" s="92">
        <v>4.9000000000000002E-2</v>
      </c>
      <c r="N30" s="92">
        <v>9.7999999999999979E-3</v>
      </c>
      <c r="O30" s="85">
        <v>16662</v>
      </c>
      <c r="P30" s="87">
        <v>118.42</v>
      </c>
      <c r="Q30" s="78"/>
      <c r="R30" s="85">
        <v>19.731150000000003</v>
      </c>
      <c r="S30" s="86">
        <v>4.2053725459075522E-5</v>
      </c>
      <c r="T30" s="86">
        <v>3.3181489359780741E-3</v>
      </c>
      <c r="U30" s="86">
        <f>+R30/'סכום נכסי הקרן'!$C$42</f>
        <v>3.9355143531834513E-4</v>
      </c>
    </row>
    <row r="31" spans="2:56" s="137" customFormat="1">
      <c r="B31" s="84" t="s">
        <v>327</v>
      </c>
      <c r="C31" s="78" t="s">
        <v>328</v>
      </c>
      <c r="D31" s="91" t="s">
        <v>117</v>
      </c>
      <c r="E31" s="91" t="s">
        <v>286</v>
      </c>
      <c r="F31" s="78" t="s">
        <v>329</v>
      </c>
      <c r="G31" s="91" t="s">
        <v>330</v>
      </c>
      <c r="H31" s="78" t="s">
        <v>873</v>
      </c>
      <c r="I31" s="78" t="s">
        <v>157</v>
      </c>
      <c r="J31" s="78"/>
      <c r="K31" s="85">
        <v>3.0200000000000005</v>
      </c>
      <c r="L31" s="91" t="s">
        <v>160</v>
      </c>
      <c r="M31" s="92">
        <v>3.7000000000000005E-2</v>
      </c>
      <c r="N31" s="92">
        <v>6.1000000000000013E-3</v>
      </c>
      <c r="O31" s="85">
        <v>161636</v>
      </c>
      <c r="P31" s="87">
        <v>113.82</v>
      </c>
      <c r="Q31" s="78"/>
      <c r="R31" s="85">
        <v>183.97411</v>
      </c>
      <c r="S31" s="86">
        <v>5.3878996962877713E-5</v>
      </c>
      <c r="T31" s="86">
        <v>3.0938566548022444E-2</v>
      </c>
      <c r="U31" s="86">
        <f>+R31/'סכום נכסי הקרן'!$C$42</f>
        <v>3.6694908838012532E-3</v>
      </c>
    </row>
    <row r="32" spans="2:56" s="137" customFormat="1">
      <c r="B32" s="84" t="s">
        <v>331</v>
      </c>
      <c r="C32" s="78" t="s">
        <v>332</v>
      </c>
      <c r="D32" s="91" t="s">
        <v>117</v>
      </c>
      <c r="E32" s="91" t="s">
        <v>286</v>
      </c>
      <c r="F32" s="78" t="s">
        <v>287</v>
      </c>
      <c r="G32" s="91" t="s">
        <v>288</v>
      </c>
      <c r="H32" s="78" t="s">
        <v>873</v>
      </c>
      <c r="I32" s="78" t="s">
        <v>157</v>
      </c>
      <c r="J32" s="78"/>
      <c r="K32" s="85">
        <v>3.15</v>
      </c>
      <c r="L32" s="91" t="s">
        <v>160</v>
      </c>
      <c r="M32" s="92">
        <v>0.04</v>
      </c>
      <c r="N32" s="92">
        <v>5.0999999999999986E-3</v>
      </c>
      <c r="O32" s="85">
        <v>189606</v>
      </c>
      <c r="P32" s="87">
        <v>120.32</v>
      </c>
      <c r="Q32" s="78"/>
      <c r="R32" s="85">
        <v>228.13395</v>
      </c>
      <c r="S32" s="86">
        <v>1.4044909696162513E-4</v>
      </c>
      <c r="T32" s="86">
        <v>3.8364840541629606E-2</v>
      </c>
      <c r="U32" s="86">
        <f>+R32/'סכום נכסי הקרן'!$C$42</f>
        <v>4.5502894391529925E-3</v>
      </c>
    </row>
    <row r="33" spans="2:21" s="137" customFormat="1">
      <c r="B33" s="84" t="s">
        <v>333</v>
      </c>
      <c r="C33" s="78" t="s">
        <v>334</v>
      </c>
      <c r="D33" s="91" t="s">
        <v>117</v>
      </c>
      <c r="E33" s="91" t="s">
        <v>286</v>
      </c>
      <c r="F33" s="78" t="s">
        <v>335</v>
      </c>
      <c r="G33" s="91" t="s">
        <v>288</v>
      </c>
      <c r="H33" s="78" t="s">
        <v>873</v>
      </c>
      <c r="I33" s="78" t="s">
        <v>870</v>
      </c>
      <c r="J33" s="78"/>
      <c r="K33" s="85">
        <v>3.23</v>
      </c>
      <c r="L33" s="91" t="s">
        <v>160</v>
      </c>
      <c r="M33" s="92">
        <v>3.5499999999999997E-2</v>
      </c>
      <c r="N33" s="92">
        <v>6.1999999999999998E-3</v>
      </c>
      <c r="O33" s="85">
        <v>96000</v>
      </c>
      <c r="P33" s="87">
        <v>117.74</v>
      </c>
      <c r="Q33" s="78"/>
      <c r="R33" s="85">
        <v>113.0304</v>
      </c>
      <c r="S33" s="86">
        <v>2.2448775577135221E-4</v>
      </c>
      <c r="T33" s="86">
        <v>1.9008101478787402E-2</v>
      </c>
      <c r="U33" s="86">
        <f>+R33/'סכום נכסי הקרן'!$C$42</f>
        <v>2.2544695141746259E-3</v>
      </c>
    </row>
    <row r="34" spans="2:21" s="137" customFormat="1">
      <c r="B34" s="84" t="s">
        <v>336</v>
      </c>
      <c r="C34" s="78" t="s">
        <v>337</v>
      </c>
      <c r="D34" s="91" t="s">
        <v>117</v>
      </c>
      <c r="E34" s="91" t="s">
        <v>286</v>
      </c>
      <c r="F34" s="78" t="s">
        <v>335</v>
      </c>
      <c r="G34" s="91" t="s">
        <v>288</v>
      </c>
      <c r="H34" s="78" t="s">
        <v>873</v>
      </c>
      <c r="I34" s="78" t="s">
        <v>870</v>
      </c>
      <c r="J34" s="78"/>
      <c r="K34" s="85">
        <v>6.02</v>
      </c>
      <c r="L34" s="91" t="s">
        <v>160</v>
      </c>
      <c r="M34" s="92">
        <v>1.4999999999999999E-2</v>
      </c>
      <c r="N34" s="92">
        <v>9.1000000000000022E-3</v>
      </c>
      <c r="O34" s="85">
        <v>3194</v>
      </c>
      <c r="P34" s="87">
        <v>103.52</v>
      </c>
      <c r="Q34" s="78"/>
      <c r="R34" s="85">
        <v>3.3064200000000001</v>
      </c>
      <c r="S34" s="86">
        <v>5.2881619970446756E-6</v>
      </c>
      <c r="T34" s="86">
        <v>5.5603418984177919E-4</v>
      </c>
      <c r="U34" s="86">
        <f>+R34/'סכום נכסי הקרן'!$C$42</f>
        <v>6.5948834039844742E-5</v>
      </c>
    </row>
    <row r="35" spans="2:21" s="137" customFormat="1">
      <c r="B35" s="84" t="s">
        <v>338</v>
      </c>
      <c r="C35" s="78" t="s">
        <v>339</v>
      </c>
      <c r="D35" s="91" t="s">
        <v>117</v>
      </c>
      <c r="E35" s="91" t="s">
        <v>286</v>
      </c>
      <c r="F35" s="78" t="s">
        <v>340</v>
      </c>
      <c r="G35" s="91" t="s">
        <v>341</v>
      </c>
      <c r="H35" s="78" t="s">
        <v>873</v>
      </c>
      <c r="I35" s="78" t="s">
        <v>157</v>
      </c>
      <c r="J35" s="78"/>
      <c r="K35" s="85">
        <v>8.68</v>
      </c>
      <c r="L35" s="91" t="s">
        <v>160</v>
      </c>
      <c r="M35" s="92">
        <v>3.85E-2</v>
      </c>
      <c r="N35" s="92">
        <v>1.6799999999999999E-2</v>
      </c>
      <c r="O35" s="85">
        <v>13697.64</v>
      </c>
      <c r="P35" s="87">
        <v>119.69</v>
      </c>
      <c r="Q35" s="141">
        <v>0.26368000000000003</v>
      </c>
      <c r="R35" s="85">
        <v>16.658390000000001</v>
      </c>
      <c r="S35" s="86">
        <v>4.9823137943041877E-6</v>
      </c>
      <c r="T35" s="86">
        <v>2.8014088917071626E-3</v>
      </c>
      <c r="U35" s="86">
        <f>+R35/'סכום נכסי הקרן'!$C$42</f>
        <v>3.3226311160742107E-4</v>
      </c>
    </row>
    <row r="36" spans="2:21" s="137" customFormat="1">
      <c r="B36" s="84" t="s">
        <v>342</v>
      </c>
      <c r="C36" s="78" t="s">
        <v>343</v>
      </c>
      <c r="D36" s="91" t="s">
        <v>117</v>
      </c>
      <c r="E36" s="91" t="s">
        <v>286</v>
      </c>
      <c r="F36" s="78" t="s">
        <v>340</v>
      </c>
      <c r="G36" s="91" t="s">
        <v>341</v>
      </c>
      <c r="H36" s="78" t="s">
        <v>873</v>
      </c>
      <c r="I36" s="78" t="s">
        <v>157</v>
      </c>
      <c r="J36" s="78"/>
      <c r="K36" s="85">
        <v>6.8599999999999994</v>
      </c>
      <c r="L36" s="91" t="s">
        <v>160</v>
      </c>
      <c r="M36" s="92">
        <v>4.4999999999999998E-2</v>
      </c>
      <c r="N36" s="92">
        <v>1.43E-2</v>
      </c>
      <c r="O36" s="85">
        <v>211000</v>
      </c>
      <c r="P36" s="87">
        <v>123.78</v>
      </c>
      <c r="Q36" s="78"/>
      <c r="R36" s="85">
        <v>261.17581999999999</v>
      </c>
      <c r="S36" s="86">
        <v>2.3097898966943731E-4</v>
      </c>
      <c r="T36" s="86">
        <v>4.3921427247585708E-2</v>
      </c>
      <c r="U36" s="86">
        <f>+R36/'סכום נכסי הקרן'!$C$42</f>
        <v>5.2093323922551768E-3</v>
      </c>
    </row>
    <row r="37" spans="2:21" s="137" customFormat="1">
      <c r="B37" s="84" t="s">
        <v>344</v>
      </c>
      <c r="C37" s="78" t="s">
        <v>345</v>
      </c>
      <c r="D37" s="91" t="s">
        <v>117</v>
      </c>
      <c r="E37" s="91" t="s">
        <v>286</v>
      </c>
      <c r="F37" s="78" t="s">
        <v>287</v>
      </c>
      <c r="G37" s="91" t="s">
        <v>288</v>
      </c>
      <c r="H37" s="78" t="s">
        <v>873</v>
      </c>
      <c r="I37" s="78" t="s">
        <v>157</v>
      </c>
      <c r="J37" s="78"/>
      <c r="K37" s="85">
        <v>2.68</v>
      </c>
      <c r="L37" s="91" t="s">
        <v>160</v>
      </c>
      <c r="M37" s="92">
        <v>0.05</v>
      </c>
      <c r="N37" s="92">
        <v>5.2999999999999992E-3</v>
      </c>
      <c r="O37" s="85">
        <v>100000</v>
      </c>
      <c r="P37" s="87">
        <v>123.73</v>
      </c>
      <c r="Q37" s="78"/>
      <c r="R37" s="85">
        <v>123.73</v>
      </c>
      <c r="S37" s="86">
        <v>1.000001000001E-4</v>
      </c>
      <c r="T37" s="86">
        <v>2.0807432301136377E-2</v>
      </c>
      <c r="U37" s="86">
        <f>+R37/'סכום נכסי הקרן'!$C$42</f>
        <v>2.4678804373763738E-3</v>
      </c>
    </row>
    <row r="38" spans="2:21" s="137" customFormat="1">
      <c r="B38" s="84" t="s">
        <v>346</v>
      </c>
      <c r="C38" s="78" t="s">
        <v>347</v>
      </c>
      <c r="D38" s="91" t="s">
        <v>117</v>
      </c>
      <c r="E38" s="91" t="s">
        <v>286</v>
      </c>
      <c r="F38" s="78" t="s">
        <v>302</v>
      </c>
      <c r="G38" s="91" t="s">
        <v>288</v>
      </c>
      <c r="H38" s="78" t="s">
        <v>873</v>
      </c>
      <c r="I38" s="78" t="s">
        <v>870</v>
      </c>
      <c r="J38" s="78"/>
      <c r="K38" s="85">
        <v>2.5599999999999996</v>
      </c>
      <c r="L38" s="91" t="s">
        <v>160</v>
      </c>
      <c r="M38" s="92">
        <v>6.5000000000000002E-2</v>
      </c>
      <c r="N38" s="92">
        <v>5.8999999999999999E-3</v>
      </c>
      <c r="O38" s="85">
        <v>51972</v>
      </c>
      <c r="P38" s="87">
        <v>127.79</v>
      </c>
      <c r="Q38" s="85">
        <v>0.92959999999999998</v>
      </c>
      <c r="R38" s="85">
        <v>67.344630000000009</v>
      </c>
      <c r="S38" s="86">
        <v>3.299809523809524E-5</v>
      </c>
      <c r="T38" s="86">
        <v>1.1325214819122914E-2</v>
      </c>
      <c r="U38" s="86">
        <f>+R38/'סכום נכסי הקרן'!$C$42</f>
        <v>1.3432352294459717E-3</v>
      </c>
    </row>
    <row r="39" spans="2:21" s="137" customFormat="1">
      <c r="B39" s="84" t="s">
        <v>348</v>
      </c>
      <c r="C39" s="78" t="s">
        <v>349</v>
      </c>
      <c r="D39" s="91" t="s">
        <v>117</v>
      </c>
      <c r="E39" s="91" t="s">
        <v>286</v>
      </c>
      <c r="F39" s="78" t="s">
        <v>350</v>
      </c>
      <c r="G39" s="91" t="s">
        <v>308</v>
      </c>
      <c r="H39" s="78" t="s">
        <v>873</v>
      </c>
      <c r="I39" s="78" t="s">
        <v>870</v>
      </c>
      <c r="J39" s="78"/>
      <c r="K39" s="85">
        <v>8.9300000000000015</v>
      </c>
      <c r="L39" s="91" t="s">
        <v>160</v>
      </c>
      <c r="M39" s="92">
        <v>3.5000000000000003E-2</v>
      </c>
      <c r="N39" s="92">
        <v>1.8199999999999997E-2</v>
      </c>
      <c r="O39" s="85">
        <v>22218.3</v>
      </c>
      <c r="P39" s="87">
        <v>116.64</v>
      </c>
      <c r="Q39" s="78"/>
      <c r="R39" s="85">
        <v>25.915430000000001</v>
      </c>
      <c r="S39" s="86">
        <v>1.3173636717770296E-4</v>
      </c>
      <c r="T39" s="86">
        <v>4.3581472179733188E-3</v>
      </c>
      <c r="U39" s="86">
        <f>+R39/'סכום נכסי הקרן'!$C$42</f>
        <v>5.1690117775152992E-4</v>
      </c>
    </row>
    <row r="40" spans="2:21" s="137" customFormat="1">
      <c r="B40" s="84" t="s">
        <v>351</v>
      </c>
      <c r="C40" s="78" t="s">
        <v>352</v>
      </c>
      <c r="D40" s="91" t="s">
        <v>117</v>
      </c>
      <c r="E40" s="91" t="s">
        <v>286</v>
      </c>
      <c r="F40" s="78" t="s">
        <v>350</v>
      </c>
      <c r="G40" s="91" t="s">
        <v>308</v>
      </c>
      <c r="H40" s="78" t="s">
        <v>873</v>
      </c>
      <c r="I40" s="78" t="s">
        <v>870</v>
      </c>
      <c r="J40" s="78"/>
      <c r="K40" s="85">
        <v>7.57</v>
      </c>
      <c r="L40" s="91" t="s">
        <v>160</v>
      </c>
      <c r="M40" s="92">
        <v>0.04</v>
      </c>
      <c r="N40" s="92">
        <v>1.5100000000000001E-2</v>
      </c>
      <c r="O40" s="85">
        <v>5092.42</v>
      </c>
      <c r="P40" s="87">
        <v>119.86</v>
      </c>
      <c r="Q40" s="78"/>
      <c r="R40" s="85">
        <v>6.1037799999999995</v>
      </c>
      <c r="S40" s="86">
        <v>1.9052031303183082E-5</v>
      </c>
      <c r="T40" s="86">
        <v>1.0264607543120519E-3</v>
      </c>
      <c r="U40" s="86">
        <f>+R40/'סכום נכסי הקרן'!$C$42</f>
        <v>1.2174411424916481E-4</v>
      </c>
    </row>
    <row r="41" spans="2:21" s="137" customFormat="1">
      <c r="B41" s="84" t="s">
        <v>353</v>
      </c>
      <c r="C41" s="78" t="s">
        <v>354</v>
      </c>
      <c r="D41" s="91" t="s">
        <v>117</v>
      </c>
      <c r="E41" s="91" t="s">
        <v>286</v>
      </c>
      <c r="F41" s="78" t="s">
        <v>355</v>
      </c>
      <c r="G41" s="91" t="s">
        <v>356</v>
      </c>
      <c r="H41" s="78" t="s">
        <v>874</v>
      </c>
      <c r="I41" s="78" t="s">
        <v>870</v>
      </c>
      <c r="J41" s="78"/>
      <c r="K41" s="85">
        <v>8.81</v>
      </c>
      <c r="L41" s="91" t="s">
        <v>160</v>
      </c>
      <c r="M41" s="92">
        <v>5.1500000000000004E-2</v>
      </c>
      <c r="N41" s="92">
        <v>2.58E-2</v>
      </c>
      <c r="O41" s="85">
        <v>201298</v>
      </c>
      <c r="P41" s="87">
        <v>150.5</v>
      </c>
      <c r="Q41" s="78"/>
      <c r="R41" s="85">
        <v>302.95347999999996</v>
      </c>
      <c r="S41" s="86">
        <v>5.668734240452467E-5</v>
      </c>
      <c r="T41" s="86">
        <v>5.0947094685958719E-2</v>
      </c>
      <c r="U41" s="86">
        <f>+R41/'סכום נכסי הקרן'!$C$42</f>
        <v>6.0426167196887927E-3</v>
      </c>
    </row>
    <row r="42" spans="2:21" s="137" customFormat="1">
      <c r="B42" s="84" t="s">
        <v>357</v>
      </c>
      <c r="C42" s="78" t="s">
        <v>358</v>
      </c>
      <c r="D42" s="91" t="s">
        <v>117</v>
      </c>
      <c r="E42" s="91" t="s">
        <v>286</v>
      </c>
      <c r="F42" s="78" t="s">
        <v>359</v>
      </c>
      <c r="G42" s="91" t="s">
        <v>308</v>
      </c>
      <c r="H42" s="78" t="s">
        <v>874</v>
      </c>
      <c r="I42" s="78" t="s">
        <v>157</v>
      </c>
      <c r="J42" s="78"/>
      <c r="K42" s="85">
        <v>5.4</v>
      </c>
      <c r="L42" s="91" t="s">
        <v>160</v>
      </c>
      <c r="M42" s="92">
        <v>4.7500000000000001E-2</v>
      </c>
      <c r="N42" s="92">
        <v>1.1299999999999999E-2</v>
      </c>
      <c r="O42" s="85">
        <v>126923</v>
      </c>
      <c r="P42" s="87">
        <v>145.27000000000001</v>
      </c>
      <c r="Q42" s="78"/>
      <c r="R42" s="85">
        <v>184.36093</v>
      </c>
      <c r="S42" s="86">
        <v>6.725109945424681E-5</v>
      </c>
      <c r="T42" s="86">
        <v>3.1003617311480988E-2</v>
      </c>
      <c r="U42" s="86">
        <f>+R42/'סכום נכסי הקרן'!$C$42</f>
        <v>3.6772062762750746E-3</v>
      </c>
    </row>
    <row r="43" spans="2:21" s="137" customFormat="1">
      <c r="B43" s="84" t="s">
        <v>360</v>
      </c>
      <c r="C43" s="78" t="s">
        <v>361</v>
      </c>
      <c r="D43" s="91" t="s">
        <v>117</v>
      </c>
      <c r="E43" s="91" t="s">
        <v>286</v>
      </c>
      <c r="F43" s="78" t="s">
        <v>362</v>
      </c>
      <c r="G43" s="91" t="s">
        <v>308</v>
      </c>
      <c r="H43" s="78" t="s">
        <v>874</v>
      </c>
      <c r="I43" s="78" t="s">
        <v>157</v>
      </c>
      <c r="J43" s="78"/>
      <c r="K43" s="85">
        <v>0.74</v>
      </c>
      <c r="L43" s="91" t="s">
        <v>160</v>
      </c>
      <c r="M43" s="92">
        <v>5.2999999999999999E-2</v>
      </c>
      <c r="N43" s="92">
        <v>1.1500000000000002E-2</v>
      </c>
      <c r="O43" s="85">
        <v>343</v>
      </c>
      <c r="P43" s="87">
        <v>121.51</v>
      </c>
      <c r="Q43" s="78"/>
      <c r="R43" s="85">
        <v>0.41677999999999998</v>
      </c>
      <c r="S43" s="86">
        <v>7.4039873584622043E-7</v>
      </c>
      <c r="T43" s="86">
        <v>7.008907810933176E-5</v>
      </c>
      <c r="U43" s="86">
        <f>+R43/'סכום נכסי הקרן'!$C$42</f>
        <v>8.3129653979610838E-6</v>
      </c>
    </row>
    <row r="44" spans="2:21" s="137" customFormat="1">
      <c r="B44" s="84" t="s">
        <v>363</v>
      </c>
      <c r="C44" s="78" t="s">
        <v>364</v>
      </c>
      <c r="D44" s="91" t="s">
        <v>117</v>
      </c>
      <c r="E44" s="91" t="s">
        <v>286</v>
      </c>
      <c r="F44" s="78" t="s">
        <v>365</v>
      </c>
      <c r="G44" s="91" t="s">
        <v>308</v>
      </c>
      <c r="H44" s="78" t="s">
        <v>874</v>
      </c>
      <c r="I44" s="78" t="s">
        <v>870</v>
      </c>
      <c r="J44" s="78"/>
      <c r="K44" s="85">
        <v>7.86</v>
      </c>
      <c r="L44" s="91" t="s">
        <v>160</v>
      </c>
      <c r="M44" s="92">
        <v>2.35E-2</v>
      </c>
      <c r="N44" s="92">
        <v>1.78E-2</v>
      </c>
      <c r="O44" s="85">
        <v>14700</v>
      </c>
      <c r="P44" s="87">
        <v>104.77</v>
      </c>
      <c r="Q44" s="85">
        <v>0.32513999999999998</v>
      </c>
      <c r="R44" s="85">
        <v>15.733180000000001</v>
      </c>
      <c r="S44" s="86">
        <v>5.9199739122496416E-5</v>
      </c>
      <c r="T44" s="86">
        <v>2.6458181340951493E-3</v>
      </c>
      <c r="U44" s="86">
        <f>+R44/'סכום נכסי הקרן'!$C$42</f>
        <v>3.1380915816472331E-4</v>
      </c>
    </row>
    <row r="45" spans="2:21" s="137" customFormat="1">
      <c r="B45" s="84" t="s">
        <v>366</v>
      </c>
      <c r="C45" s="78" t="s">
        <v>367</v>
      </c>
      <c r="D45" s="91" t="s">
        <v>117</v>
      </c>
      <c r="E45" s="91" t="s">
        <v>286</v>
      </c>
      <c r="F45" s="78" t="s">
        <v>365</v>
      </c>
      <c r="G45" s="91" t="s">
        <v>308</v>
      </c>
      <c r="H45" s="78" t="s">
        <v>874</v>
      </c>
      <c r="I45" s="78" t="s">
        <v>870</v>
      </c>
      <c r="J45" s="78"/>
      <c r="K45" s="85">
        <v>6.6</v>
      </c>
      <c r="L45" s="91" t="s">
        <v>160</v>
      </c>
      <c r="M45" s="92">
        <v>2.3E-2</v>
      </c>
      <c r="N45" s="92">
        <v>1.8200000000000001E-2</v>
      </c>
      <c r="O45" s="85">
        <v>10.87</v>
      </c>
      <c r="P45" s="87">
        <v>104.36</v>
      </c>
      <c r="Q45" s="78"/>
      <c r="R45" s="85">
        <v>1.1339999999999999E-2</v>
      </c>
      <c r="S45" s="86">
        <v>7.546624724188049E-9</v>
      </c>
      <c r="T45" s="86">
        <v>1.9070256388498061E-6</v>
      </c>
      <c r="U45" s="86">
        <f>+R45/'סכום נכסי הקרן'!$C$42</f>
        <v>2.261841441836909E-7</v>
      </c>
    </row>
    <row r="46" spans="2:21" s="137" customFormat="1">
      <c r="B46" s="84" t="s">
        <v>368</v>
      </c>
      <c r="C46" s="78" t="s">
        <v>369</v>
      </c>
      <c r="D46" s="91" t="s">
        <v>117</v>
      </c>
      <c r="E46" s="91" t="s">
        <v>286</v>
      </c>
      <c r="F46" s="78" t="s">
        <v>365</v>
      </c>
      <c r="G46" s="91" t="s">
        <v>308</v>
      </c>
      <c r="H46" s="78" t="s">
        <v>874</v>
      </c>
      <c r="I46" s="78" t="s">
        <v>870</v>
      </c>
      <c r="J46" s="78"/>
      <c r="K46" s="85">
        <v>7.15</v>
      </c>
      <c r="L46" s="91" t="s">
        <v>160</v>
      </c>
      <c r="M46" s="92">
        <v>2.1499999999999998E-2</v>
      </c>
      <c r="N46" s="92">
        <v>1.7000000000000001E-2</v>
      </c>
      <c r="O46" s="85">
        <v>168898.9</v>
      </c>
      <c r="P46" s="87">
        <v>105.07</v>
      </c>
      <c r="Q46" s="78"/>
      <c r="R46" s="85">
        <v>177.46208999999999</v>
      </c>
      <c r="S46" s="86">
        <v>3.1646254106498263E-4</v>
      </c>
      <c r="T46" s="86">
        <v>2.9843452870711797E-2</v>
      </c>
      <c r="U46" s="86">
        <f>+R46/'סכום נכסי הקרן'!$C$42</f>
        <v>3.5396041403614755E-3</v>
      </c>
    </row>
    <row r="47" spans="2:21" s="137" customFormat="1">
      <c r="B47" s="84" t="s">
        <v>370</v>
      </c>
      <c r="C47" s="78" t="s">
        <v>371</v>
      </c>
      <c r="D47" s="91" t="s">
        <v>117</v>
      </c>
      <c r="E47" s="91" t="s">
        <v>286</v>
      </c>
      <c r="F47" s="78" t="s">
        <v>372</v>
      </c>
      <c r="G47" s="91" t="s">
        <v>373</v>
      </c>
      <c r="H47" s="78" t="s">
        <v>874</v>
      </c>
      <c r="I47" s="78" t="s">
        <v>870</v>
      </c>
      <c r="J47" s="78"/>
      <c r="K47" s="85">
        <v>5.37</v>
      </c>
      <c r="L47" s="91" t="s">
        <v>160</v>
      </c>
      <c r="M47" s="92">
        <v>1.9400000000000001E-2</v>
      </c>
      <c r="N47" s="92">
        <v>9.7000000000000003E-3</v>
      </c>
      <c r="O47" s="85">
        <v>121154</v>
      </c>
      <c r="P47" s="87">
        <v>105.71</v>
      </c>
      <c r="Q47" s="78"/>
      <c r="R47" s="85">
        <v>128.07189</v>
      </c>
      <c r="S47" s="86">
        <v>1.6766306303314126E-4</v>
      </c>
      <c r="T47" s="86">
        <v>2.1537599457314999E-2</v>
      </c>
      <c r="U47" s="86">
        <f>+R47/'סכום נכסי הקרן'!$C$42</f>
        <v>2.5544824368287302E-3</v>
      </c>
    </row>
    <row r="48" spans="2:21" s="137" customFormat="1">
      <c r="B48" s="84" t="s">
        <v>374</v>
      </c>
      <c r="C48" s="78" t="s">
        <v>375</v>
      </c>
      <c r="D48" s="91" t="s">
        <v>117</v>
      </c>
      <c r="E48" s="91" t="s">
        <v>286</v>
      </c>
      <c r="F48" s="78" t="s">
        <v>376</v>
      </c>
      <c r="G48" s="91" t="s">
        <v>377</v>
      </c>
      <c r="H48" s="78" t="s">
        <v>874</v>
      </c>
      <c r="I48" s="78" t="s">
        <v>157</v>
      </c>
      <c r="J48" s="78"/>
      <c r="K48" s="85">
        <v>1.95</v>
      </c>
      <c r="L48" s="91" t="s">
        <v>160</v>
      </c>
      <c r="M48" s="92">
        <v>3.6000000000000004E-2</v>
      </c>
      <c r="N48" s="92">
        <v>9.7000000000000003E-3</v>
      </c>
      <c r="O48" s="85">
        <v>10659</v>
      </c>
      <c r="P48" s="87">
        <v>111.03</v>
      </c>
      <c r="Q48" s="85">
        <v>0.20249</v>
      </c>
      <c r="R48" s="85">
        <v>12.037180000000001</v>
      </c>
      <c r="S48" s="86">
        <v>2.5764299802761341E-5</v>
      </c>
      <c r="T48" s="86">
        <v>2.0242690369885459E-3</v>
      </c>
      <c r="U48" s="86">
        <f>+R48/'סכום נכסי הקרן'!$C$42</f>
        <v>2.4008988154189073E-4</v>
      </c>
    </row>
    <row r="49" spans="2:21" s="137" customFormat="1">
      <c r="B49" s="84" t="s">
        <v>378</v>
      </c>
      <c r="C49" s="78" t="s">
        <v>379</v>
      </c>
      <c r="D49" s="91" t="s">
        <v>117</v>
      </c>
      <c r="E49" s="91" t="s">
        <v>286</v>
      </c>
      <c r="F49" s="78" t="s">
        <v>376</v>
      </c>
      <c r="G49" s="91" t="s">
        <v>377</v>
      </c>
      <c r="H49" s="78" t="s">
        <v>874</v>
      </c>
      <c r="I49" s="78" t="s">
        <v>157</v>
      </c>
      <c r="J49" s="78"/>
      <c r="K49" s="85">
        <v>8.24</v>
      </c>
      <c r="L49" s="91" t="s">
        <v>160</v>
      </c>
      <c r="M49" s="92">
        <v>2.2499999999999999E-2</v>
      </c>
      <c r="N49" s="92">
        <v>1.3500000000000002E-2</v>
      </c>
      <c r="O49" s="85">
        <v>13846</v>
      </c>
      <c r="P49" s="87">
        <v>108.93</v>
      </c>
      <c r="Q49" s="78"/>
      <c r="R49" s="85">
        <v>15.082459999999999</v>
      </c>
      <c r="S49" s="86">
        <v>3.3843690862986862E-5</v>
      </c>
      <c r="T49" s="86">
        <v>2.5363878233621382E-3</v>
      </c>
      <c r="U49" s="86">
        <f>+R49/'סכום נכסי הקרן'!$C$42</f>
        <v>3.0083009764415793E-4</v>
      </c>
    </row>
    <row r="50" spans="2:21" s="137" customFormat="1">
      <c r="B50" s="84" t="s">
        <v>380</v>
      </c>
      <c r="C50" s="78" t="s">
        <v>381</v>
      </c>
      <c r="D50" s="91" t="s">
        <v>117</v>
      </c>
      <c r="E50" s="91" t="s">
        <v>286</v>
      </c>
      <c r="F50" s="78" t="s">
        <v>382</v>
      </c>
      <c r="G50" s="91" t="s">
        <v>308</v>
      </c>
      <c r="H50" s="78" t="s">
        <v>875</v>
      </c>
      <c r="I50" s="78" t="s">
        <v>157</v>
      </c>
      <c r="J50" s="78"/>
      <c r="K50" s="85">
        <v>5.55</v>
      </c>
      <c r="L50" s="91" t="s">
        <v>160</v>
      </c>
      <c r="M50" s="92">
        <v>2.5000000000000001E-2</v>
      </c>
      <c r="N50" s="92">
        <v>1.3299999999999996E-2</v>
      </c>
      <c r="O50" s="85">
        <v>2456.6</v>
      </c>
      <c r="P50" s="87">
        <v>106.81</v>
      </c>
      <c r="Q50" s="78"/>
      <c r="R50" s="85">
        <v>2.6238999999999999</v>
      </c>
      <c r="S50" s="86">
        <v>5.0811020814029579E-6</v>
      </c>
      <c r="T50" s="86">
        <v>4.4125613525379244E-4</v>
      </c>
      <c r="U50" s="86">
        <f>+R50/'סכום נכסי הקרן'!$C$42</f>
        <v>5.2335500522362129E-5</v>
      </c>
    </row>
    <row r="51" spans="2:21" s="137" customFormat="1">
      <c r="B51" s="84" t="s">
        <v>384</v>
      </c>
      <c r="C51" s="78" t="s">
        <v>385</v>
      </c>
      <c r="D51" s="91" t="s">
        <v>117</v>
      </c>
      <c r="E51" s="91" t="s">
        <v>286</v>
      </c>
      <c r="F51" s="78" t="s">
        <v>382</v>
      </c>
      <c r="G51" s="91" t="s">
        <v>308</v>
      </c>
      <c r="H51" s="78" t="s">
        <v>875</v>
      </c>
      <c r="I51" s="78" t="s">
        <v>157</v>
      </c>
      <c r="J51" s="78"/>
      <c r="K51" s="85">
        <v>6.28</v>
      </c>
      <c r="L51" s="91" t="s">
        <v>160</v>
      </c>
      <c r="M51" s="92">
        <v>1.34E-2</v>
      </c>
      <c r="N51" s="92">
        <v>1.41E-2</v>
      </c>
      <c r="O51" s="85">
        <v>116423.05</v>
      </c>
      <c r="P51" s="87">
        <v>100.21</v>
      </c>
      <c r="Q51" s="78"/>
      <c r="R51" s="85">
        <v>116.66753</v>
      </c>
      <c r="S51" s="86">
        <v>3.2215817075845069E-4</v>
      </c>
      <c r="T51" s="86">
        <v>1.961975052304047E-2</v>
      </c>
      <c r="U51" s="86">
        <f>+R51/'סכום נכסי הקרן'!$C$42</f>
        <v>2.3270145879254927E-3</v>
      </c>
    </row>
    <row r="52" spans="2:21" s="137" customFormat="1">
      <c r="B52" s="84" t="s">
        <v>386</v>
      </c>
      <c r="C52" s="78" t="s">
        <v>387</v>
      </c>
      <c r="D52" s="91" t="s">
        <v>117</v>
      </c>
      <c r="E52" s="91" t="s">
        <v>286</v>
      </c>
      <c r="F52" s="78" t="s">
        <v>388</v>
      </c>
      <c r="G52" s="91" t="s">
        <v>288</v>
      </c>
      <c r="H52" s="78" t="s">
        <v>875</v>
      </c>
      <c r="I52" s="78" t="s">
        <v>157</v>
      </c>
      <c r="J52" s="78"/>
      <c r="K52" s="85">
        <v>3.58</v>
      </c>
      <c r="L52" s="91" t="s">
        <v>160</v>
      </c>
      <c r="M52" s="92">
        <v>2.7999999999999997E-2</v>
      </c>
      <c r="N52" s="92">
        <v>1.2699999999999999E-2</v>
      </c>
      <c r="O52" s="85">
        <v>1</v>
      </c>
      <c r="P52" s="87">
        <v>5330000</v>
      </c>
      <c r="Q52" s="78"/>
      <c r="R52" s="85">
        <v>53.299990000000001</v>
      </c>
      <c r="S52" s="86">
        <f>282.693503703285%/50000</f>
        <v>5.6538700740656995E-5</v>
      </c>
      <c r="T52" s="86">
        <v>8.963355157005139E-3</v>
      </c>
      <c r="U52" s="86">
        <f>+R52/'סכום נכסי הקרן'!$C$42</f>
        <v>1.063105169589884E-3</v>
      </c>
    </row>
    <row r="53" spans="2:21" s="137" customFormat="1">
      <c r="B53" s="84" t="s">
        <v>389</v>
      </c>
      <c r="C53" s="78" t="s">
        <v>390</v>
      </c>
      <c r="D53" s="91" t="s">
        <v>117</v>
      </c>
      <c r="E53" s="91" t="s">
        <v>286</v>
      </c>
      <c r="F53" s="78" t="s">
        <v>391</v>
      </c>
      <c r="G53" s="91" t="s">
        <v>308</v>
      </c>
      <c r="H53" s="78" t="s">
        <v>875</v>
      </c>
      <c r="I53" s="78" t="s">
        <v>157</v>
      </c>
      <c r="J53" s="78"/>
      <c r="K53" s="85">
        <v>6.79</v>
      </c>
      <c r="L53" s="91" t="s">
        <v>160</v>
      </c>
      <c r="M53" s="92">
        <v>1.5800000000000002E-2</v>
      </c>
      <c r="N53" s="92">
        <v>1.4800000000000001E-2</v>
      </c>
      <c r="O53" s="85">
        <v>14583.45</v>
      </c>
      <c r="P53" s="87">
        <v>101.28</v>
      </c>
      <c r="Q53" s="78"/>
      <c r="R53" s="85">
        <v>14.77012</v>
      </c>
      <c r="S53" s="86">
        <v>3.4177130643868555E-5</v>
      </c>
      <c r="T53" s="86">
        <v>2.4838622159513491E-3</v>
      </c>
      <c r="U53" s="86">
        <f>+R53/'סכום נכסי הקרן'!$C$42</f>
        <v>2.9460026029016025E-4</v>
      </c>
    </row>
    <row r="54" spans="2:21" s="137" customFormat="1">
      <c r="B54" s="84" t="s">
        <v>392</v>
      </c>
      <c r="C54" s="78" t="s">
        <v>393</v>
      </c>
      <c r="D54" s="91" t="s">
        <v>117</v>
      </c>
      <c r="E54" s="91" t="s">
        <v>286</v>
      </c>
      <c r="F54" s="78" t="s">
        <v>394</v>
      </c>
      <c r="G54" s="91" t="s">
        <v>308</v>
      </c>
      <c r="H54" s="78" t="s">
        <v>875</v>
      </c>
      <c r="I54" s="78" t="s">
        <v>157</v>
      </c>
      <c r="J54" s="78"/>
      <c r="K54" s="85">
        <v>6.2299999999999995</v>
      </c>
      <c r="L54" s="91" t="s">
        <v>160</v>
      </c>
      <c r="M54" s="92">
        <v>1.6E-2</v>
      </c>
      <c r="N54" s="92">
        <v>1.2899999999999998E-2</v>
      </c>
      <c r="O54" s="85">
        <v>7000</v>
      </c>
      <c r="P54" s="87">
        <v>102.92</v>
      </c>
      <c r="Q54" s="78"/>
      <c r="R54" s="85">
        <v>7.2043900000000001</v>
      </c>
      <c r="S54" s="86">
        <v>5.0848073221225441E-5</v>
      </c>
      <c r="T54" s="86">
        <v>1.2115481871493082E-3</v>
      </c>
      <c r="U54" s="86">
        <f>+R54/'סכום נכסי הקרן'!$C$42</f>
        <v>1.4369654202077081E-4</v>
      </c>
    </row>
    <row r="55" spans="2:21" s="137" customFormat="1">
      <c r="B55" s="84" t="s">
        <v>395</v>
      </c>
      <c r="C55" s="78" t="s">
        <v>396</v>
      </c>
      <c r="D55" s="91" t="s">
        <v>117</v>
      </c>
      <c r="E55" s="91" t="s">
        <v>286</v>
      </c>
      <c r="F55" s="78" t="s">
        <v>397</v>
      </c>
      <c r="G55" s="91" t="s">
        <v>308</v>
      </c>
      <c r="H55" s="78" t="s">
        <v>877</v>
      </c>
      <c r="I55" s="78" t="s">
        <v>870</v>
      </c>
      <c r="J55" s="78"/>
      <c r="K55" s="85">
        <v>2.54</v>
      </c>
      <c r="L55" s="91" t="s">
        <v>160</v>
      </c>
      <c r="M55" s="92">
        <v>4.5999999999999999E-2</v>
      </c>
      <c r="N55" s="92">
        <v>1.1299999999999999E-2</v>
      </c>
      <c r="O55" s="85">
        <v>10371.16</v>
      </c>
      <c r="P55" s="87">
        <v>110.94</v>
      </c>
      <c r="Q55" s="78"/>
      <c r="R55" s="85">
        <v>11.50577</v>
      </c>
      <c r="S55" s="86">
        <v>2.4032986717710078E-5</v>
      </c>
      <c r="T55" s="86">
        <v>1.9349028557944386E-3</v>
      </c>
      <c r="U55" s="86">
        <f>+R55/'סכום נכסי הקרן'!$C$42</f>
        <v>2.2949054150126855E-4</v>
      </c>
    </row>
    <row r="56" spans="2:21" s="137" customFormat="1">
      <c r="B56" s="84" t="s">
        <v>398</v>
      </c>
      <c r="C56" s="78" t="s">
        <v>399</v>
      </c>
      <c r="D56" s="91" t="s">
        <v>117</v>
      </c>
      <c r="E56" s="91" t="s">
        <v>286</v>
      </c>
      <c r="F56" s="78" t="s">
        <v>400</v>
      </c>
      <c r="G56" s="91" t="s">
        <v>308</v>
      </c>
      <c r="H56" s="78" t="s">
        <v>877</v>
      </c>
      <c r="I56" s="78" t="s">
        <v>870</v>
      </c>
      <c r="J56" s="78"/>
      <c r="K56" s="85">
        <v>7.83</v>
      </c>
      <c r="L56" s="91" t="s">
        <v>160</v>
      </c>
      <c r="M56" s="92">
        <v>2.81E-2</v>
      </c>
      <c r="N56" s="92">
        <v>2.7300000000000005E-2</v>
      </c>
      <c r="O56" s="85">
        <v>865</v>
      </c>
      <c r="P56" s="87">
        <v>101.43</v>
      </c>
      <c r="Q56" s="78"/>
      <c r="R56" s="85">
        <v>0.87738000000000005</v>
      </c>
      <c r="S56" s="86">
        <v>1.6522737387802972E-6</v>
      </c>
      <c r="T56" s="86">
        <v>1.4754727998360167E-4</v>
      </c>
      <c r="U56" s="86">
        <f>+R56/'סכום נכסי הקרן'!$C$42</f>
        <v>1.7499951007397421E-5</v>
      </c>
    </row>
    <row r="57" spans="2:21" s="137" customFormat="1">
      <c r="B57" s="84" t="s">
        <v>401</v>
      </c>
      <c r="C57" s="78" t="s">
        <v>402</v>
      </c>
      <c r="D57" s="91" t="s">
        <v>117</v>
      </c>
      <c r="E57" s="91" t="s">
        <v>286</v>
      </c>
      <c r="F57" s="78" t="s">
        <v>400</v>
      </c>
      <c r="G57" s="91" t="s">
        <v>308</v>
      </c>
      <c r="H57" s="78" t="s">
        <v>877</v>
      </c>
      <c r="I57" s="78" t="s">
        <v>870</v>
      </c>
      <c r="J57" s="78"/>
      <c r="K57" s="85">
        <v>5.73</v>
      </c>
      <c r="L57" s="91" t="s">
        <v>160</v>
      </c>
      <c r="M57" s="92">
        <v>3.7000000000000005E-2</v>
      </c>
      <c r="N57" s="92">
        <v>1.8500000000000003E-2</v>
      </c>
      <c r="O57" s="85">
        <v>37113.65</v>
      </c>
      <c r="P57" s="87">
        <v>110.92</v>
      </c>
      <c r="Q57" s="78"/>
      <c r="R57" s="85">
        <v>41.166460000000001</v>
      </c>
      <c r="S57" s="86">
        <v>5.8775297735465275E-5</v>
      </c>
      <c r="T57" s="86">
        <v>6.9228831288082006E-3</v>
      </c>
      <c r="U57" s="86">
        <f>+R57/'סכום נכסי הקרן'!$C$42</f>
        <v>8.21093520650101E-4</v>
      </c>
    </row>
    <row r="58" spans="2:21" s="137" customFormat="1">
      <c r="B58" s="84" t="s">
        <v>403</v>
      </c>
      <c r="C58" s="78" t="s">
        <v>404</v>
      </c>
      <c r="D58" s="91" t="s">
        <v>117</v>
      </c>
      <c r="E58" s="91" t="s">
        <v>286</v>
      </c>
      <c r="F58" s="78" t="s">
        <v>400</v>
      </c>
      <c r="G58" s="91" t="s">
        <v>308</v>
      </c>
      <c r="H58" s="78" t="s">
        <v>877</v>
      </c>
      <c r="I58" s="78" t="s">
        <v>870</v>
      </c>
      <c r="J58" s="78"/>
      <c r="K58" s="85">
        <v>5.74</v>
      </c>
      <c r="L58" s="91" t="s">
        <v>160</v>
      </c>
      <c r="M58" s="92">
        <v>2.8500000000000001E-2</v>
      </c>
      <c r="N58" s="92">
        <v>1.2199999999999999E-2</v>
      </c>
      <c r="O58" s="85">
        <v>170000</v>
      </c>
      <c r="P58" s="87">
        <v>112.1</v>
      </c>
      <c r="Q58" s="78"/>
      <c r="R58" s="85">
        <v>190.57</v>
      </c>
      <c r="S58" s="86">
        <v>2.4890190336749636E-4</v>
      </c>
      <c r="T58" s="86">
        <v>3.2047784479330474E-2</v>
      </c>
      <c r="U58" s="86">
        <f>+R58/'סכום נכסי הקרן'!$C$42</f>
        <v>3.8010504724061709E-3</v>
      </c>
    </row>
    <row r="59" spans="2:21" s="137" customFormat="1">
      <c r="B59" s="84" t="s">
        <v>405</v>
      </c>
      <c r="C59" s="78" t="s">
        <v>406</v>
      </c>
      <c r="D59" s="91" t="s">
        <v>117</v>
      </c>
      <c r="E59" s="91" t="s">
        <v>286</v>
      </c>
      <c r="F59" s="78" t="s">
        <v>407</v>
      </c>
      <c r="G59" s="91" t="s">
        <v>308</v>
      </c>
      <c r="H59" s="78" t="s">
        <v>877</v>
      </c>
      <c r="I59" s="78" t="s">
        <v>870</v>
      </c>
      <c r="J59" s="78"/>
      <c r="K59" s="85">
        <v>2.09</v>
      </c>
      <c r="L59" s="91" t="s">
        <v>160</v>
      </c>
      <c r="M59" s="92">
        <v>4.7500000000000001E-2</v>
      </c>
      <c r="N59" s="92">
        <v>1.0699999999999998E-2</v>
      </c>
      <c r="O59" s="85">
        <v>1097.81</v>
      </c>
      <c r="P59" s="87">
        <v>109.44</v>
      </c>
      <c r="Q59" s="78"/>
      <c r="R59" s="85">
        <v>1.2014400000000001</v>
      </c>
      <c r="S59" s="86">
        <v>6.2047246586669516E-6</v>
      </c>
      <c r="T59" s="86">
        <v>2.0204381689062709E-4</v>
      </c>
      <c r="U59" s="86">
        <f>+R59/'סכום נכסי הקרן'!$C$42</f>
        <v>2.3963551868435066E-5</v>
      </c>
    </row>
    <row r="60" spans="2:21" s="137" customFormat="1">
      <c r="B60" s="84" t="s">
        <v>408</v>
      </c>
      <c r="C60" s="78" t="s">
        <v>409</v>
      </c>
      <c r="D60" s="91" t="s">
        <v>117</v>
      </c>
      <c r="E60" s="91" t="s">
        <v>286</v>
      </c>
      <c r="F60" s="78" t="s">
        <v>410</v>
      </c>
      <c r="G60" s="91" t="s">
        <v>308</v>
      </c>
      <c r="H60" s="78" t="s">
        <v>876</v>
      </c>
      <c r="I60" s="78" t="s">
        <v>157</v>
      </c>
      <c r="J60" s="78"/>
      <c r="K60" s="85">
        <v>1.22</v>
      </c>
      <c r="L60" s="91" t="s">
        <v>160</v>
      </c>
      <c r="M60" s="92">
        <v>5.5999999999999994E-2</v>
      </c>
      <c r="N60" s="92">
        <v>1.5600000000000001E-2</v>
      </c>
      <c r="O60" s="85">
        <v>5506</v>
      </c>
      <c r="P60" s="87">
        <v>111.53</v>
      </c>
      <c r="Q60" s="78"/>
      <c r="R60" s="85">
        <v>6.1408399999999999</v>
      </c>
      <c r="S60" s="86">
        <v>2.8990543585855394E-5</v>
      </c>
      <c r="T60" s="86">
        <v>1.0326930620876934E-3</v>
      </c>
      <c r="U60" s="86">
        <f>+R60/'סכום נכסי הקרן'!$C$42</f>
        <v>1.2248330158456583E-4</v>
      </c>
    </row>
    <row r="61" spans="2:21" s="137" customFormat="1">
      <c r="B61" s="84" t="s">
        <v>411</v>
      </c>
      <c r="C61" s="78" t="s">
        <v>412</v>
      </c>
      <c r="D61" s="91" t="s">
        <v>117</v>
      </c>
      <c r="E61" s="91" t="s">
        <v>286</v>
      </c>
      <c r="F61" s="78" t="s">
        <v>413</v>
      </c>
      <c r="G61" s="91" t="s">
        <v>308</v>
      </c>
      <c r="H61" s="78" t="s">
        <v>876</v>
      </c>
      <c r="I61" s="78" t="s">
        <v>157</v>
      </c>
      <c r="J61" s="78"/>
      <c r="K61" s="85">
        <v>7.83</v>
      </c>
      <c r="L61" s="91" t="s">
        <v>160</v>
      </c>
      <c r="M61" s="92">
        <v>2.6000000000000002E-2</v>
      </c>
      <c r="N61" s="92">
        <v>2.4500000000000001E-2</v>
      </c>
      <c r="O61" s="85">
        <v>29000</v>
      </c>
      <c r="P61" s="87">
        <v>101.49</v>
      </c>
      <c r="Q61" s="78"/>
      <c r="R61" s="85">
        <v>29.432099999999998</v>
      </c>
      <c r="S61" s="86">
        <v>4.7322987549158794E-5</v>
      </c>
      <c r="T61" s="86">
        <v>4.9495387394348656E-3</v>
      </c>
      <c r="U61" s="86">
        <f>+R61/'סכום נכסי הקרן'!$C$42</f>
        <v>5.8704359347696731E-4</v>
      </c>
    </row>
    <row r="62" spans="2:21" s="137" customFormat="1">
      <c r="B62" s="81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85"/>
      <c r="P62" s="87"/>
      <c r="Q62" s="78"/>
      <c r="R62" s="78"/>
      <c r="S62" s="78"/>
      <c r="T62" s="86"/>
      <c r="U62" s="78"/>
    </row>
    <row r="63" spans="2:21" s="137" customFormat="1">
      <c r="B63" s="97" t="s">
        <v>42</v>
      </c>
      <c r="C63" s="80"/>
      <c r="D63" s="80"/>
      <c r="E63" s="80"/>
      <c r="F63" s="80"/>
      <c r="G63" s="80"/>
      <c r="H63" s="80"/>
      <c r="I63" s="80"/>
      <c r="J63" s="80"/>
      <c r="K63" s="88">
        <v>4.8408431829816081</v>
      </c>
      <c r="L63" s="80"/>
      <c r="M63" s="80"/>
      <c r="N63" s="102">
        <v>1.5287684573787095E-2</v>
      </c>
      <c r="O63" s="88"/>
      <c r="P63" s="90"/>
      <c r="Q63" s="88">
        <f>+Q70</f>
        <v>1.1361300000000001</v>
      </c>
      <c r="R63" s="88">
        <v>920.71307999999988</v>
      </c>
      <c r="S63" s="80"/>
      <c r="T63" s="89">
        <v>0.15483451936370127</v>
      </c>
      <c r="U63" s="89">
        <f>+R63/'סכום נכסי הקרן'!$C$42</f>
        <v>1.8364259262656977E-2</v>
      </c>
    </row>
    <row r="64" spans="2:21" s="137" customFormat="1">
      <c r="B64" s="84" t="s">
        <v>414</v>
      </c>
      <c r="C64" s="78" t="s">
        <v>415</v>
      </c>
      <c r="D64" s="91" t="s">
        <v>117</v>
      </c>
      <c r="E64" s="91" t="s">
        <v>286</v>
      </c>
      <c r="F64" s="78" t="s">
        <v>287</v>
      </c>
      <c r="G64" s="91" t="s">
        <v>288</v>
      </c>
      <c r="H64" s="78" t="s">
        <v>871</v>
      </c>
      <c r="I64" s="78" t="s">
        <v>157</v>
      </c>
      <c r="J64" s="78"/>
      <c r="K64" s="85">
        <v>5.98</v>
      </c>
      <c r="L64" s="91" t="s">
        <v>160</v>
      </c>
      <c r="M64" s="92">
        <v>3.0099999999999998E-2</v>
      </c>
      <c r="N64" s="92">
        <v>1.7300000000000003E-2</v>
      </c>
      <c r="O64" s="85">
        <v>5000</v>
      </c>
      <c r="P64" s="87">
        <v>107.89</v>
      </c>
      <c r="Q64" s="78"/>
      <c r="R64" s="85">
        <v>5.3944999999999999</v>
      </c>
      <c r="S64" s="86">
        <v>4.3478260869565214E-6</v>
      </c>
      <c r="T64" s="86">
        <v>9.0718252281968953E-4</v>
      </c>
      <c r="U64" s="86">
        <f>+R64/'סכום נכסי הקרן'!$C$42</f>
        <v>1.0759703402106883E-4</v>
      </c>
    </row>
    <row r="65" spans="2:21" s="137" customFormat="1">
      <c r="B65" s="84" t="s">
        <v>416</v>
      </c>
      <c r="C65" s="78" t="s">
        <v>417</v>
      </c>
      <c r="D65" s="91" t="s">
        <v>117</v>
      </c>
      <c r="E65" s="91" t="s">
        <v>286</v>
      </c>
      <c r="F65" s="78" t="s">
        <v>291</v>
      </c>
      <c r="G65" s="91" t="s">
        <v>288</v>
      </c>
      <c r="H65" s="78" t="s">
        <v>871</v>
      </c>
      <c r="I65" s="78" t="s">
        <v>157</v>
      </c>
      <c r="J65" s="78"/>
      <c r="K65" s="85">
        <v>6.95</v>
      </c>
      <c r="L65" s="91" t="s">
        <v>160</v>
      </c>
      <c r="M65" s="92">
        <v>2.98E-2</v>
      </c>
      <c r="N65" s="92">
        <v>2.1099999999999997E-2</v>
      </c>
      <c r="O65" s="85">
        <v>35000</v>
      </c>
      <c r="P65" s="87">
        <v>107.03</v>
      </c>
      <c r="Q65" s="78"/>
      <c r="R65" s="85">
        <v>37.460500000000003</v>
      </c>
      <c r="S65" s="86">
        <v>1.3768084871195632E-5</v>
      </c>
      <c r="T65" s="86">
        <v>6.2996590779658881E-3</v>
      </c>
      <c r="U65" s="86">
        <f>+R65/'סכום נכסי הקרן'!$C$42</f>
        <v>7.4717558493766795E-4</v>
      </c>
    </row>
    <row r="66" spans="2:21" s="137" customFormat="1">
      <c r="B66" s="84" t="s">
        <v>418</v>
      </c>
      <c r="C66" s="78" t="s">
        <v>419</v>
      </c>
      <c r="D66" s="91" t="s">
        <v>117</v>
      </c>
      <c r="E66" s="91" t="s">
        <v>286</v>
      </c>
      <c r="F66" s="78" t="s">
        <v>291</v>
      </c>
      <c r="G66" s="91" t="s">
        <v>288</v>
      </c>
      <c r="H66" s="78" t="s">
        <v>871</v>
      </c>
      <c r="I66" s="78" t="s">
        <v>157</v>
      </c>
      <c r="J66" s="78"/>
      <c r="K66" s="85">
        <v>4.46</v>
      </c>
      <c r="L66" s="91" t="s">
        <v>160</v>
      </c>
      <c r="M66" s="92">
        <v>2.4700000000000003E-2</v>
      </c>
      <c r="N66" s="92">
        <v>1.29E-2</v>
      </c>
      <c r="O66" s="85">
        <v>250000</v>
      </c>
      <c r="P66" s="87">
        <v>106.09</v>
      </c>
      <c r="Q66" s="78"/>
      <c r="R66" s="85">
        <v>265.22500000000002</v>
      </c>
      <c r="S66" s="86">
        <v>7.5047354880929861E-5</v>
      </c>
      <c r="T66" s="86">
        <v>4.4602369935091701E-2</v>
      </c>
      <c r="U66" s="86">
        <f>+R66/'סכום נכסי הקרן'!$C$42</f>
        <v>5.2900960882821361E-3</v>
      </c>
    </row>
    <row r="67" spans="2:21" s="137" customFormat="1">
      <c r="B67" s="84" t="s">
        <v>420</v>
      </c>
      <c r="C67" s="78" t="s">
        <v>421</v>
      </c>
      <c r="D67" s="91" t="s">
        <v>117</v>
      </c>
      <c r="E67" s="91" t="s">
        <v>286</v>
      </c>
      <c r="F67" s="78" t="s">
        <v>322</v>
      </c>
      <c r="G67" s="91" t="s">
        <v>308</v>
      </c>
      <c r="H67" s="78" t="s">
        <v>873</v>
      </c>
      <c r="I67" s="78" t="s">
        <v>157</v>
      </c>
      <c r="J67" s="78"/>
      <c r="K67" s="85">
        <v>5.55</v>
      </c>
      <c r="L67" s="91" t="s">
        <v>160</v>
      </c>
      <c r="M67" s="92">
        <v>3.39E-2</v>
      </c>
      <c r="N67" s="92">
        <v>2.1899999999999999E-2</v>
      </c>
      <c r="O67" s="85">
        <v>39795</v>
      </c>
      <c r="P67" s="87">
        <v>109.29</v>
      </c>
      <c r="Q67" s="78"/>
      <c r="R67" s="85">
        <v>43.491959999999999</v>
      </c>
      <c r="S67" s="86">
        <v>4.5210653013606143E-5</v>
      </c>
      <c r="T67" s="86">
        <v>7.3139579192090139E-3</v>
      </c>
      <c r="U67" s="86">
        <f>+R67/'סכום נכסי הקרן'!$C$42</f>
        <v>8.6747722676113912E-4</v>
      </c>
    </row>
    <row r="68" spans="2:21" s="137" customFormat="1">
      <c r="B68" s="84" t="s">
        <v>422</v>
      </c>
      <c r="C68" s="78" t="s">
        <v>423</v>
      </c>
      <c r="D68" s="91" t="s">
        <v>117</v>
      </c>
      <c r="E68" s="91" t="s">
        <v>286</v>
      </c>
      <c r="F68" s="78" t="s">
        <v>287</v>
      </c>
      <c r="G68" s="91" t="s">
        <v>288</v>
      </c>
      <c r="H68" s="78" t="s">
        <v>873</v>
      </c>
      <c r="I68" s="78" t="s">
        <v>157</v>
      </c>
      <c r="J68" s="78"/>
      <c r="K68" s="85">
        <v>3.2699999999999996</v>
      </c>
      <c r="L68" s="91" t="s">
        <v>160</v>
      </c>
      <c r="M68" s="92">
        <v>1.4999999999999999E-2</v>
      </c>
      <c r="N68" s="92">
        <v>8.5999999999999983E-3</v>
      </c>
      <c r="O68" s="85">
        <v>140000</v>
      </c>
      <c r="P68" s="87">
        <v>102.33</v>
      </c>
      <c r="Q68" s="78"/>
      <c r="R68" s="85">
        <v>143.26201</v>
      </c>
      <c r="S68" s="86">
        <v>1.4736842105263158E-4</v>
      </c>
      <c r="T68" s="86">
        <v>2.4092092252483009E-2</v>
      </c>
      <c r="U68" s="86">
        <f>+R68/'סכום נכסי הקרן'!$C$42</f>
        <v>2.8574598876442126E-3</v>
      </c>
    </row>
    <row r="69" spans="2:21" s="137" customFormat="1">
      <c r="B69" s="84" t="s">
        <v>424</v>
      </c>
      <c r="C69" s="78" t="s">
        <v>425</v>
      </c>
      <c r="D69" s="91" t="s">
        <v>117</v>
      </c>
      <c r="E69" s="91" t="s">
        <v>286</v>
      </c>
      <c r="F69" s="78" t="s">
        <v>359</v>
      </c>
      <c r="G69" s="91" t="s">
        <v>308</v>
      </c>
      <c r="H69" s="78" t="s">
        <v>873</v>
      </c>
      <c r="I69" s="78" t="s">
        <v>870</v>
      </c>
      <c r="J69" s="78"/>
      <c r="K69" s="85">
        <v>6.97</v>
      </c>
      <c r="L69" s="91" t="s">
        <v>160</v>
      </c>
      <c r="M69" s="92">
        <v>2.5499999999999998E-2</v>
      </c>
      <c r="N69" s="92">
        <v>2.58E-2</v>
      </c>
      <c r="O69" s="85">
        <v>50000</v>
      </c>
      <c r="P69" s="87">
        <v>100.03</v>
      </c>
      <c r="Q69" s="78"/>
      <c r="R69" s="85">
        <v>50.015000000000001</v>
      </c>
      <c r="S69" s="86">
        <v>1.1797683878700933E-4</v>
      </c>
      <c r="T69" s="86">
        <v>8.410924808383867E-3</v>
      </c>
      <c r="U69" s="86">
        <f>+R69/'סכום נכסי הקרן'!$C$42</f>
        <v>9.9758377172374786E-4</v>
      </c>
    </row>
    <row r="70" spans="2:21" s="137" customFormat="1">
      <c r="B70" s="84" t="s">
        <v>426</v>
      </c>
      <c r="C70" s="78" t="s">
        <v>427</v>
      </c>
      <c r="D70" s="91" t="s">
        <v>117</v>
      </c>
      <c r="E70" s="91" t="s">
        <v>286</v>
      </c>
      <c r="F70" s="78" t="s">
        <v>340</v>
      </c>
      <c r="G70" s="91" t="s">
        <v>341</v>
      </c>
      <c r="H70" s="78" t="s">
        <v>873</v>
      </c>
      <c r="I70" s="78" t="s">
        <v>157</v>
      </c>
      <c r="J70" s="78"/>
      <c r="K70" s="85">
        <v>4.3999999999999995</v>
      </c>
      <c r="L70" s="91" t="s">
        <v>160</v>
      </c>
      <c r="M70" s="92">
        <v>4.8000000000000001E-2</v>
      </c>
      <c r="N70" s="92">
        <v>1.3999999999999999E-2</v>
      </c>
      <c r="O70" s="85">
        <v>20684</v>
      </c>
      <c r="P70" s="87">
        <v>115.58</v>
      </c>
      <c r="Q70" s="141">
        <v>1.1361300000000001</v>
      </c>
      <c r="R70" s="85">
        <v>24.402979999999999</v>
      </c>
      <c r="S70" s="86">
        <v>9.7389903501503223E-6</v>
      </c>
      <c r="T70" s="86">
        <v>4.1038014571727552E-3</v>
      </c>
      <c r="U70" s="86">
        <f>+R70/'סכום נכסי הקרן'!$C$42</f>
        <v>4.8673431629909396E-4</v>
      </c>
    </row>
    <row r="71" spans="2:21" s="137" customFormat="1">
      <c r="B71" s="84" t="s">
        <v>428</v>
      </c>
      <c r="C71" s="78" t="s">
        <v>429</v>
      </c>
      <c r="D71" s="91" t="s">
        <v>117</v>
      </c>
      <c r="E71" s="91" t="s">
        <v>286</v>
      </c>
      <c r="F71" s="78" t="s">
        <v>430</v>
      </c>
      <c r="G71" s="91" t="s">
        <v>431</v>
      </c>
      <c r="H71" s="78" t="s">
        <v>873</v>
      </c>
      <c r="I71" s="78" t="s">
        <v>157</v>
      </c>
      <c r="J71" s="78"/>
      <c r="K71" s="85">
        <v>6.77</v>
      </c>
      <c r="L71" s="91" t="s">
        <v>160</v>
      </c>
      <c r="M71" s="92">
        <v>2.6099999999999998E-2</v>
      </c>
      <c r="N71" s="92">
        <v>2.0199999999999999E-2</v>
      </c>
      <c r="O71" s="85">
        <v>22000</v>
      </c>
      <c r="P71" s="87">
        <v>104.76</v>
      </c>
      <c r="Q71" s="78"/>
      <c r="R71" s="85">
        <v>23.0472</v>
      </c>
      <c r="S71" s="86">
        <v>5.4575403361844846E-5</v>
      </c>
      <c r="T71" s="86">
        <v>3.8758025841004631E-3</v>
      </c>
      <c r="U71" s="86">
        <f>+R71/'סכום נכסי הקרן'!$C$42</f>
        <v>4.596923463695204E-4</v>
      </c>
    </row>
    <row r="72" spans="2:21" s="137" customFormat="1">
      <c r="B72" s="84" t="s">
        <v>432</v>
      </c>
      <c r="C72" s="78" t="s">
        <v>433</v>
      </c>
      <c r="D72" s="91" t="s">
        <v>117</v>
      </c>
      <c r="E72" s="91" t="s">
        <v>286</v>
      </c>
      <c r="F72" s="78" t="s">
        <v>434</v>
      </c>
      <c r="G72" s="91" t="s">
        <v>435</v>
      </c>
      <c r="H72" s="78" t="s">
        <v>873</v>
      </c>
      <c r="I72" s="78" t="s">
        <v>870</v>
      </c>
      <c r="J72" s="78"/>
      <c r="K72" s="85">
        <v>5.0299999999999994</v>
      </c>
      <c r="L72" s="91" t="s">
        <v>160</v>
      </c>
      <c r="M72" s="92">
        <v>1.0500000000000001E-2</v>
      </c>
      <c r="N72" s="92">
        <v>9.5999999999999992E-3</v>
      </c>
      <c r="O72" s="85">
        <v>18510</v>
      </c>
      <c r="P72" s="87">
        <v>100.8</v>
      </c>
      <c r="Q72" s="78"/>
      <c r="R72" s="85">
        <v>18.658080000000002</v>
      </c>
      <c r="S72" s="86">
        <v>3.9948893042288419E-5</v>
      </c>
      <c r="T72" s="86">
        <v>3.1376928511208813E-3</v>
      </c>
      <c r="U72" s="86">
        <f>+R72/'סכום נכסי הקרן'!$C$42</f>
        <v>3.7214831189689952E-4</v>
      </c>
    </row>
    <row r="73" spans="2:21" s="137" customFormat="1">
      <c r="B73" s="84" t="s">
        <v>436</v>
      </c>
      <c r="C73" s="78" t="s">
        <v>437</v>
      </c>
      <c r="D73" s="91" t="s">
        <v>117</v>
      </c>
      <c r="E73" s="91" t="s">
        <v>286</v>
      </c>
      <c r="F73" s="78" t="s">
        <v>438</v>
      </c>
      <c r="G73" s="91" t="s">
        <v>308</v>
      </c>
      <c r="H73" s="78" t="s">
        <v>874</v>
      </c>
      <c r="I73" s="78" t="s">
        <v>157</v>
      </c>
      <c r="J73" s="78"/>
      <c r="K73" s="85">
        <v>5.1400000000000006</v>
      </c>
      <c r="L73" s="91" t="s">
        <v>160</v>
      </c>
      <c r="M73" s="92">
        <v>4.3499999999999997E-2</v>
      </c>
      <c r="N73" s="92">
        <v>3.1200000000000002E-2</v>
      </c>
      <c r="O73" s="85">
        <v>5000</v>
      </c>
      <c r="P73" s="87">
        <v>108.22</v>
      </c>
      <c r="Q73" s="78"/>
      <c r="R73" s="85">
        <v>5.4109999999999996</v>
      </c>
      <c r="S73" s="86">
        <v>5.4673908408081679E-6</v>
      </c>
      <c r="T73" s="86">
        <v>9.0995729557462963E-4</v>
      </c>
      <c r="U73" s="86">
        <f>+R73/'סכום נכסי הקרן'!$C$42</f>
        <v>1.0792613793456362E-4</v>
      </c>
    </row>
    <row r="74" spans="2:21" s="137" customFormat="1">
      <c r="B74" s="84" t="s">
        <v>439</v>
      </c>
      <c r="C74" s="78" t="s">
        <v>440</v>
      </c>
      <c r="D74" s="91" t="s">
        <v>117</v>
      </c>
      <c r="E74" s="91" t="s">
        <v>286</v>
      </c>
      <c r="F74" s="78" t="s">
        <v>376</v>
      </c>
      <c r="G74" s="91" t="s">
        <v>377</v>
      </c>
      <c r="H74" s="78" t="s">
        <v>874</v>
      </c>
      <c r="I74" s="78" t="s">
        <v>157</v>
      </c>
      <c r="J74" s="78"/>
      <c r="K74" s="85">
        <v>6.8999999999999995</v>
      </c>
      <c r="L74" s="91" t="s">
        <v>160</v>
      </c>
      <c r="M74" s="92">
        <v>3.61E-2</v>
      </c>
      <c r="N74" s="92">
        <v>2.3900000000000001E-2</v>
      </c>
      <c r="O74" s="85">
        <v>47919</v>
      </c>
      <c r="P74" s="87">
        <v>109.38</v>
      </c>
      <c r="Q74" s="85"/>
      <c r="R74" s="85">
        <v>52.413800000000002</v>
      </c>
      <c r="S74" s="86">
        <v>6.2435179153094467E-5</v>
      </c>
      <c r="T74" s="86">
        <v>8.8143263165384456E-3</v>
      </c>
      <c r="U74" s="86">
        <f>+R74/'סכום נכסי הקרן'!$C$42</f>
        <v>1.0454294970383721E-3</v>
      </c>
    </row>
    <row r="75" spans="2:21" s="137" customFormat="1">
      <c r="B75" s="84" t="s">
        <v>441</v>
      </c>
      <c r="C75" s="78" t="s">
        <v>442</v>
      </c>
      <c r="D75" s="91" t="s">
        <v>117</v>
      </c>
      <c r="E75" s="91" t="s">
        <v>286</v>
      </c>
      <c r="F75" s="78" t="s">
        <v>443</v>
      </c>
      <c r="G75" s="91" t="s">
        <v>308</v>
      </c>
      <c r="H75" s="78" t="s">
        <v>874</v>
      </c>
      <c r="I75" s="78" t="s">
        <v>157</v>
      </c>
      <c r="J75" s="78"/>
      <c r="K75" s="85">
        <v>4.03</v>
      </c>
      <c r="L75" s="91" t="s">
        <v>160</v>
      </c>
      <c r="M75" s="92">
        <v>3.9E-2</v>
      </c>
      <c r="N75" s="92">
        <v>3.4699999999999995E-2</v>
      </c>
      <c r="O75" s="85">
        <v>20000</v>
      </c>
      <c r="P75" s="87">
        <v>102.22</v>
      </c>
      <c r="Q75" s="78"/>
      <c r="R75" s="85">
        <v>20.443999999999999</v>
      </c>
      <c r="S75" s="86">
        <v>2.2268119290315037E-5</v>
      </c>
      <c r="T75" s="86">
        <v>3.4380275273937773E-3</v>
      </c>
      <c r="U75" s="86">
        <f>+R75/'סכום נכסי הקרן'!$C$42</f>
        <v>4.0776972166590628E-4</v>
      </c>
    </row>
    <row r="76" spans="2:21" s="137" customFormat="1">
      <c r="B76" s="84" t="s">
        <v>444</v>
      </c>
      <c r="C76" s="78" t="s">
        <v>445</v>
      </c>
      <c r="D76" s="91" t="s">
        <v>117</v>
      </c>
      <c r="E76" s="91" t="s">
        <v>286</v>
      </c>
      <c r="F76" s="78" t="s">
        <v>372</v>
      </c>
      <c r="G76" s="91" t="s">
        <v>373</v>
      </c>
      <c r="H76" s="78" t="s">
        <v>874</v>
      </c>
      <c r="I76" s="78" t="s">
        <v>870</v>
      </c>
      <c r="J76" s="78"/>
      <c r="K76" s="85">
        <v>1.62</v>
      </c>
      <c r="L76" s="91" t="s">
        <v>160</v>
      </c>
      <c r="M76" s="92">
        <v>2.3E-2</v>
      </c>
      <c r="N76" s="92">
        <v>7.6000000000000009E-3</v>
      </c>
      <c r="O76" s="85">
        <v>20000</v>
      </c>
      <c r="P76" s="87">
        <v>102.53</v>
      </c>
      <c r="Q76" s="78"/>
      <c r="R76" s="85">
        <v>20.50601</v>
      </c>
      <c r="S76" s="86">
        <v>6.720662918878237E-6</v>
      </c>
      <c r="T76" s="86">
        <v>3.4484556279109802E-3</v>
      </c>
      <c r="U76" s="86">
        <f>+R76/'סכום נכסי הקרן'!$C$42</f>
        <v>4.0900655400989488E-4</v>
      </c>
    </row>
    <row r="77" spans="2:21" s="137" customFormat="1">
      <c r="B77" s="84" t="s">
        <v>446</v>
      </c>
      <c r="C77" s="78" t="s">
        <v>447</v>
      </c>
      <c r="D77" s="91" t="s">
        <v>117</v>
      </c>
      <c r="E77" s="91" t="s">
        <v>286</v>
      </c>
      <c r="F77" s="78" t="s">
        <v>372</v>
      </c>
      <c r="G77" s="91" t="s">
        <v>373</v>
      </c>
      <c r="H77" s="78" t="s">
        <v>874</v>
      </c>
      <c r="I77" s="78" t="s">
        <v>870</v>
      </c>
      <c r="J77" s="78"/>
      <c r="K77" s="85">
        <v>6.3100000000000005</v>
      </c>
      <c r="L77" s="91" t="s">
        <v>160</v>
      </c>
      <c r="M77" s="92">
        <v>1.7500000000000002E-2</v>
      </c>
      <c r="N77" s="92">
        <v>1.3599999999999999E-2</v>
      </c>
      <c r="O77" s="85">
        <v>109500</v>
      </c>
      <c r="P77" s="87">
        <v>102.7</v>
      </c>
      <c r="Q77" s="78"/>
      <c r="R77" s="85">
        <v>112.45650000000001</v>
      </c>
      <c r="S77" s="86">
        <v>7.5799634223500239E-5</v>
      </c>
      <c r="T77" s="86">
        <v>1.8911589837329209E-2</v>
      </c>
      <c r="U77" s="86">
        <f>+R77/'סכום נכסי הקרן'!$C$42</f>
        <v>2.2430226816925257E-3</v>
      </c>
    </row>
    <row r="78" spans="2:21" s="137" customFormat="1">
      <c r="B78" s="84" t="s">
        <v>448</v>
      </c>
      <c r="C78" s="78" t="s">
        <v>449</v>
      </c>
      <c r="D78" s="91" t="s">
        <v>117</v>
      </c>
      <c r="E78" s="91" t="s">
        <v>286</v>
      </c>
      <c r="F78" s="78" t="s">
        <v>372</v>
      </c>
      <c r="G78" s="91" t="s">
        <v>373</v>
      </c>
      <c r="H78" s="78" t="s">
        <v>874</v>
      </c>
      <c r="I78" s="78" t="s">
        <v>870</v>
      </c>
      <c r="J78" s="78"/>
      <c r="K78" s="85">
        <v>4.8</v>
      </c>
      <c r="L78" s="91" t="s">
        <v>160</v>
      </c>
      <c r="M78" s="92">
        <v>2.9600000000000001E-2</v>
      </c>
      <c r="N78" s="92">
        <v>1.6500000000000001E-2</v>
      </c>
      <c r="O78" s="85">
        <v>14000</v>
      </c>
      <c r="P78" s="87">
        <v>107.49</v>
      </c>
      <c r="Q78" s="78"/>
      <c r="R78" s="85">
        <v>15.0486</v>
      </c>
      <c r="S78" s="86">
        <v>3.4280621164855504E-5</v>
      </c>
      <c r="T78" s="86">
        <v>2.5306936533329096E-3</v>
      </c>
      <c r="U78" s="86">
        <f>+R78/'סכום נכסי הקרן'!$C$42</f>
        <v>3.0015473652228317E-4</v>
      </c>
    </row>
    <row r="79" spans="2:21" s="137" customFormat="1">
      <c r="B79" s="84" t="s">
        <v>450</v>
      </c>
      <c r="C79" s="78" t="s">
        <v>451</v>
      </c>
      <c r="D79" s="91" t="s">
        <v>117</v>
      </c>
      <c r="E79" s="91" t="s">
        <v>286</v>
      </c>
      <c r="F79" s="78" t="s">
        <v>452</v>
      </c>
      <c r="G79" s="91" t="s">
        <v>453</v>
      </c>
      <c r="H79" s="78" t="s">
        <v>875</v>
      </c>
      <c r="I79" s="78" t="s">
        <v>157</v>
      </c>
      <c r="J79" s="78"/>
      <c r="K79" s="85">
        <v>2.94</v>
      </c>
      <c r="L79" s="91" t="s">
        <v>160</v>
      </c>
      <c r="M79" s="92">
        <v>4.4500000000000005E-2</v>
      </c>
      <c r="N79" s="92">
        <v>2.7900000000000001E-2</v>
      </c>
      <c r="O79" s="85">
        <v>377</v>
      </c>
      <c r="P79" s="87">
        <v>106.1</v>
      </c>
      <c r="Q79" s="78"/>
      <c r="R79" s="85">
        <v>0.4</v>
      </c>
      <c r="S79" s="86">
        <v>2.6928571428571429E-7</v>
      </c>
      <c r="T79" s="86">
        <v>6.7267218301580471E-5</v>
      </c>
      <c r="U79" s="86">
        <f>+R79/'סכום נכסי הקרן'!$C$42</f>
        <v>7.9782766907827485E-6</v>
      </c>
    </row>
    <row r="80" spans="2:21" s="137" customFormat="1">
      <c r="B80" s="84" t="s">
        <v>454</v>
      </c>
      <c r="C80" s="78" t="s">
        <v>455</v>
      </c>
      <c r="D80" s="91" t="s">
        <v>117</v>
      </c>
      <c r="E80" s="91" t="s">
        <v>286</v>
      </c>
      <c r="F80" s="78" t="s">
        <v>456</v>
      </c>
      <c r="G80" s="91" t="s">
        <v>341</v>
      </c>
      <c r="H80" s="78" t="s">
        <v>875</v>
      </c>
      <c r="I80" s="78" t="s">
        <v>870</v>
      </c>
      <c r="J80" s="78"/>
      <c r="K80" s="85">
        <v>3.5500000000000003</v>
      </c>
      <c r="L80" s="91" t="s">
        <v>160</v>
      </c>
      <c r="M80" s="92">
        <v>2.9500000000000002E-2</v>
      </c>
      <c r="N80" s="92">
        <v>1.5600000000000001E-2</v>
      </c>
      <c r="O80" s="85">
        <v>9705.8799999999992</v>
      </c>
      <c r="P80" s="87">
        <v>105.75</v>
      </c>
      <c r="Q80" s="78"/>
      <c r="R80" s="85">
        <v>10.263969999999999</v>
      </c>
      <c r="S80" s="86">
        <v>3.618912551506243E-5</v>
      </c>
      <c r="T80" s="86">
        <v>1.7260717765771819E-3</v>
      </c>
      <c r="U80" s="86">
        <f>+R80/'סכום נכסי הקרן'!$C$42</f>
        <v>2.047219815147335E-4</v>
      </c>
    </row>
    <row r="81" spans="2:21" s="137" customFormat="1">
      <c r="B81" s="84" t="s">
        <v>457</v>
      </c>
      <c r="C81" s="78" t="s">
        <v>458</v>
      </c>
      <c r="D81" s="91" t="s">
        <v>117</v>
      </c>
      <c r="E81" s="91" t="s">
        <v>286</v>
      </c>
      <c r="F81" s="78" t="s">
        <v>459</v>
      </c>
      <c r="G81" s="91" t="s">
        <v>330</v>
      </c>
      <c r="H81" s="78" t="s">
        <v>875</v>
      </c>
      <c r="I81" s="78" t="s">
        <v>870</v>
      </c>
      <c r="J81" s="78"/>
      <c r="K81" s="85">
        <v>2.21</v>
      </c>
      <c r="L81" s="91" t="s">
        <v>160</v>
      </c>
      <c r="M81" s="92">
        <v>1.3000000000000001E-2</v>
      </c>
      <c r="N81" s="92">
        <v>9.1000000000000004E-3</v>
      </c>
      <c r="O81" s="85">
        <v>48724</v>
      </c>
      <c r="P81" s="87">
        <v>100.85</v>
      </c>
      <c r="Q81" s="78"/>
      <c r="R81" s="85">
        <v>49.138150000000003</v>
      </c>
      <c r="S81" s="86">
        <v>8.9214892830069835E-5</v>
      </c>
      <c r="T81" s="86">
        <v>8.2634666574645157E-3</v>
      </c>
      <c r="U81" s="86">
        <f>+R81/'סכום נכסי הקרן'!$C$42</f>
        <v>9.8009439193296583E-4</v>
      </c>
    </row>
    <row r="82" spans="2:21" s="137" customFormat="1">
      <c r="B82" s="84" t="s">
        <v>460</v>
      </c>
      <c r="C82" s="78" t="s">
        <v>461</v>
      </c>
      <c r="D82" s="91" t="s">
        <v>117</v>
      </c>
      <c r="E82" s="91" t="s">
        <v>286</v>
      </c>
      <c r="F82" s="78" t="s">
        <v>462</v>
      </c>
      <c r="G82" s="91" t="s">
        <v>148</v>
      </c>
      <c r="H82" s="78" t="s">
        <v>875</v>
      </c>
      <c r="I82" s="78" t="s">
        <v>157</v>
      </c>
      <c r="J82" s="78"/>
      <c r="K82" s="85">
        <v>3.28</v>
      </c>
      <c r="L82" s="91" t="s">
        <v>160</v>
      </c>
      <c r="M82" s="92">
        <v>2.4E-2</v>
      </c>
      <c r="N82" s="92">
        <v>1.4100000000000001E-2</v>
      </c>
      <c r="O82" s="85">
        <v>4500.5</v>
      </c>
      <c r="P82" s="87">
        <v>103.49</v>
      </c>
      <c r="Q82" s="78"/>
      <c r="R82" s="85">
        <v>4.6575699999999998</v>
      </c>
      <c r="S82" s="86">
        <v>1.071471085398662E-5</v>
      </c>
      <c r="T82" s="86">
        <v>7.8325444486223032E-4</v>
      </c>
      <c r="U82" s="86">
        <f>+R82/'סכום נכסי הקרן'!$C$42</f>
        <v>9.2898455416722512E-5</v>
      </c>
    </row>
    <row r="83" spans="2:21" s="137" customFormat="1">
      <c r="B83" s="84" t="s">
        <v>463</v>
      </c>
      <c r="C83" s="78" t="s">
        <v>464</v>
      </c>
      <c r="D83" s="91" t="s">
        <v>117</v>
      </c>
      <c r="E83" s="91" t="s">
        <v>286</v>
      </c>
      <c r="F83" s="78" t="s">
        <v>465</v>
      </c>
      <c r="G83" s="91" t="s">
        <v>466</v>
      </c>
      <c r="H83" s="78" t="s">
        <v>876</v>
      </c>
      <c r="I83" s="78" t="s">
        <v>157</v>
      </c>
      <c r="J83" s="78"/>
      <c r="K83" s="85">
        <v>6.4</v>
      </c>
      <c r="L83" s="91" t="s">
        <v>160</v>
      </c>
      <c r="M83" s="92">
        <v>4.4500000000000005E-2</v>
      </c>
      <c r="N83" s="92">
        <v>3.0400000000000003E-2</v>
      </c>
      <c r="O83" s="85">
        <v>16000</v>
      </c>
      <c r="P83" s="87">
        <v>111.06</v>
      </c>
      <c r="Q83" s="78"/>
      <c r="R83" s="85">
        <v>17.769599999999997</v>
      </c>
      <c r="S83" s="86">
        <v>5.0000000000000002E-5</v>
      </c>
      <c r="T83" s="86">
        <v>2.9882789058294102E-3</v>
      </c>
      <c r="U83" s="86">
        <f>+R83/'סכום נכסי הקרן'!$C$42</f>
        <v>3.5442696371133277E-4</v>
      </c>
    </row>
    <row r="84" spans="2:21" s="137" customFormat="1">
      <c r="B84" s="84" t="s">
        <v>467</v>
      </c>
      <c r="C84" s="78" t="s">
        <v>468</v>
      </c>
      <c r="D84" s="91" t="s">
        <v>117</v>
      </c>
      <c r="E84" s="91" t="s">
        <v>286</v>
      </c>
      <c r="F84" s="78" t="s">
        <v>469</v>
      </c>
      <c r="G84" s="91" t="s">
        <v>356</v>
      </c>
      <c r="H84" s="78" t="s">
        <v>876</v>
      </c>
      <c r="I84" s="78" t="s">
        <v>870</v>
      </c>
      <c r="J84" s="78"/>
      <c r="K84" s="85">
        <v>2.34</v>
      </c>
      <c r="L84" s="91" t="s">
        <v>160</v>
      </c>
      <c r="M84" s="92">
        <v>0.06</v>
      </c>
      <c r="N84" s="92">
        <v>1.38E-2</v>
      </c>
      <c r="O84" s="85">
        <v>782.1</v>
      </c>
      <c r="P84" s="87">
        <v>112.64</v>
      </c>
      <c r="Q84" s="78"/>
      <c r="R84" s="85">
        <v>0.88096000000000008</v>
      </c>
      <c r="S84" s="86">
        <v>1.270704514261867E-6</v>
      </c>
      <c r="T84" s="86">
        <v>1.4814932158740084E-4</v>
      </c>
      <c r="U84" s="86">
        <f>+R84/'סכום נכסי הקרן'!$C$42</f>
        <v>1.7571356583779927E-5</v>
      </c>
    </row>
    <row r="85" spans="2:21" s="137" customFormat="1">
      <c r="B85" s="84" t="s">
        <v>470</v>
      </c>
      <c r="C85" s="78" t="s">
        <v>471</v>
      </c>
      <c r="D85" s="91" t="s">
        <v>117</v>
      </c>
      <c r="E85" s="91" t="s">
        <v>286</v>
      </c>
      <c r="F85" s="78" t="s">
        <v>469</v>
      </c>
      <c r="G85" s="91" t="s">
        <v>356</v>
      </c>
      <c r="H85" s="78" t="s">
        <v>876</v>
      </c>
      <c r="I85" s="78" t="s">
        <v>870</v>
      </c>
      <c r="J85" s="78"/>
      <c r="K85" s="85">
        <v>4.4500000000000011</v>
      </c>
      <c r="L85" s="91" t="s">
        <v>160</v>
      </c>
      <c r="M85" s="92">
        <v>5.9000000000000004E-2</v>
      </c>
      <c r="N85" s="92">
        <v>2.2600000000000002E-2</v>
      </c>
      <c r="O85" s="85">
        <v>308</v>
      </c>
      <c r="P85" s="87">
        <v>118.73</v>
      </c>
      <c r="Q85" s="78"/>
      <c r="R85" s="85">
        <v>0.36569000000000002</v>
      </c>
      <c r="S85" s="86">
        <v>4.3177287625221143E-7</v>
      </c>
      <c r="T85" s="86">
        <v>6.1497372651762405E-5</v>
      </c>
      <c r="U85" s="86">
        <f>+R85/'סכום נכסי הקרן'!$C$42</f>
        <v>7.2939400076308588E-6</v>
      </c>
    </row>
    <row r="86" spans="2:21" s="137" customFormat="1">
      <c r="B86" s="81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85"/>
      <c r="P86" s="87"/>
      <c r="Q86" s="78"/>
      <c r="R86" s="78"/>
      <c r="S86" s="78"/>
      <c r="T86" s="86"/>
      <c r="U86" s="78"/>
    </row>
    <row r="87" spans="2:21" s="137" customFormat="1">
      <c r="B87" s="97" t="s">
        <v>43</v>
      </c>
      <c r="C87" s="80"/>
      <c r="D87" s="80"/>
      <c r="E87" s="80"/>
      <c r="F87" s="80"/>
      <c r="G87" s="80"/>
      <c r="H87" s="80"/>
      <c r="I87" s="80"/>
      <c r="J87" s="80"/>
      <c r="K87" s="88">
        <v>4.1876596699789399</v>
      </c>
      <c r="L87" s="80"/>
      <c r="M87" s="80"/>
      <c r="N87" s="102">
        <v>3.7412763979007668E-2</v>
      </c>
      <c r="O87" s="88"/>
      <c r="P87" s="90"/>
      <c r="Q87" s="80"/>
      <c r="R87" s="88">
        <v>92.62621</v>
      </c>
      <c r="S87" s="80"/>
      <c r="T87" s="89">
        <v>1.5576768721295089E-2</v>
      </c>
      <c r="U87" s="89">
        <f>+R87/'סכום נכסי הקרן'!$C$42</f>
        <v>1.8474938304963698E-3</v>
      </c>
    </row>
    <row r="88" spans="2:21" s="137" customFormat="1">
      <c r="B88" s="84" t="s">
        <v>472</v>
      </c>
      <c r="C88" s="78" t="s">
        <v>473</v>
      </c>
      <c r="D88" s="91" t="s">
        <v>117</v>
      </c>
      <c r="E88" s="91" t="s">
        <v>286</v>
      </c>
      <c r="F88" s="78" t="s">
        <v>474</v>
      </c>
      <c r="G88" s="91" t="s">
        <v>475</v>
      </c>
      <c r="H88" s="78" t="s">
        <v>873</v>
      </c>
      <c r="I88" s="78" t="s">
        <v>870</v>
      </c>
      <c r="J88" s="78"/>
      <c r="K88" s="85">
        <v>4.42</v>
      </c>
      <c r="L88" s="91" t="s">
        <v>160</v>
      </c>
      <c r="M88" s="92">
        <v>3.49E-2</v>
      </c>
      <c r="N88" s="92">
        <v>3.2599999999999997E-2</v>
      </c>
      <c r="O88" s="85">
        <v>41283</v>
      </c>
      <c r="P88" s="87">
        <v>100.25</v>
      </c>
      <c r="Q88" s="78"/>
      <c r="R88" s="85">
        <v>41.386199999999995</v>
      </c>
      <c r="S88" s="86">
        <v>2.619767271407331E-5</v>
      </c>
      <c r="T88" s="86">
        <v>6.9598363751821732E-3</v>
      </c>
      <c r="U88" s="86">
        <f>+R88/'סכום נכסי הקרן'!$C$42</f>
        <v>8.2547638695018241E-4</v>
      </c>
    </row>
    <row r="89" spans="2:21" s="137" customFormat="1">
      <c r="B89" s="84" t="s">
        <v>476</v>
      </c>
      <c r="C89" s="78" t="s">
        <v>477</v>
      </c>
      <c r="D89" s="91" t="s">
        <v>117</v>
      </c>
      <c r="E89" s="91" t="s">
        <v>286</v>
      </c>
      <c r="F89" s="78" t="s">
        <v>469</v>
      </c>
      <c r="G89" s="91" t="s">
        <v>356</v>
      </c>
      <c r="H89" s="78" t="s">
        <v>876</v>
      </c>
      <c r="I89" s="78" t="s">
        <v>870</v>
      </c>
      <c r="J89" s="78"/>
      <c r="K89" s="85">
        <v>4</v>
      </c>
      <c r="L89" s="91" t="s">
        <v>160</v>
      </c>
      <c r="M89" s="92">
        <v>6.7000000000000004E-2</v>
      </c>
      <c r="N89" s="92">
        <v>4.1299999999999996E-2</v>
      </c>
      <c r="O89" s="85">
        <v>50000</v>
      </c>
      <c r="P89" s="87">
        <v>102.48</v>
      </c>
      <c r="Q89" s="78"/>
      <c r="R89" s="85">
        <v>51.240010000000005</v>
      </c>
      <c r="S89" s="86">
        <v>4.1517997636795571E-5</v>
      </c>
      <c r="T89" s="86">
        <v>8.6169323461129151E-3</v>
      </c>
      <c r="U89" s="86">
        <f>+R89/'סכום נכסי הקרן'!$C$42</f>
        <v>1.0220174435461875E-3</v>
      </c>
    </row>
    <row r="90" spans="2:21" s="137" customFormat="1">
      <c r="B90" s="142"/>
    </row>
    <row r="91" spans="2:21" s="137" customFormat="1">
      <c r="B91" s="142"/>
    </row>
    <row r="92" spans="2:21" s="137" customFormat="1">
      <c r="B92" s="142"/>
    </row>
    <row r="93" spans="2:21" s="137" customFormat="1">
      <c r="B93" s="143" t="s">
        <v>241</v>
      </c>
    </row>
    <row r="94" spans="2:21" s="137" customFormat="1">
      <c r="B94" s="143" t="s">
        <v>109</v>
      </c>
    </row>
    <row r="95" spans="2:21" s="137" customFormat="1">
      <c r="B95" s="143" t="s">
        <v>226</v>
      </c>
    </row>
    <row r="96" spans="2:21" s="137" customFormat="1">
      <c r="B96" s="143" t="s">
        <v>236</v>
      </c>
    </row>
    <row r="97" spans="2:6" s="137" customFormat="1">
      <c r="B97" s="143" t="s">
        <v>234</v>
      </c>
    </row>
    <row r="98" spans="2:6" s="137" customFormat="1">
      <c r="B98" s="142"/>
    </row>
    <row r="99" spans="2:6" s="137" customFormat="1">
      <c r="B99" s="142"/>
    </row>
    <row r="100" spans="2:6" s="137" customFormat="1">
      <c r="B100" s="142"/>
    </row>
    <row r="101" spans="2:6" s="137" customFormat="1">
      <c r="B101" s="142"/>
    </row>
    <row r="102" spans="2:6" s="137" customFormat="1">
      <c r="B102" s="142"/>
    </row>
    <row r="103" spans="2:6" s="137" customFormat="1">
      <c r="B103" s="142"/>
    </row>
    <row r="104" spans="2:6">
      <c r="C104" s="1"/>
      <c r="D104" s="1"/>
      <c r="E104" s="1"/>
      <c r="F104" s="1"/>
    </row>
    <row r="105" spans="2:6">
      <c r="C105" s="1"/>
      <c r="D105" s="1"/>
      <c r="E105" s="1"/>
      <c r="F105" s="1"/>
    </row>
    <row r="106" spans="2:6">
      <c r="C106" s="1"/>
      <c r="D106" s="1"/>
      <c r="E106" s="1"/>
      <c r="F106" s="1"/>
    </row>
    <row r="107" spans="2:6">
      <c r="C107" s="1"/>
      <c r="D107" s="1"/>
      <c r="E107" s="1"/>
      <c r="F107" s="1"/>
    </row>
    <row r="108" spans="2:6">
      <c r="C108" s="1"/>
      <c r="D108" s="1"/>
      <c r="E108" s="1"/>
      <c r="F108" s="1"/>
    </row>
    <row r="109" spans="2:6">
      <c r="C109" s="1"/>
      <c r="D109" s="1"/>
      <c r="E109" s="1"/>
      <c r="F109" s="1"/>
    </row>
    <row r="110" spans="2:6">
      <c r="C110" s="1"/>
      <c r="D110" s="1"/>
      <c r="E110" s="1"/>
      <c r="F110" s="1"/>
    </row>
    <row r="111" spans="2:6">
      <c r="C111" s="1"/>
      <c r="D111" s="1"/>
      <c r="E111" s="1"/>
      <c r="F111" s="1"/>
    </row>
    <row r="112" spans="2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4" type="noConversion"/>
  <conditionalFormatting sqref="B12:B89">
    <cfRule type="cellIs" dxfId="9" priority="2" operator="equal">
      <formula>"NR3"</formula>
    </cfRule>
  </conditionalFormatting>
  <conditionalFormatting sqref="B12:B89">
    <cfRule type="containsText" dxfId="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$BF$7:$BF$24</formula1>
    </dataValidation>
    <dataValidation allowBlank="1" showInputMessage="1" showErrorMessage="1" sqref="H2 B34 Q9 B36 B95 B97"/>
    <dataValidation type="list" allowBlank="1" showInputMessage="1" showErrorMessage="1" sqref="I12:I828">
      <formula1>$BH$7:$BH$10</formula1>
    </dataValidation>
    <dataValidation type="list" allowBlank="1" showInputMessage="1" showErrorMessage="1" sqref="E12:E822">
      <formula1>$BD$7:$BD$24</formula1>
    </dataValidation>
    <dataValidation type="list" allowBlank="1" showInputMessage="1" showErrorMessage="1" sqref="L12:L828">
      <formula1>$BI$7:$BI$20</formula1>
    </dataValidation>
    <dataValidation type="list" allowBlank="1" showInputMessage="1" showErrorMessage="1" sqref="G12:G555">
      <formula1>$BF$7:$BF$29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4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" style="1" bestFit="1" customWidth="1"/>
    <col min="9" max="9" width="11.28515625" style="1" bestFit="1" customWidth="1"/>
    <col min="10" max="10" width="10.7109375" style="1" bestFit="1" customWidth="1"/>
    <col min="11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175</v>
      </c>
      <c r="C1" s="76" t="s" vm="1">
        <v>242</v>
      </c>
    </row>
    <row r="2" spans="2:61">
      <c r="B2" s="56" t="s">
        <v>174</v>
      </c>
      <c r="C2" s="76" t="s">
        <v>243</v>
      </c>
    </row>
    <row r="3" spans="2:61">
      <c r="B3" s="56" t="s">
        <v>176</v>
      </c>
      <c r="C3" s="76" t="s">
        <v>244</v>
      </c>
    </row>
    <row r="4" spans="2:61">
      <c r="B4" s="56" t="s">
        <v>177</v>
      </c>
      <c r="C4" s="76">
        <v>9453</v>
      </c>
    </row>
    <row r="6" spans="2:61" ht="26.25" customHeight="1">
      <c r="B6" s="185" t="s">
        <v>205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7"/>
      <c r="BI6" s="3"/>
    </row>
    <row r="7" spans="2:61" ht="26.25" customHeight="1">
      <c r="B7" s="185" t="s">
        <v>86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7"/>
      <c r="BE7" s="3"/>
      <c r="BI7" s="3"/>
    </row>
    <row r="8" spans="2:61" s="3" customFormat="1" ht="63">
      <c r="B8" s="22" t="s">
        <v>112</v>
      </c>
      <c r="C8" s="30" t="s">
        <v>41</v>
      </c>
      <c r="D8" s="30" t="s">
        <v>116</v>
      </c>
      <c r="E8" s="30" t="s">
        <v>221</v>
      </c>
      <c r="F8" s="30" t="s">
        <v>114</v>
      </c>
      <c r="G8" s="30" t="s">
        <v>58</v>
      </c>
      <c r="H8" s="30" t="s">
        <v>98</v>
      </c>
      <c r="I8" s="13" t="s">
        <v>228</v>
      </c>
      <c r="J8" s="13" t="s">
        <v>227</v>
      </c>
      <c r="K8" s="13" t="s">
        <v>56</v>
      </c>
      <c r="L8" s="13" t="s">
        <v>53</v>
      </c>
      <c r="M8" s="30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237</v>
      </c>
      <c r="J9" s="16"/>
      <c r="K9" s="16" t="s">
        <v>231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135" customFormat="1" ht="18" customHeight="1">
      <c r="B11" s="103" t="s">
        <v>28</v>
      </c>
      <c r="C11" s="96"/>
      <c r="D11" s="96"/>
      <c r="E11" s="96"/>
      <c r="F11" s="96"/>
      <c r="G11" s="96"/>
      <c r="H11" s="96"/>
      <c r="I11" s="98"/>
      <c r="J11" s="100"/>
      <c r="K11" s="98">
        <v>7774.0258800000011</v>
      </c>
      <c r="L11" s="96"/>
      <c r="M11" s="101">
        <f>+K11/$K$11</f>
        <v>1</v>
      </c>
      <c r="N11" s="101">
        <f>+K11/'סכום נכסי הקרן'!$C$42</f>
        <v>0.15505832367986463</v>
      </c>
      <c r="BE11" s="137"/>
      <c r="BF11" s="139"/>
      <c r="BG11" s="137"/>
      <c r="BI11" s="137"/>
    </row>
    <row r="12" spans="2:61" s="137" customFormat="1" ht="20.25">
      <c r="B12" s="104" t="s">
        <v>225</v>
      </c>
      <c r="C12" s="80"/>
      <c r="D12" s="80"/>
      <c r="E12" s="80"/>
      <c r="F12" s="80"/>
      <c r="G12" s="80"/>
      <c r="H12" s="80"/>
      <c r="I12" s="88"/>
      <c r="J12" s="90"/>
      <c r="K12" s="88">
        <v>7274.8821300000009</v>
      </c>
      <c r="L12" s="80"/>
      <c r="M12" s="89">
        <f t="shared" ref="M12:M42" si="0">+K12/$K$11</f>
        <v>0.93579340258126331</v>
      </c>
      <c r="N12" s="89">
        <f>+K12/'סכום נכסי הקרן'!$C$42</f>
        <v>0.14510255631492741</v>
      </c>
      <c r="BF12" s="135"/>
    </row>
    <row r="13" spans="2:61" s="137" customFormat="1">
      <c r="B13" s="105" t="s">
        <v>478</v>
      </c>
      <c r="C13" s="80"/>
      <c r="D13" s="80"/>
      <c r="E13" s="80"/>
      <c r="F13" s="80"/>
      <c r="G13" s="80"/>
      <c r="H13" s="80"/>
      <c r="I13" s="88"/>
      <c r="J13" s="90"/>
      <c r="K13" s="88">
        <v>5884.3579800000007</v>
      </c>
      <c r="L13" s="80"/>
      <c r="M13" s="89">
        <f t="shared" si="0"/>
        <v>0.75692544259963279</v>
      </c>
      <c r="N13" s="89">
        <f>+K13/'סכום נכסי הקרן'!$C$42</f>
        <v>0.11736759028013866</v>
      </c>
    </row>
    <row r="14" spans="2:61" s="137" customFormat="1">
      <c r="B14" s="106" t="s">
        <v>479</v>
      </c>
      <c r="C14" s="78" t="s">
        <v>480</v>
      </c>
      <c r="D14" s="91" t="s">
        <v>117</v>
      </c>
      <c r="E14" s="91" t="s">
        <v>286</v>
      </c>
      <c r="F14" s="78" t="s">
        <v>481</v>
      </c>
      <c r="G14" s="91" t="s">
        <v>482</v>
      </c>
      <c r="H14" s="91" t="s">
        <v>160</v>
      </c>
      <c r="I14" s="85">
        <v>1437</v>
      </c>
      <c r="J14" s="87">
        <v>21560</v>
      </c>
      <c r="K14" s="85">
        <v>309.81720000000001</v>
      </c>
      <c r="L14" s="86">
        <v>2.8791663761453552E-5</v>
      </c>
      <c r="M14" s="86">
        <f t="shared" si="0"/>
        <v>3.985286449805335E-2</v>
      </c>
      <c r="N14" s="86">
        <f>+K14/'סכום נכסי הקרן'!$C$42</f>
        <v>6.1795183629089426E-3</v>
      </c>
    </row>
    <row r="15" spans="2:61" s="137" customFormat="1">
      <c r="B15" s="106" t="s">
        <v>483</v>
      </c>
      <c r="C15" s="78" t="s">
        <v>484</v>
      </c>
      <c r="D15" s="91" t="s">
        <v>117</v>
      </c>
      <c r="E15" s="91" t="s">
        <v>286</v>
      </c>
      <c r="F15" s="78" t="s">
        <v>319</v>
      </c>
      <c r="G15" s="91" t="s">
        <v>308</v>
      </c>
      <c r="H15" s="91" t="s">
        <v>160</v>
      </c>
      <c r="I15" s="85">
        <v>580</v>
      </c>
      <c r="J15" s="87">
        <v>4563</v>
      </c>
      <c r="K15" s="85">
        <v>26.465400000000002</v>
      </c>
      <c r="L15" s="86">
        <v>5.0402268762537839E-6</v>
      </c>
      <c r="M15" s="86">
        <f t="shared" si="0"/>
        <v>3.4043364928957503E-3</v>
      </c>
      <c r="N15" s="86">
        <f>+K15/'סכום נכסי הקרן'!$C$42</f>
        <v>5.278707098306044E-4</v>
      </c>
    </row>
    <row r="16" spans="2:61" s="137" customFormat="1" ht="20.25">
      <c r="B16" s="106" t="s">
        <v>485</v>
      </c>
      <c r="C16" s="78" t="s">
        <v>486</v>
      </c>
      <c r="D16" s="91" t="s">
        <v>117</v>
      </c>
      <c r="E16" s="91" t="s">
        <v>286</v>
      </c>
      <c r="F16" s="78" t="s">
        <v>487</v>
      </c>
      <c r="G16" s="91" t="s">
        <v>435</v>
      </c>
      <c r="H16" s="91" t="s">
        <v>160</v>
      </c>
      <c r="I16" s="85">
        <v>487</v>
      </c>
      <c r="J16" s="87">
        <v>51930</v>
      </c>
      <c r="K16" s="85">
        <v>252.8991</v>
      </c>
      <c r="L16" s="86">
        <v>1.1391538402700473E-5</v>
      </c>
      <c r="M16" s="86">
        <f t="shared" si="0"/>
        <v>3.2531291238768037E-2</v>
      </c>
      <c r="N16" s="86">
        <f>+K16/'סכום נכסי הקרן'!$C$42</f>
        <v>5.0442474866248385E-3</v>
      </c>
      <c r="BE16" s="135"/>
    </row>
    <row r="17" spans="2:14" s="137" customFormat="1">
      <c r="B17" s="106" t="s">
        <v>488</v>
      </c>
      <c r="C17" s="78" t="s">
        <v>489</v>
      </c>
      <c r="D17" s="91" t="s">
        <v>117</v>
      </c>
      <c r="E17" s="91" t="s">
        <v>286</v>
      </c>
      <c r="F17" s="78" t="s">
        <v>490</v>
      </c>
      <c r="G17" s="91" t="s">
        <v>308</v>
      </c>
      <c r="H17" s="91" t="s">
        <v>160</v>
      </c>
      <c r="I17" s="85">
        <v>3792</v>
      </c>
      <c r="J17" s="87">
        <v>3750</v>
      </c>
      <c r="K17" s="85">
        <v>142.19999999999999</v>
      </c>
      <c r="L17" s="86">
        <v>2.2959247432681452E-5</v>
      </c>
      <c r="M17" s="86">
        <f t="shared" si="0"/>
        <v>1.8291680809274586E-2</v>
      </c>
      <c r="N17" s="86">
        <f>+K17/'סכום נכסי הקרן'!$C$42</f>
        <v>2.8362773635732669E-3</v>
      </c>
    </row>
    <row r="18" spans="2:14" s="137" customFormat="1">
      <c r="B18" s="106" t="s">
        <v>491</v>
      </c>
      <c r="C18" s="78" t="s">
        <v>492</v>
      </c>
      <c r="D18" s="91" t="s">
        <v>117</v>
      </c>
      <c r="E18" s="91" t="s">
        <v>286</v>
      </c>
      <c r="F18" s="78" t="s">
        <v>322</v>
      </c>
      <c r="G18" s="91" t="s">
        <v>308</v>
      </c>
      <c r="H18" s="91" t="s">
        <v>160</v>
      </c>
      <c r="I18" s="85">
        <v>201</v>
      </c>
      <c r="J18" s="87">
        <v>1964</v>
      </c>
      <c r="K18" s="85">
        <v>3.9476399999999998</v>
      </c>
      <c r="L18" s="86">
        <v>6.4003085394508645E-7</v>
      </c>
      <c r="M18" s="86">
        <f t="shared" si="0"/>
        <v>5.0779866969004729E-4</v>
      </c>
      <c r="N18" s="86">
        <f>+K18/'סכום נכסי הקרן'!$C$42</f>
        <v>7.8738410489004025E-5</v>
      </c>
    </row>
    <row r="19" spans="2:14" s="137" customFormat="1">
      <c r="B19" s="106" t="s">
        <v>493</v>
      </c>
      <c r="C19" s="78" t="s">
        <v>494</v>
      </c>
      <c r="D19" s="91" t="s">
        <v>117</v>
      </c>
      <c r="E19" s="91" t="s">
        <v>286</v>
      </c>
      <c r="F19" s="78" t="s">
        <v>329</v>
      </c>
      <c r="G19" s="91" t="s">
        <v>330</v>
      </c>
      <c r="H19" s="91" t="s">
        <v>160</v>
      </c>
      <c r="I19" s="85">
        <v>34222</v>
      </c>
      <c r="J19" s="87">
        <v>505.1</v>
      </c>
      <c r="K19" s="85">
        <v>172.85532000000001</v>
      </c>
      <c r="L19" s="86">
        <v>1.2374679552362893E-5</v>
      </c>
      <c r="M19" s="86">
        <f t="shared" si="0"/>
        <v>2.2234981291315174E-2</v>
      </c>
      <c r="N19" s="86">
        <f>+K19/'סכום נכסי הקרן'!$C$42</f>
        <v>3.4477189260844828E-3</v>
      </c>
    </row>
    <row r="20" spans="2:14" s="137" customFormat="1">
      <c r="B20" s="106" t="s">
        <v>495</v>
      </c>
      <c r="C20" s="78" t="s">
        <v>496</v>
      </c>
      <c r="D20" s="91" t="s">
        <v>117</v>
      </c>
      <c r="E20" s="91" t="s">
        <v>286</v>
      </c>
      <c r="F20" s="78" t="s">
        <v>388</v>
      </c>
      <c r="G20" s="91" t="s">
        <v>288</v>
      </c>
      <c r="H20" s="91" t="s">
        <v>160</v>
      </c>
      <c r="I20" s="85">
        <v>1213</v>
      </c>
      <c r="J20" s="87">
        <v>6599</v>
      </c>
      <c r="K20" s="85">
        <v>80.045869999999994</v>
      </c>
      <c r="L20" s="86">
        <v>1.2090097841085282E-5</v>
      </c>
      <c r="M20" s="86">
        <f t="shared" si="0"/>
        <v>1.0296578791425374E-2</v>
      </c>
      <c r="N20" s="86">
        <f>+K20/'סכום נכסי הקרן'!$C$42</f>
        <v>1.5965702470360651E-3</v>
      </c>
    </row>
    <row r="21" spans="2:14" s="137" customFormat="1">
      <c r="B21" s="106" t="s">
        <v>497</v>
      </c>
      <c r="C21" s="78" t="s">
        <v>498</v>
      </c>
      <c r="D21" s="91" t="s">
        <v>117</v>
      </c>
      <c r="E21" s="91" t="s">
        <v>286</v>
      </c>
      <c r="F21" s="78" t="s">
        <v>469</v>
      </c>
      <c r="G21" s="91" t="s">
        <v>356</v>
      </c>
      <c r="H21" s="91" t="s">
        <v>160</v>
      </c>
      <c r="I21" s="85">
        <v>46016</v>
      </c>
      <c r="J21" s="87">
        <v>176.9</v>
      </c>
      <c r="K21" s="85">
        <v>81.402299999999997</v>
      </c>
      <c r="L21" s="86">
        <v>1.438675115831957E-5</v>
      </c>
      <c r="M21" s="86">
        <f t="shared" si="0"/>
        <v>1.0471061102256067E-2</v>
      </c>
      <c r="N21" s="86">
        <f>+K21/'סכום נכסי הקרן'!$C$42</f>
        <v>1.6236251816652612E-3</v>
      </c>
    </row>
    <row r="22" spans="2:14" s="137" customFormat="1">
      <c r="B22" s="106" t="s">
        <v>499</v>
      </c>
      <c r="C22" s="78" t="s">
        <v>500</v>
      </c>
      <c r="D22" s="91" t="s">
        <v>117</v>
      </c>
      <c r="E22" s="91" t="s">
        <v>286</v>
      </c>
      <c r="F22" s="78" t="s">
        <v>501</v>
      </c>
      <c r="G22" s="91" t="s">
        <v>288</v>
      </c>
      <c r="H22" s="91" t="s">
        <v>160</v>
      </c>
      <c r="I22" s="85">
        <v>18964</v>
      </c>
      <c r="J22" s="87">
        <v>891</v>
      </c>
      <c r="K22" s="85">
        <v>168.96923999999999</v>
      </c>
      <c r="L22" s="86">
        <v>1.6291858378393965E-5</v>
      </c>
      <c r="M22" s="86">
        <f t="shared" si="0"/>
        <v>2.1735101298633697E-2</v>
      </c>
      <c r="N22" s="86">
        <f>+K22/'סכום נכסי הקרן'!$C$42</f>
        <v>3.3702083723781899E-3</v>
      </c>
    </row>
    <row r="23" spans="2:14" s="137" customFormat="1">
      <c r="B23" s="106" t="s">
        <v>502</v>
      </c>
      <c r="C23" s="78" t="s">
        <v>503</v>
      </c>
      <c r="D23" s="91" t="s">
        <v>117</v>
      </c>
      <c r="E23" s="91" t="s">
        <v>286</v>
      </c>
      <c r="F23" s="78" t="s">
        <v>504</v>
      </c>
      <c r="G23" s="91" t="s">
        <v>475</v>
      </c>
      <c r="H23" s="91" t="s">
        <v>160</v>
      </c>
      <c r="I23" s="85">
        <v>17861.900000000001</v>
      </c>
      <c r="J23" s="87">
        <v>1094</v>
      </c>
      <c r="K23" s="85">
        <v>195.4092</v>
      </c>
      <c r="L23" s="86">
        <v>1.5216966420632222E-5</v>
      </c>
      <c r="M23" s="86">
        <f t="shared" si="0"/>
        <v>2.5136165355806608E-2</v>
      </c>
      <c r="N23" s="86">
        <f>+K23/'סכום נכסי הקרן'!$C$42</f>
        <v>3.8975716638112606E-3</v>
      </c>
    </row>
    <row r="24" spans="2:14" s="137" customFormat="1">
      <c r="B24" s="106" t="s">
        <v>505</v>
      </c>
      <c r="C24" s="78" t="s">
        <v>506</v>
      </c>
      <c r="D24" s="91" t="s">
        <v>117</v>
      </c>
      <c r="E24" s="91" t="s">
        <v>286</v>
      </c>
      <c r="F24" s="78" t="s">
        <v>507</v>
      </c>
      <c r="G24" s="91" t="s">
        <v>377</v>
      </c>
      <c r="H24" s="91" t="s">
        <v>160</v>
      </c>
      <c r="I24" s="85">
        <v>3234</v>
      </c>
      <c r="J24" s="87">
        <v>2210</v>
      </c>
      <c r="K24" s="85">
        <v>71.471399999999988</v>
      </c>
      <c r="L24" s="86">
        <v>1.5087100011658214E-5</v>
      </c>
      <c r="M24" s="86">
        <f t="shared" si="0"/>
        <v>9.1936148789872538E-3</v>
      </c>
      <c r="N24" s="86">
        <f>+K24/'סכום נכסי הקרן'!$C$42</f>
        <v>1.425546511694025E-3</v>
      </c>
    </row>
    <row r="25" spans="2:14" s="137" customFormat="1">
      <c r="B25" s="106" t="s">
        <v>508</v>
      </c>
      <c r="C25" s="78" t="s">
        <v>509</v>
      </c>
      <c r="D25" s="91" t="s">
        <v>117</v>
      </c>
      <c r="E25" s="91" t="s">
        <v>286</v>
      </c>
      <c r="F25" s="78" t="s">
        <v>510</v>
      </c>
      <c r="G25" s="91" t="s">
        <v>511</v>
      </c>
      <c r="H25" s="91" t="s">
        <v>160</v>
      </c>
      <c r="I25" s="85">
        <v>1213</v>
      </c>
      <c r="J25" s="87">
        <v>10860</v>
      </c>
      <c r="K25" s="85">
        <v>131.73179999999999</v>
      </c>
      <c r="L25" s="86">
        <v>1.2378994310091706E-5</v>
      </c>
      <c r="M25" s="86">
        <f t="shared" si="0"/>
        <v>1.6945119817378326E-2</v>
      </c>
      <c r="N25" s="86">
        <f>+K25/'סכום נכסי הקרן'!$C$42</f>
        <v>2.6274818734371369E-3</v>
      </c>
    </row>
    <row r="26" spans="2:14" s="137" customFormat="1">
      <c r="B26" s="106" t="s">
        <v>512</v>
      </c>
      <c r="C26" s="78" t="s">
        <v>513</v>
      </c>
      <c r="D26" s="91" t="s">
        <v>117</v>
      </c>
      <c r="E26" s="91" t="s">
        <v>286</v>
      </c>
      <c r="F26" s="78" t="s">
        <v>514</v>
      </c>
      <c r="G26" s="91" t="s">
        <v>356</v>
      </c>
      <c r="H26" s="91" t="s">
        <v>160</v>
      </c>
      <c r="I26" s="85">
        <v>2704</v>
      </c>
      <c r="J26" s="87">
        <v>6176</v>
      </c>
      <c r="K26" s="85">
        <v>166.99904000000001</v>
      </c>
      <c r="L26" s="86">
        <v>2.6634860256910781E-6</v>
      </c>
      <c r="M26" s="86">
        <f t="shared" si="0"/>
        <v>2.1481667616985087E-2</v>
      </c>
      <c r="N26" s="86">
        <f>+K26/'סכום נכסי הקרן'!$C$42</f>
        <v>3.3309113705377396E-3</v>
      </c>
    </row>
    <row r="27" spans="2:14" s="137" customFormat="1">
      <c r="B27" s="106" t="s">
        <v>515</v>
      </c>
      <c r="C27" s="78" t="s">
        <v>516</v>
      </c>
      <c r="D27" s="91" t="s">
        <v>117</v>
      </c>
      <c r="E27" s="91" t="s">
        <v>286</v>
      </c>
      <c r="F27" s="78" t="s">
        <v>474</v>
      </c>
      <c r="G27" s="91" t="s">
        <v>475</v>
      </c>
      <c r="H27" s="91" t="s">
        <v>160</v>
      </c>
      <c r="I27" s="85">
        <v>783677</v>
      </c>
      <c r="J27" s="87">
        <v>49.1</v>
      </c>
      <c r="K27" s="85">
        <v>384.78540999999996</v>
      </c>
      <c r="L27" s="86">
        <v>6.0504922420439804E-5</v>
      </c>
      <c r="M27" s="86">
        <f t="shared" si="0"/>
        <v>4.9496286215090383E-2</v>
      </c>
      <c r="N27" s="86">
        <f>+K27/'סכום נכסי הקרן'!$C$42</f>
        <v>7.6748111688907071E-3</v>
      </c>
    </row>
    <row r="28" spans="2:14" s="137" customFormat="1">
      <c r="B28" s="106" t="s">
        <v>517</v>
      </c>
      <c r="C28" s="78" t="s">
        <v>518</v>
      </c>
      <c r="D28" s="91" t="s">
        <v>117</v>
      </c>
      <c r="E28" s="91" t="s">
        <v>286</v>
      </c>
      <c r="F28" s="78" t="s">
        <v>519</v>
      </c>
      <c r="G28" s="91" t="s">
        <v>356</v>
      </c>
      <c r="H28" s="91" t="s">
        <v>160</v>
      </c>
      <c r="I28" s="85">
        <v>15357</v>
      </c>
      <c r="J28" s="87">
        <v>1568</v>
      </c>
      <c r="K28" s="85">
        <v>240.79776000000001</v>
      </c>
      <c r="L28" s="86">
        <v>1.2012856098050777E-5</v>
      </c>
      <c r="M28" s="86">
        <f t="shared" si="0"/>
        <v>3.097465376588121E-2</v>
      </c>
      <c r="N28" s="86">
        <f>+K28/'סכום נכסי הקרן'!$C$42</f>
        <v>4.8028778895017462E-3</v>
      </c>
    </row>
    <row r="29" spans="2:14" s="137" customFormat="1">
      <c r="B29" s="106" t="s">
        <v>520</v>
      </c>
      <c r="C29" s="78" t="s">
        <v>521</v>
      </c>
      <c r="D29" s="91" t="s">
        <v>117</v>
      </c>
      <c r="E29" s="91" t="s">
        <v>286</v>
      </c>
      <c r="F29" s="78" t="s">
        <v>287</v>
      </c>
      <c r="G29" s="91" t="s">
        <v>288</v>
      </c>
      <c r="H29" s="91" t="s">
        <v>160</v>
      </c>
      <c r="I29" s="85">
        <v>25670</v>
      </c>
      <c r="J29" s="87">
        <v>1875</v>
      </c>
      <c r="K29" s="85">
        <v>481.3125</v>
      </c>
      <c r="L29" s="86">
        <v>1.6849188282871777E-5</v>
      </c>
      <c r="M29" s="86">
        <f t="shared" si="0"/>
        <v>6.1912901684345815E-2</v>
      </c>
      <c r="N29" s="86">
        <f>+K29/'סכום נכסי הקרן'!$C$42</f>
        <v>9.6001107493309291E-3</v>
      </c>
    </row>
    <row r="30" spans="2:14" s="137" customFormat="1">
      <c r="B30" s="106" t="s">
        <v>522</v>
      </c>
      <c r="C30" s="78" t="s">
        <v>523</v>
      </c>
      <c r="D30" s="91" t="s">
        <v>117</v>
      </c>
      <c r="E30" s="91" t="s">
        <v>286</v>
      </c>
      <c r="F30" s="78" t="s">
        <v>291</v>
      </c>
      <c r="G30" s="91" t="s">
        <v>288</v>
      </c>
      <c r="H30" s="91" t="s">
        <v>160</v>
      </c>
      <c r="I30" s="85">
        <v>3366</v>
      </c>
      <c r="J30" s="87">
        <v>6333</v>
      </c>
      <c r="K30" s="85">
        <v>213.16878</v>
      </c>
      <c r="L30" s="86">
        <v>1.4478747912292305E-5</v>
      </c>
      <c r="M30" s="86">
        <f t="shared" si="0"/>
        <v>2.7420641928709397E-2</v>
      </c>
      <c r="N30" s="86">
        <f>+K30/'סכום נכסי הקרן'!$C$42</f>
        <v>4.2517987716914896E-3</v>
      </c>
    </row>
    <row r="31" spans="2:14" s="137" customFormat="1">
      <c r="B31" s="106" t="s">
        <v>524</v>
      </c>
      <c r="C31" s="78" t="s">
        <v>525</v>
      </c>
      <c r="D31" s="91" t="s">
        <v>117</v>
      </c>
      <c r="E31" s="91" t="s">
        <v>286</v>
      </c>
      <c r="F31" s="78" t="s">
        <v>526</v>
      </c>
      <c r="G31" s="91" t="s">
        <v>527</v>
      </c>
      <c r="H31" s="91" t="s">
        <v>160</v>
      </c>
      <c r="I31" s="85">
        <v>2547</v>
      </c>
      <c r="J31" s="87">
        <v>11060</v>
      </c>
      <c r="K31" s="85">
        <v>281.69819999999999</v>
      </c>
      <c r="L31" s="86">
        <v>5.1795777817653045E-6</v>
      </c>
      <c r="M31" s="86">
        <f t="shared" si="0"/>
        <v>3.6235819683172951E-2</v>
      </c>
      <c r="N31" s="86">
        <f>+K31/'סכום נכסי הקרן'!$C$42</f>
        <v>5.618665457238642E-3</v>
      </c>
    </row>
    <row r="32" spans="2:14" s="137" customFormat="1">
      <c r="B32" s="106" t="s">
        <v>528</v>
      </c>
      <c r="C32" s="78" t="s">
        <v>529</v>
      </c>
      <c r="D32" s="91" t="s">
        <v>117</v>
      </c>
      <c r="E32" s="91" t="s">
        <v>286</v>
      </c>
      <c r="F32" s="78" t="s">
        <v>365</v>
      </c>
      <c r="G32" s="91" t="s">
        <v>308</v>
      </c>
      <c r="H32" s="91" t="s">
        <v>160</v>
      </c>
      <c r="I32" s="85">
        <v>1035</v>
      </c>
      <c r="J32" s="87">
        <v>17090</v>
      </c>
      <c r="K32" s="85">
        <v>176.88149999999999</v>
      </c>
      <c r="L32" s="86">
        <v>2.3278422346421789E-5</v>
      </c>
      <c r="M32" s="86">
        <f t="shared" si="0"/>
        <v>2.2752882834498611E-2</v>
      </c>
      <c r="N32" s="86">
        <f>+K32/'סכום נכסי הקרן'!$C$42</f>
        <v>3.5280238712017214E-3</v>
      </c>
    </row>
    <row r="33" spans="2:14" s="137" customFormat="1">
      <c r="B33" s="106" t="s">
        <v>530</v>
      </c>
      <c r="C33" s="78" t="s">
        <v>531</v>
      </c>
      <c r="D33" s="91" t="s">
        <v>117</v>
      </c>
      <c r="E33" s="91" t="s">
        <v>286</v>
      </c>
      <c r="F33" s="78" t="s">
        <v>532</v>
      </c>
      <c r="G33" s="91" t="s">
        <v>188</v>
      </c>
      <c r="H33" s="91" t="s">
        <v>160</v>
      </c>
      <c r="I33" s="85">
        <v>1108</v>
      </c>
      <c r="J33" s="87">
        <v>28180</v>
      </c>
      <c r="K33" s="85">
        <v>312.23440000000005</v>
      </c>
      <c r="L33" s="86">
        <v>1.8360587150366281E-5</v>
      </c>
      <c r="M33" s="86">
        <f t="shared" si="0"/>
        <v>4.016379734511509E-2</v>
      </c>
      <c r="N33" s="86">
        <f>+K33/'סכום נכסי הקרן'!$C$42</f>
        <v>6.2277310889513431E-3</v>
      </c>
    </row>
    <row r="34" spans="2:14" s="137" customFormat="1">
      <c r="B34" s="106" t="s">
        <v>533</v>
      </c>
      <c r="C34" s="78" t="s">
        <v>534</v>
      </c>
      <c r="D34" s="91" t="s">
        <v>117</v>
      </c>
      <c r="E34" s="91" t="s">
        <v>286</v>
      </c>
      <c r="F34" s="78" t="s">
        <v>535</v>
      </c>
      <c r="G34" s="91" t="s">
        <v>330</v>
      </c>
      <c r="H34" s="91" t="s">
        <v>160</v>
      </c>
      <c r="I34" s="85">
        <v>1164</v>
      </c>
      <c r="J34" s="87">
        <v>3289</v>
      </c>
      <c r="K34" s="85">
        <v>38.28396</v>
      </c>
      <c r="L34" s="86">
        <v>1.1569863142534064E-5</v>
      </c>
      <c r="M34" s="86">
        <f t="shared" si="0"/>
        <v>4.9245989904010967E-3</v>
      </c>
      <c r="N34" s="86">
        <f>+K34/'סכום נכסי הקרן'!$C$42</f>
        <v>7.6360006424714777E-4</v>
      </c>
    </row>
    <row r="35" spans="2:14" s="137" customFormat="1">
      <c r="B35" s="106" t="s">
        <v>536</v>
      </c>
      <c r="C35" s="78" t="s">
        <v>537</v>
      </c>
      <c r="D35" s="91" t="s">
        <v>117</v>
      </c>
      <c r="E35" s="91" t="s">
        <v>286</v>
      </c>
      <c r="F35" s="78" t="s">
        <v>302</v>
      </c>
      <c r="G35" s="91" t="s">
        <v>288</v>
      </c>
      <c r="H35" s="91" t="s">
        <v>160</v>
      </c>
      <c r="I35" s="85">
        <v>22742</v>
      </c>
      <c r="J35" s="87">
        <v>2473</v>
      </c>
      <c r="K35" s="85">
        <v>562.40966000000003</v>
      </c>
      <c r="L35" s="86">
        <v>1.7059931276772644E-5</v>
      </c>
      <c r="M35" s="86">
        <f t="shared" si="0"/>
        <v>7.2344711566614955E-2</v>
      </c>
      <c r="N35" s="86">
        <f>+K35/'סכום נכסי הקרן'!$C$42</f>
        <v>1.1217649702622628E-2</v>
      </c>
    </row>
    <row r="36" spans="2:14" s="137" customFormat="1">
      <c r="B36" s="106" t="s">
        <v>538</v>
      </c>
      <c r="C36" s="78" t="s">
        <v>539</v>
      </c>
      <c r="D36" s="91" t="s">
        <v>117</v>
      </c>
      <c r="E36" s="91" t="s">
        <v>286</v>
      </c>
      <c r="F36" s="78" t="s">
        <v>372</v>
      </c>
      <c r="G36" s="91" t="s">
        <v>373</v>
      </c>
      <c r="H36" s="91" t="s">
        <v>160</v>
      </c>
      <c r="I36" s="85">
        <v>305</v>
      </c>
      <c r="J36" s="87">
        <v>58210</v>
      </c>
      <c r="K36" s="85">
        <v>177.54050000000001</v>
      </c>
      <c r="L36" s="86">
        <v>3.0025282272108598E-5</v>
      </c>
      <c r="M36" s="86">
        <f t="shared" si="0"/>
        <v>2.2837652297602075E-2</v>
      </c>
      <c r="N36" s="86">
        <f>+K36/'סכום נכסי הקרן'!$C$42</f>
        <v>3.5411680820497866E-3</v>
      </c>
    </row>
    <row r="37" spans="2:14" s="137" customFormat="1">
      <c r="B37" s="106" t="s">
        <v>540</v>
      </c>
      <c r="C37" s="78" t="s">
        <v>541</v>
      </c>
      <c r="D37" s="91" t="s">
        <v>117</v>
      </c>
      <c r="E37" s="91" t="s">
        <v>286</v>
      </c>
      <c r="F37" s="78" t="s">
        <v>542</v>
      </c>
      <c r="G37" s="91" t="s">
        <v>431</v>
      </c>
      <c r="H37" s="91" t="s">
        <v>160</v>
      </c>
      <c r="I37" s="85">
        <v>941</v>
      </c>
      <c r="J37" s="87">
        <v>27190</v>
      </c>
      <c r="K37" s="85">
        <v>255.8579</v>
      </c>
      <c r="L37" s="86">
        <v>1.581949196432851E-5</v>
      </c>
      <c r="M37" s="86">
        <f t="shared" si="0"/>
        <v>3.2911891978419802E-2</v>
      </c>
      <c r="N37" s="86">
        <f>+K37/'סכום נכסי הקרן'!$C$42</f>
        <v>5.1032627993065583E-3</v>
      </c>
    </row>
    <row r="38" spans="2:14" s="137" customFormat="1">
      <c r="B38" s="106" t="s">
        <v>543</v>
      </c>
      <c r="C38" s="78" t="s">
        <v>544</v>
      </c>
      <c r="D38" s="91" t="s">
        <v>117</v>
      </c>
      <c r="E38" s="91" t="s">
        <v>286</v>
      </c>
      <c r="F38" s="78" t="s">
        <v>459</v>
      </c>
      <c r="G38" s="91" t="s">
        <v>330</v>
      </c>
      <c r="H38" s="91" t="s">
        <v>160</v>
      </c>
      <c r="I38" s="85">
        <v>2099</v>
      </c>
      <c r="J38" s="87">
        <v>1899</v>
      </c>
      <c r="K38" s="85">
        <v>39.860010000000003</v>
      </c>
      <c r="L38" s="86">
        <v>1.2386742156513043E-5</v>
      </c>
      <c r="M38" s="86">
        <f t="shared" si="0"/>
        <v>5.1273317860372238E-3</v>
      </c>
      <c r="N38" s="86">
        <f>+K38/'סכום נכסי הקרן'!$C$42</f>
        <v>7.9503547169341819E-4</v>
      </c>
    </row>
    <row r="39" spans="2:14" s="137" customFormat="1">
      <c r="B39" s="106" t="s">
        <v>545</v>
      </c>
      <c r="C39" s="78" t="s">
        <v>546</v>
      </c>
      <c r="D39" s="91" t="s">
        <v>117</v>
      </c>
      <c r="E39" s="91" t="s">
        <v>286</v>
      </c>
      <c r="F39" s="78" t="s">
        <v>547</v>
      </c>
      <c r="G39" s="91" t="s">
        <v>356</v>
      </c>
      <c r="H39" s="91" t="s">
        <v>160</v>
      </c>
      <c r="I39" s="85">
        <v>961</v>
      </c>
      <c r="J39" s="87">
        <v>29660</v>
      </c>
      <c r="K39" s="85">
        <v>285.0326</v>
      </c>
      <c r="L39" s="86">
        <v>6.8366911683908052E-6</v>
      </c>
      <c r="M39" s="86">
        <f t="shared" si="0"/>
        <v>3.6664735157789306E-2</v>
      </c>
      <c r="N39" s="86">
        <f>+K39/'סכום נכסי הקרן'!$C$42</f>
        <v>5.6851723717330068E-3</v>
      </c>
    </row>
    <row r="40" spans="2:14" s="137" customFormat="1">
      <c r="B40" s="106" t="s">
        <v>881</v>
      </c>
      <c r="C40" s="78" t="s">
        <v>548</v>
      </c>
      <c r="D40" s="91" t="s">
        <v>117</v>
      </c>
      <c r="E40" s="91" t="s">
        <v>286</v>
      </c>
      <c r="F40" s="78" t="s">
        <v>307</v>
      </c>
      <c r="G40" s="91" t="s">
        <v>308</v>
      </c>
      <c r="H40" s="91" t="s">
        <v>160</v>
      </c>
      <c r="I40" s="85">
        <v>2049</v>
      </c>
      <c r="J40" s="87">
        <v>19620</v>
      </c>
      <c r="K40" s="85">
        <v>402.0138</v>
      </c>
      <c r="L40" s="86">
        <v>1.689579753936498E-5</v>
      </c>
      <c r="M40" s="86">
        <f t="shared" si="0"/>
        <v>5.1712433969926523E-2</v>
      </c>
      <c r="N40" s="86">
        <f>+K40/'סכום נכסי הקרן'!$C$42</f>
        <v>8.0184433247824944E-3</v>
      </c>
    </row>
    <row r="41" spans="2:14" s="137" customFormat="1">
      <c r="B41" s="106" t="s">
        <v>549</v>
      </c>
      <c r="C41" s="78" t="s">
        <v>550</v>
      </c>
      <c r="D41" s="91" t="s">
        <v>117</v>
      </c>
      <c r="E41" s="91" t="s">
        <v>286</v>
      </c>
      <c r="F41" s="78" t="s">
        <v>551</v>
      </c>
      <c r="G41" s="91" t="s">
        <v>148</v>
      </c>
      <c r="H41" s="91" t="s">
        <v>160</v>
      </c>
      <c r="I41" s="85">
        <v>1564</v>
      </c>
      <c r="J41" s="87">
        <v>2076</v>
      </c>
      <c r="K41" s="85">
        <v>32.468640000000001</v>
      </c>
      <c r="L41" s="86">
        <v>6.7324873196786781E-6</v>
      </c>
      <c r="M41" s="86">
        <f t="shared" si="0"/>
        <v>4.1765541433983486E-3</v>
      </c>
      <c r="N41" s="86">
        <f>+K41/'סכום נכסי הקרן'!$C$42</f>
        <v>6.4760948423354091E-4</v>
      </c>
    </row>
    <row r="42" spans="2:14" s="137" customFormat="1">
      <c r="B42" s="106" t="s">
        <v>552</v>
      </c>
      <c r="C42" s="78" t="s">
        <v>553</v>
      </c>
      <c r="D42" s="91" t="s">
        <v>117</v>
      </c>
      <c r="E42" s="91" t="s">
        <v>286</v>
      </c>
      <c r="F42" s="78" t="s">
        <v>430</v>
      </c>
      <c r="G42" s="91" t="s">
        <v>431</v>
      </c>
      <c r="H42" s="91" t="s">
        <v>160</v>
      </c>
      <c r="I42" s="85">
        <v>2951</v>
      </c>
      <c r="J42" s="87">
        <v>6635</v>
      </c>
      <c r="K42" s="85">
        <v>195.79885000000002</v>
      </c>
      <c r="L42" s="86">
        <v>2.5735047146196496E-5</v>
      </c>
      <c r="M42" s="86">
        <f t="shared" si="0"/>
        <v>2.5186287391160574E-2</v>
      </c>
      <c r="N42" s="86">
        <f>+K42/'סכום נכסי הקרן'!$C$42</f>
        <v>3.9053435025926697E-3</v>
      </c>
    </row>
    <row r="43" spans="2:14" s="137" customFormat="1">
      <c r="B43" s="107"/>
      <c r="C43" s="78"/>
      <c r="D43" s="78"/>
      <c r="E43" s="78"/>
      <c r="F43" s="78"/>
      <c r="G43" s="78"/>
      <c r="H43" s="78"/>
      <c r="I43" s="85"/>
      <c r="J43" s="87"/>
      <c r="K43" s="78"/>
      <c r="L43" s="78"/>
      <c r="M43" s="86"/>
      <c r="N43" s="78"/>
    </row>
    <row r="44" spans="2:14" s="137" customFormat="1">
      <c r="B44" s="105" t="s">
        <v>554</v>
      </c>
      <c r="C44" s="80"/>
      <c r="D44" s="80"/>
      <c r="E44" s="80"/>
      <c r="F44" s="80"/>
      <c r="G44" s="80"/>
      <c r="H44" s="80"/>
      <c r="I44" s="88"/>
      <c r="J44" s="90"/>
      <c r="K44" s="88">
        <v>1295.27172</v>
      </c>
      <c r="L44" s="80"/>
      <c r="M44" s="89">
        <f t="shared" ref="M44:M77" si="1">+K44/$K$11</f>
        <v>0.16661530846357303</v>
      </c>
      <c r="N44" s="89">
        <f>+K44/'סכום נכסי הקרן'!$C$42</f>
        <v>2.5835090429765197E-2</v>
      </c>
    </row>
    <row r="45" spans="2:14" s="137" customFormat="1">
      <c r="B45" s="106" t="s">
        <v>555</v>
      </c>
      <c r="C45" s="78" t="s">
        <v>556</v>
      </c>
      <c r="D45" s="91" t="s">
        <v>117</v>
      </c>
      <c r="E45" s="91" t="s">
        <v>286</v>
      </c>
      <c r="F45" s="78" t="s">
        <v>557</v>
      </c>
      <c r="G45" s="91" t="s">
        <v>558</v>
      </c>
      <c r="H45" s="91" t="s">
        <v>160</v>
      </c>
      <c r="I45" s="85">
        <v>8956</v>
      </c>
      <c r="J45" s="87">
        <v>434.6</v>
      </c>
      <c r="K45" s="85">
        <v>38.922779999999996</v>
      </c>
      <c r="L45" s="86">
        <v>3.0477722717626254E-5</v>
      </c>
      <c r="M45" s="86">
        <f t="shared" si="1"/>
        <v>5.0067726298847863E-3</v>
      </c>
      <c r="N45" s="86">
        <f>+K45/'סכום נכסי הקרן'!$C$42</f>
        <v>7.7634177103616227E-4</v>
      </c>
    </row>
    <row r="46" spans="2:14" s="137" customFormat="1">
      <c r="B46" s="106" t="s">
        <v>559</v>
      </c>
      <c r="C46" s="78" t="s">
        <v>560</v>
      </c>
      <c r="D46" s="91" t="s">
        <v>117</v>
      </c>
      <c r="E46" s="91" t="s">
        <v>286</v>
      </c>
      <c r="F46" s="78" t="s">
        <v>561</v>
      </c>
      <c r="G46" s="91" t="s">
        <v>377</v>
      </c>
      <c r="H46" s="91" t="s">
        <v>160</v>
      </c>
      <c r="I46" s="85">
        <v>240</v>
      </c>
      <c r="J46" s="87">
        <v>22480</v>
      </c>
      <c r="K46" s="85">
        <v>53.951999999999998</v>
      </c>
      <c r="L46" s="86">
        <v>1.6354441079139616E-5</v>
      </c>
      <c r="M46" s="86">
        <f t="shared" si="1"/>
        <v>6.940033495231944E-3</v>
      </c>
      <c r="N46" s="86">
        <f>+K46/'סכום נכסי הקרן'!$C$42</f>
        <v>1.0761099600527771E-3</v>
      </c>
    </row>
    <row r="47" spans="2:14" s="137" customFormat="1">
      <c r="B47" s="106" t="s">
        <v>562</v>
      </c>
      <c r="C47" s="78" t="s">
        <v>563</v>
      </c>
      <c r="D47" s="91" t="s">
        <v>117</v>
      </c>
      <c r="E47" s="91" t="s">
        <v>286</v>
      </c>
      <c r="F47" s="78" t="s">
        <v>564</v>
      </c>
      <c r="G47" s="91" t="s">
        <v>565</v>
      </c>
      <c r="H47" s="91" t="s">
        <v>160</v>
      </c>
      <c r="I47" s="85">
        <v>2447</v>
      </c>
      <c r="J47" s="87">
        <v>1532</v>
      </c>
      <c r="K47" s="85">
        <v>37.488039999999998</v>
      </c>
      <c r="L47" s="86">
        <v>2.2487737428509305E-5</v>
      </c>
      <c r="M47" s="86">
        <f t="shared" si="1"/>
        <v>4.8222170312610269E-3</v>
      </c>
      <c r="N47" s="86">
        <f>+K47/'סכום נכסי הקרן'!$C$42</f>
        <v>7.4772488928782823E-4</v>
      </c>
    </row>
    <row r="48" spans="2:14" s="137" customFormat="1">
      <c r="B48" s="106" t="s">
        <v>566</v>
      </c>
      <c r="C48" s="78" t="s">
        <v>567</v>
      </c>
      <c r="D48" s="91" t="s">
        <v>117</v>
      </c>
      <c r="E48" s="91" t="s">
        <v>286</v>
      </c>
      <c r="F48" s="78" t="s">
        <v>568</v>
      </c>
      <c r="G48" s="91" t="s">
        <v>435</v>
      </c>
      <c r="H48" s="91" t="s">
        <v>160</v>
      </c>
      <c r="I48" s="85">
        <v>804</v>
      </c>
      <c r="J48" s="87">
        <v>1597</v>
      </c>
      <c r="K48" s="85">
        <v>12.839879999999999</v>
      </c>
      <c r="L48" s="86">
        <v>1.4804489590363087E-5</v>
      </c>
      <c r="M48" s="86">
        <f t="shared" si="1"/>
        <v>1.6516384429633513E-3</v>
      </c>
      <c r="N48" s="86">
        <f>+K48/'סכום נכסי הקרן'!$C$42</f>
        <v>2.56100288291119E-4</v>
      </c>
    </row>
    <row r="49" spans="2:14" s="137" customFormat="1">
      <c r="B49" s="106" t="s">
        <v>569</v>
      </c>
      <c r="C49" s="78" t="s">
        <v>570</v>
      </c>
      <c r="D49" s="91" t="s">
        <v>117</v>
      </c>
      <c r="E49" s="91" t="s">
        <v>286</v>
      </c>
      <c r="F49" s="78" t="s">
        <v>571</v>
      </c>
      <c r="G49" s="91" t="s">
        <v>373</v>
      </c>
      <c r="H49" s="91" t="s">
        <v>160</v>
      </c>
      <c r="I49" s="85">
        <v>120</v>
      </c>
      <c r="J49" s="87">
        <v>78990</v>
      </c>
      <c r="K49" s="85">
        <v>94.787999999999997</v>
      </c>
      <c r="L49" s="86">
        <v>3.3219528764374715E-5</v>
      </c>
      <c r="M49" s="86">
        <f t="shared" si="1"/>
        <v>1.2192910271093668E-2</v>
      </c>
      <c r="N49" s="86">
        <f>+K49/'סכום נכסי הקרן'!$C$42</f>
        <v>1.8906122274147878E-3</v>
      </c>
    </row>
    <row r="50" spans="2:14" s="137" customFormat="1">
      <c r="B50" s="106" t="s">
        <v>572</v>
      </c>
      <c r="C50" s="78" t="s">
        <v>573</v>
      </c>
      <c r="D50" s="91" t="s">
        <v>117</v>
      </c>
      <c r="E50" s="91" t="s">
        <v>286</v>
      </c>
      <c r="F50" s="78" t="s">
        <v>574</v>
      </c>
      <c r="G50" s="91" t="s">
        <v>186</v>
      </c>
      <c r="H50" s="91" t="s">
        <v>160</v>
      </c>
      <c r="I50" s="85">
        <v>3881</v>
      </c>
      <c r="J50" s="87">
        <v>313</v>
      </c>
      <c r="K50" s="85">
        <v>12.147530000000001</v>
      </c>
      <c r="L50" s="86">
        <v>1.0846491679768303E-5</v>
      </c>
      <c r="M50" s="86">
        <f t="shared" si="1"/>
        <v>1.5625790533128506E-3</v>
      </c>
      <c r="N50" s="86">
        <f>+K50/'סכום נכסי הקרן'!$C$42</f>
        <v>2.4229088862396043E-4</v>
      </c>
    </row>
    <row r="51" spans="2:14" s="137" customFormat="1">
      <c r="B51" s="106" t="s">
        <v>575</v>
      </c>
      <c r="C51" s="78" t="s">
        <v>576</v>
      </c>
      <c r="D51" s="91" t="s">
        <v>117</v>
      </c>
      <c r="E51" s="91" t="s">
        <v>286</v>
      </c>
      <c r="F51" s="78" t="s">
        <v>577</v>
      </c>
      <c r="G51" s="91" t="s">
        <v>578</v>
      </c>
      <c r="H51" s="91" t="s">
        <v>160</v>
      </c>
      <c r="I51" s="85">
        <v>679</v>
      </c>
      <c r="J51" s="87">
        <v>3623</v>
      </c>
      <c r="K51" s="85">
        <v>24.600169999999999</v>
      </c>
      <c r="L51" s="86">
        <v>2.7455722290099991E-5</v>
      </c>
      <c r="M51" s="86">
        <f t="shared" si="1"/>
        <v>3.1644054676082446E-3</v>
      </c>
      <c r="N51" s="86">
        <f>+K51/'סכום נכסי הקרן'!$C$42</f>
        <v>4.9066740725073256E-4</v>
      </c>
    </row>
    <row r="52" spans="2:14" s="137" customFormat="1">
      <c r="B52" s="106" t="s">
        <v>579</v>
      </c>
      <c r="C52" s="78" t="s">
        <v>580</v>
      </c>
      <c r="D52" s="91" t="s">
        <v>117</v>
      </c>
      <c r="E52" s="91" t="s">
        <v>286</v>
      </c>
      <c r="F52" s="78" t="s">
        <v>581</v>
      </c>
      <c r="G52" s="91" t="s">
        <v>330</v>
      </c>
      <c r="H52" s="91" t="s">
        <v>160</v>
      </c>
      <c r="I52" s="85">
        <v>134</v>
      </c>
      <c r="J52" s="87">
        <v>5043</v>
      </c>
      <c r="K52" s="85">
        <v>6.7576200000000002</v>
      </c>
      <c r="L52" s="86">
        <v>4.48324795924393E-6</v>
      </c>
      <c r="M52" s="86">
        <f t="shared" si="1"/>
        <v>8.6925617489711773E-4</v>
      </c>
      <c r="N52" s="86">
        <f>+K52/'סכום נכסי הקרן'!$C$42</f>
        <v>1.3478540532791829E-4</v>
      </c>
    </row>
    <row r="53" spans="2:14" s="137" customFormat="1">
      <c r="B53" s="106" t="s">
        <v>582</v>
      </c>
      <c r="C53" s="78" t="s">
        <v>583</v>
      </c>
      <c r="D53" s="91" t="s">
        <v>117</v>
      </c>
      <c r="E53" s="91" t="s">
        <v>286</v>
      </c>
      <c r="F53" s="78" t="s">
        <v>359</v>
      </c>
      <c r="G53" s="91" t="s">
        <v>308</v>
      </c>
      <c r="H53" s="91" t="s">
        <v>160</v>
      </c>
      <c r="I53" s="85">
        <v>75</v>
      </c>
      <c r="J53" s="87">
        <v>162400</v>
      </c>
      <c r="K53" s="85">
        <v>121.8</v>
      </c>
      <c r="L53" s="86">
        <v>3.5099952966063026E-5</v>
      </c>
      <c r="M53" s="86">
        <f t="shared" si="1"/>
        <v>1.5667557823977812E-2</v>
      </c>
      <c r="N53" s="86">
        <f>+K53/'סכום נכסי הקרן'!$C$42</f>
        <v>2.4293852523433468E-3</v>
      </c>
    </row>
    <row r="54" spans="2:14" s="137" customFormat="1">
      <c r="B54" s="106" t="s">
        <v>584</v>
      </c>
      <c r="C54" s="78" t="s">
        <v>585</v>
      </c>
      <c r="D54" s="91" t="s">
        <v>117</v>
      </c>
      <c r="E54" s="91" t="s">
        <v>286</v>
      </c>
      <c r="F54" s="78" t="s">
        <v>586</v>
      </c>
      <c r="G54" s="91" t="s">
        <v>183</v>
      </c>
      <c r="H54" s="91" t="s">
        <v>160</v>
      </c>
      <c r="I54" s="85">
        <v>279</v>
      </c>
      <c r="J54" s="87">
        <v>11150</v>
      </c>
      <c r="K54" s="85">
        <v>31.108499999999999</v>
      </c>
      <c r="L54" s="86">
        <v>1.0984535663598241E-5</v>
      </c>
      <c r="M54" s="86">
        <f t="shared" si="1"/>
        <v>4.0015946023580764E-3</v>
      </c>
      <c r="N54" s="86">
        <f>+K54/'סכום נכסי הקרן'!$C$42</f>
        <v>6.204805510880378E-4</v>
      </c>
    </row>
    <row r="55" spans="2:14" s="137" customFormat="1">
      <c r="B55" s="106" t="s">
        <v>587</v>
      </c>
      <c r="C55" s="78" t="s">
        <v>588</v>
      </c>
      <c r="D55" s="91" t="s">
        <v>117</v>
      </c>
      <c r="E55" s="91" t="s">
        <v>286</v>
      </c>
      <c r="F55" s="78" t="s">
        <v>589</v>
      </c>
      <c r="G55" s="91" t="s">
        <v>308</v>
      </c>
      <c r="H55" s="91" t="s">
        <v>160</v>
      </c>
      <c r="I55" s="85">
        <v>265</v>
      </c>
      <c r="J55" s="87">
        <v>5664</v>
      </c>
      <c r="K55" s="85">
        <v>15.009600000000001</v>
      </c>
      <c r="L55" s="86">
        <v>1.4775409592474688E-5</v>
      </c>
      <c r="M55" s="86">
        <f t="shared" si="1"/>
        <v>1.9307370764760046E-3</v>
      </c>
      <c r="N55" s="86">
        <f>+K55/'סכום נכסי הקרן'!$C$42</f>
        <v>2.9937685454493185E-4</v>
      </c>
    </row>
    <row r="56" spans="2:14" s="137" customFormat="1">
      <c r="B56" s="106" t="s">
        <v>590</v>
      </c>
      <c r="C56" s="78" t="s">
        <v>591</v>
      </c>
      <c r="D56" s="91" t="s">
        <v>117</v>
      </c>
      <c r="E56" s="91" t="s">
        <v>286</v>
      </c>
      <c r="F56" s="78" t="s">
        <v>376</v>
      </c>
      <c r="G56" s="91" t="s">
        <v>377</v>
      </c>
      <c r="H56" s="91" t="s">
        <v>160</v>
      </c>
      <c r="I56" s="85">
        <v>2598</v>
      </c>
      <c r="J56" s="87">
        <v>1622</v>
      </c>
      <c r="K56" s="85">
        <v>42.139559999999996</v>
      </c>
      <c r="L56" s="86">
        <v>1.0393001095437518E-5</v>
      </c>
      <c r="M56" s="86">
        <f t="shared" si="1"/>
        <v>5.4205582346221869E-3</v>
      </c>
      <c r="N56" s="86">
        <f>+K56/'סכום נכסי הקרן'!$C$42</f>
        <v>8.4050267326960264E-4</v>
      </c>
    </row>
    <row r="57" spans="2:14" s="137" customFormat="1">
      <c r="B57" s="106" t="s">
        <v>592</v>
      </c>
      <c r="C57" s="78" t="s">
        <v>593</v>
      </c>
      <c r="D57" s="91" t="s">
        <v>117</v>
      </c>
      <c r="E57" s="91" t="s">
        <v>286</v>
      </c>
      <c r="F57" s="78" t="s">
        <v>594</v>
      </c>
      <c r="G57" s="91" t="s">
        <v>595</v>
      </c>
      <c r="H57" s="91" t="s">
        <v>160</v>
      </c>
      <c r="I57" s="85">
        <v>760</v>
      </c>
      <c r="J57" s="87">
        <v>6871</v>
      </c>
      <c r="K57" s="85">
        <v>52.2196</v>
      </c>
      <c r="L57" s="86">
        <v>3.380380370184565E-5</v>
      </c>
      <c r="M57" s="86">
        <f t="shared" si="1"/>
        <v>6.7171888550491927E-3</v>
      </c>
      <c r="N57" s="86">
        <f>+K57/'סכום נכסי הקרן'!$C$42</f>
        <v>1.041556043704997E-3</v>
      </c>
    </row>
    <row r="58" spans="2:14" s="137" customFormat="1">
      <c r="B58" s="106" t="s">
        <v>882</v>
      </c>
      <c r="C58" s="78" t="s">
        <v>596</v>
      </c>
      <c r="D58" s="91" t="s">
        <v>117</v>
      </c>
      <c r="E58" s="91" t="s">
        <v>286</v>
      </c>
      <c r="F58" s="78" t="s">
        <v>597</v>
      </c>
      <c r="G58" s="91" t="s">
        <v>373</v>
      </c>
      <c r="H58" s="91" t="s">
        <v>160</v>
      </c>
      <c r="I58" s="85">
        <v>177</v>
      </c>
      <c r="J58" s="87">
        <v>18900</v>
      </c>
      <c r="K58" s="85">
        <v>33.453000000000003</v>
      </c>
      <c r="L58" s="86">
        <v>1.0247586317098532E-5</v>
      </c>
      <c r="M58" s="86">
        <f t="shared" si="1"/>
        <v>4.3031757954476993E-3</v>
      </c>
      <c r="N58" s="86">
        <f>+K58/'סכום נכסי הקרן'!$C$42</f>
        <v>6.6724322534188825E-4</v>
      </c>
    </row>
    <row r="59" spans="2:14" s="137" customFormat="1">
      <c r="B59" s="106" t="s">
        <v>598</v>
      </c>
      <c r="C59" s="78" t="s">
        <v>599</v>
      </c>
      <c r="D59" s="91" t="s">
        <v>117</v>
      </c>
      <c r="E59" s="91" t="s">
        <v>286</v>
      </c>
      <c r="F59" s="78" t="s">
        <v>391</v>
      </c>
      <c r="G59" s="91" t="s">
        <v>308</v>
      </c>
      <c r="H59" s="91" t="s">
        <v>160</v>
      </c>
      <c r="I59" s="85">
        <v>32</v>
      </c>
      <c r="J59" s="87">
        <v>42020</v>
      </c>
      <c r="K59" s="85">
        <v>13.446399999999999</v>
      </c>
      <c r="L59" s="86">
        <v>6.1248989391675034E-6</v>
      </c>
      <c r="M59" s="86">
        <f t="shared" si="1"/>
        <v>1.7296572210536553E-3</v>
      </c>
      <c r="N59" s="86">
        <f>+K59/'סכום נכסי הקרן'!$C$42</f>
        <v>2.6819774923735284E-4</v>
      </c>
    </row>
    <row r="60" spans="2:14" s="137" customFormat="1">
      <c r="B60" s="106" t="s">
        <v>600</v>
      </c>
      <c r="C60" s="78" t="s">
        <v>601</v>
      </c>
      <c r="D60" s="91" t="s">
        <v>117</v>
      </c>
      <c r="E60" s="91" t="s">
        <v>286</v>
      </c>
      <c r="F60" s="78" t="s">
        <v>602</v>
      </c>
      <c r="G60" s="91" t="s">
        <v>377</v>
      </c>
      <c r="H60" s="91" t="s">
        <v>160</v>
      </c>
      <c r="I60" s="85">
        <v>660</v>
      </c>
      <c r="J60" s="87">
        <v>5962</v>
      </c>
      <c r="K60" s="85">
        <v>39.349199999999996</v>
      </c>
      <c r="L60" s="86">
        <v>1.1907143763065159E-5</v>
      </c>
      <c r="M60" s="86">
        <f t="shared" si="1"/>
        <v>5.0616245182862696E-3</v>
      </c>
      <c r="N60" s="86">
        <f>+K60/'סכום נכסי הקרן'!$C$42</f>
        <v>7.848470129023712E-4</v>
      </c>
    </row>
    <row r="61" spans="2:14" s="137" customFormat="1">
      <c r="B61" s="106" t="s">
        <v>883</v>
      </c>
      <c r="C61" s="78" t="s">
        <v>603</v>
      </c>
      <c r="D61" s="91" t="s">
        <v>117</v>
      </c>
      <c r="E61" s="91" t="s">
        <v>286</v>
      </c>
      <c r="F61" s="78" t="s">
        <v>604</v>
      </c>
      <c r="G61" s="91" t="s">
        <v>605</v>
      </c>
      <c r="H61" s="91" t="s">
        <v>160</v>
      </c>
      <c r="I61" s="85">
        <v>904</v>
      </c>
      <c r="J61" s="87">
        <v>8430</v>
      </c>
      <c r="K61" s="85">
        <v>76.2072</v>
      </c>
      <c r="L61" s="86">
        <v>1.7663607996706129E-5</v>
      </c>
      <c r="M61" s="86">
        <f t="shared" si="1"/>
        <v>9.8027973120151223E-3</v>
      </c>
      <c r="N61" s="86">
        <f>+K61/'סכום נכסי הקרן'!$C$42</f>
        <v>1.5200053185745477E-3</v>
      </c>
    </row>
    <row r="62" spans="2:14" s="137" customFormat="1">
      <c r="B62" s="106" t="s">
        <v>606</v>
      </c>
      <c r="C62" s="78" t="s">
        <v>607</v>
      </c>
      <c r="D62" s="91" t="s">
        <v>117</v>
      </c>
      <c r="E62" s="91" t="s">
        <v>286</v>
      </c>
      <c r="F62" s="78" t="s">
        <v>608</v>
      </c>
      <c r="G62" s="91" t="s">
        <v>595</v>
      </c>
      <c r="H62" s="91" t="s">
        <v>160</v>
      </c>
      <c r="I62" s="85">
        <v>2280</v>
      </c>
      <c r="J62" s="87">
        <v>3716</v>
      </c>
      <c r="K62" s="85">
        <v>84.724800000000002</v>
      </c>
      <c r="L62" s="86">
        <v>3.7205980959349693E-5</v>
      </c>
      <c r="M62" s="86">
        <f t="shared" si="1"/>
        <v>1.0898445838464329E-2</v>
      </c>
      <c r="N62" s="86">
        <f>+K62/'סכום נכסי הקרן'!$C$42</f>
        <v>1.6898947424280756E-3</v>
      </c>
    </row>
    <row r="63" spans="2:14" s="137" customFormat="1">
      <c r="B63" s="106" t="s">
        <v>609</v>
      </c>
      <c r="C63" s="78" t="s">
        <v>610</v>
      </c>
      <c r="D63" s="91" t="s">
        <v>117</v>
      </c>
      <c r="E63" s="91" t="s">
        <v>286</v>
      </c>
      <c r="F63" s="78" t="s">
        <v>611</v>
      </c>
      <c r="G63" s="91" t="s">
        <v>578</v>
      </c>
      <c r="H63" s="91" t="s">
        <v>160</v>
      </c>
      <c r="I63" s="85">
        <v>3857</v>
      </c>
      <c r="J63" s="87">
        <v>1654</v>
      </c>
      <c r="K63" s="85">
        <v>63.794779999999996</v>
      </c>
      <c r="L63" s="86">
        <v>3.582447160645912E-5</v>
      </c>
      <c r="M63" s="86">
        <f t="shared" si="1"/>
        <v>8.2061445362721103E-3</v>
      </c>
      <c r="N63" s="86">
        <f>+K63/'סכום נכסי הקרן'!$C$42</f>
        <v>1.2724310156690336E-3</v>
      </c>
    </row>
    <row r="64" spans="2:14" s="137" customFormat="1">
      <c r="B64" s="106" t="s">
        <v>612</v>
      </c>
      <c r="C64" s="78" t="s">
        <v>613</v>
      </c>
      <c r="D64" s="91" t="s">
        <v>117</v>
      </c>
      <c r="E64" s="91" t="s">
        <v>286</v>
      </c>
      <c r="F64" s="78" t="s">
        <v>614</v>
      </c>
      <c r="G64" s="91" t="s">
        <v>377</v>
      </c>
      <c r="H64" s="91" t="s">
        <v>160</v>
      </c>
      <c r="I64" s="85">
        <v>848</v>
      </c>
      <c r="J64" s="87">
        <v>4190</v>
      </c>
      <c r="K64" s="85">
        <v>35.531199999999998</v>
      </c>
      <c r="L64" s="86">
        <v>1.3402467517547394E-5</v>
      </c>
      <c r="M64" s="86">
        <f t="shared" si="1"/>
        <v>4.5705018929008238E-3</v>
      </c>
      <c r="N64" s="86">
        <f>+K64/'סכום נכסי הקרן'!$C$42</f>
        <v>7.0869436188885E-4</v>
      </c>
    </row>
    <row r="65" spans="2:14" s="137" customFormat="1">
      <c r="B65" s="106" t="s">
        <v>615</v>
      </c>
      <c r="C65" s="78" t="s">
        <v>616</v>
      </c>
      <c r="D65" s="91" t="s">
        <v>117</v>
      </c>
      <c r="E65" s="91" t="s">
        <v>286</v>
      </c>
      <c r="F65" s="78" t="s">
        <v>617</v>
      </c>
      <c r="G65" s="91" t="s">
        <v>511</v>
      </c>
      <c r="H65" s="91" t="s">
        <v>160</v>
      </c>
      <c r="I65" s="85">
        <v>395</v>
      </c>
      <c r="J65" s="87">
        <v>9444</v>
      </c>
      <c r="K65" s="85">
        <v>37.303800000000003</v>
      </c>
      <c r="L65" s="86">
        <v>1.4245487399253298E-5</v>
      </c>
      <c r="M65" s="86">
        <f t="shared" si="1"/>
        <v>4.7985175989663665E-3</v>
      </c>
      <c r="N65" s="86">
        <f>+K65/'סכום נכסי הקרן'!$C$42</f>
        <v>7.440500950440538E-4</v>
      </c>
    </row>
    <row r="66" spans="2:14" s="137" customFormat="1">
      <c r="B66" s="106" t="s">
        <v>618</v>
      </c>
      <c r="C66" s="78" t="s">
        <v>619</v>
      </c>
      <c r="D66" s="91" t="s">
        <v>117</v>
      </c>
      <c r="E66" s="91" t="s">
        <v>286</v>
      </c>
      <c r="F66" s="78" t="s">
        <v>620</v>
      </c>
      <c r="G66" s="91" t="s">
        <v>475</v>
      </c>
      <c r="H66" s="91" t="s">
        <v>160</v>
      </c>
      <c r="I66" s="85">
        <v>2320</v>
      </c>
      <c r="J66" s="87">
        <v>2086</v>
      </c>
      <c r="K66" s="85">
        <v>48.395199999999996</v>
      </c>
      <c r="L66" s="86">
        <v>2.3697762011956339E-5</v>
      </c>
      <c r="M66" s="86">
        <f t="shared" si="1"/>
        <v>6.2252429753938496E-3</v>
      </c>
      <c r="N66" s="86">
        <f>+K66/'סכום נכסי הקרן'!$C$42</f>
        <v>9.6527574026442303E-4</v>
      </c>
    </row>
    <row r="67" spans="2:14" s="137" customFormat="1">
      <c r="B67" s="106" t="s">
        <v>621</v>
      </c>
      <c r="C67" s="78" t="s">
        <v>622</v>
      </c>
      <c r="D67" s="91" t="s">
        <v>117</v>
      </c>
      <c r="E67" s="91" t="s">
        <v>286</v>
      </c>
      <c r="F67" s="78" t="s">
        <v>623</v>
      </c>
      <c r="G67" s="91" t="s">
        <v>188</v>
      </c>
      <c r="H67" s="91" t="s">
        <v>160</v>
      </c>
      <c r="I67" s="85">
        <v>493</v>
      </c>
      <c r="J67" s="87">
        <v>4604</v>
      </c>
      <c r="K67" s="85">
        <v>22.69772</v>
      </c>
      <c r="L67" s="86">
        <v>1.0025186807561822E-5</v>
      </c>
      <c r="M67" s="86">
        <f t="shared" si="1"/>
        <v>2.9196867042073698E-3</v>
      </c>
      <c r="N67" s="86">
        <f>+K67/'סכום נכסי הקרן'!$C$42</f>
        <v>4.5272172602478354E-4</v>
      </c>
    </row>
    <row r="68" spans="2:14" s="137" customFormat="1">
      <c r="B68" s="106" t="s">
        <v>624</v>
      </c>
      <c r="C68" s="78" t="s">
        <v>625</v>
      </c>
      <c r="D68" s="91" t="s">
        <v>117</v>
      </c>
      <c r="E68" s="91" t="s">
        <v>286</v>
      </c>
      <c r="F68" s="78" t="s">
        <v>626</v>
      </c>
      <c r="G68" s="91" t="s">
        <v>595</v>
      </c>
      <c r="H68" s="91" t="s">
        <v>160</v>
      </c>
      <c r="I68" s="85">
        <v>267</v>
      </c>
      <c r="J68" s="87">
        <v>14200</v>
      </c>
      <c r="K68" s="85">
        <v>37.914000000000001</v>
      </c>
      <c r="L68" s="86">
        <v>1.8127771868712566E-5</v>
      </c>
      <c r="M68" s="86">
        <f t="shared" si="1"/>
        <v>4.8770097482618612E-3</v>
      </c>
      <c r="N68" s="86">
        <f>+K68/'סכום נכסי הקרן'!$C$42</f>
        <v>7.5622095613584286E-4</v>
      </c>
    </row>
    <row r="69" spans="2:14" s="137" customFormat="1">
      <c r="B69" s="106" t="s">
        <v>627</v>
      </c>
      <c r="C69" s="78" t="s">
        <v>628</v>
      </c>
      <c r="D69" s="91" t="s">
        <v>117</v>
      </c>
      <c r="E69" s="91" t="s">
        <v>286</v>
      </c>
      <c r="F69" s="78" t="s">
        <v>629</v>
      </c>
      <c r="G69" s="91" t="s">
        <v>356</v>
      </c>
      <c r="H69" s="91" t="s">
        <v>160</v>
      </c>
      <c r="I69" s="85">
        <v>153</v>
      </c>
      <c r="J69" s="87">
        <v>15910</v>
      </c>
      <c r="K69" s="85">
        <v>24.342299999999998</v>
      </c>
      <c r="L69" s="86">
        <v>1.6024373805699753E-5</v>
      </c>
      <c r="M69" s="86">
        <f t="shared" si="1"/>
        <v>3.1312347522053779E-3</v>
      </c>
      <c r="N69" s="86">
        <f>+K69/'סכום נכסי הקרן'!$C$42</f>
        <v>4.8552401172510221E-4</v>
      </c>
    </row>
    <row r="70" spans="2:14" s="137" customFormat="1">
      <c r="B70" s="106" t="s">
        <v>630</v>
      </c>
      <c r="C70" s="78" t="s">
        <v>631</v>
      </c>
      <c r="D70" s="91" t="s">
        <v>117</v>
      </c>
      <c r="E70" s="91" t="s">
        <v>286</v>
      </c>
      <c r="F70" s="78" t="s">
        <v>632</v>
      </c>
      <c r="G70" s="91" t="s">
        <v>356</v>
      </c>
      <c r="H70" s="91" t="s">
        <v>160</v>
      </c>
      <c r="I70" s="85">
        <v>497</v>
      </c>
      <c r="J70" s="87">
        <v>2509</v>
      </c>
      <c r="K70" s="85">
        <v>12.46973</v>
      </c>
      <c r="L70" s="86">
        <v>1.9319362156292706E-5</v>
      </c>
      <c r="M70" s="86">
        <f t="shared" si="1"/>
        <v>1.6040247604629789E-3</v>
      </c>
      <c r="N70" s="86">
        <f>+K70/'סכום נכסי הקרן'!$C$42</f>
        <v>2.4871739049838593E-4</v>
      </c>
    </row>
    <row r="71" spans="2:14" s="137" customFormat="1">
      <c r="B71" s="106" t="s">
        <v>633</v>
      </c>
      <c r="C71" s="78" t="s">
        <v>634</v>
      </c>
      <c r="D71" s="91" t="s">
        <v>117</v>
      </c>
      <c r="E71" s="91" t="s">
        <v>286</v>
      </c>
      <c r="F71" s="78" t="s">
        <v>635</v>
      </c>
      <c r="G71" s="91" t="s">
        <v>565</v>
      </c>
      <c r="H71" s="91" t="s">
        <v>160</v>
      </c>
      <c r="I71" s="85">
        <v>57</v>
      </c>
      <c r="J71" s="87">
        <v>31400</v>
      </c>
      <c r="K71" s="85">
        <v>17.898</v>
      </c>
      <c r="L71" s="86">
        <v>2.3864160176243102E-5</v>
      </c>
      <c r="M71" s="86">
        <f t="shared" si="1"/>
        <v>2.3022820191589068E-3</v>
      </c>
      <c r="N71" s="86">
        <f>+K71/'סכום נכסי הקרן'!$C$42</f>
        <v>3.5698799052907409E-4</v>
      </c>
    </row>
    <row r="72" spans="2:14" s="137" customFormat="1">
      <c r="B72" s="106" t="s">
        <v>884</v>
      </c>
      <c r="C72" s="78" t="s">
        <v>636</v>
      </c>
      <c r="D72" s="91" t="s">
        <v>117</v>
      </c>
      <c r="E72" s="91" t="s">
        <v>286</v>
      </c>
      <c r="F72" s="78" t="s">
        <v>637</v>
      </c>
      <c r="G72" s="91" t="s">
        <v>638</v>
      </c>
      <c r="H72" s="91" t="s">
        <v>160</v>
      </c>
      <c r="I72" s="85">
        <v>503</v>
      </c>
      <c r="J72" s="87">
        <v>1702</v>
      </c>
      <c r="K72" s="85">
        <v>8.5610599999999994</v>
      </c>
      <c r="L72" s="86">
        <v>1.2495422899266024E-5</v>
      </c>
      <c r="M72" s="86">
        <f t="shared" si="1"/>
        <v>1.1012389374757262E-3</v>
      </c>
      <c r="N72" s="86">
        <f>+K72/'סכום נכסי הקרן'!$C$42</f>
        <v>1.7075626361598138E-4</v>
      </c>
    </row>
    <row r="73" spans="2:14" s="137" customFormat="1">
      <c r="B73" s="106" t="s">
        <v>639</v>
      </c>
      <c r="C73" s="78" t="s">
        <v>640</v>
      </c>
      <c r="D73" s="91" t="s">
        <v>117</v>
      </c>
      <c r="E73" s="91" t="s">
        <v>286</v>
      </c>
      <c r="F73" s="78" t="s">
        <v>350</v>
      </c>
      <c r="G73" s="91" t="s">
        <v>308</v>
      </c>
      <c r="H73" s="91" t="s">
        <v>160</v>
      </c>
      <c r="I73" s="85">
        <v>3037</v>
      </c>
      <c r="J73" s="87">
        <v>1373</v>
      </c>
      <c r="K73" s="85">
        <v>41.698010000000004</v>
      </c>
      <c r="L73" s="86">
        <v>1.7755251545348518E-5</v>
      </c>
      <c r="M73" s="86">
        <f t="shared" si="1"/>
        <v>5.363760121673276E-3</v>
      </c>
      <c r="N73" s="86">
        <f>+K73/'סכום נכסי הקרן'!$C$42</f>
        <v>8.3169565308756496E-4</v>
      </c>
    </row>
    <row r="74" spans="2:14" s="137" customFormat="1">
      <c r="B74" s="106" t="s">
        <v>641</v>
      </c>
      <c r="C74" s="78" t="s">
        <v>642</v>
      </c>
      <c r="D74" s="91" t="s">
        <v>117</v>
      </c>
      <c r="E74" s="91" t="s">
        <v>286</v>
      </c>
      <c r="F74" s="78" t="s">
        <v>643</v>
      </c>
      <c r="G74" s="91" t="s">
        <v>148</v>
      </c>
      <c r="H74" s="91" t="s">
        <v>160</v>
      </c>
      <c r="I74" s="85">
        <v>104</v>
      </c>
      <c r="J74" s="87">
        <v>18050</v>
      </c>
      <c r="K74" s="85">
        <v>18.771999999999998</v>
      </c>
      <c r="L74" s="86">
        <v>7.7158381451599923E-6</v>
      </c>
      <c r="M74" s="86">
        <f t="shared" si="1"/>
        <v>2.4147076803917194E-3</v>
      </c>
      <c r="N74" s="86">
        <f>+K74/'סכום נכסי הקרן'!$C$42</f>
        <v>3.7442052509843434E-4</v>
      </c>
    </row>
    <row r="75" spans="2:14" s="137" customFormat="1">
      <c r="B75" s="106" t="s">
        <v>644</v>
      </c>
      <c r="C75" s="78" t="s">
        <v>645</v>
      </c>
      <c r="D75" s="91" t="s">
        <v>117</v>
      </c>
      <c r="E75" s="91" t="s">
        <v>286</v>
      </c>
      <c r="F75" s="78" t="s">
        <v>646</v>
      </c>
      <c r="G75" s="91" t="s">
        <v>475</v>
      </c>
      <c r="H75" s="91" t="s">
        <v>160</v>
      </c>
      <c r="I75" s="85">
        <v>9951</v>
      </c>
      <c r="J75" s="87">
        <v>224.8</v>
      </c>
      <c r="K75" s="85">
        <v>22.36985</v>
      </c>
      <c r="L75" s="86">
        <v>9.5271794584827409E-6</v>
      </c>
      <c r="M75" s="86">
        <f t="shared" si="1"/>
        <v>2.8775116452275044E-3</v>
      </c>
      <c r="N75" s="86">
        <f>+K75/'סכום נכסי הקרן'!$C$42</f>
        <v>4.4618213207826618E-4</v>
      </c>
    </row>
    <row r="76" spans="2:14" s="137" customFormat="1">
      <c r="B76" s="106" t="s">
        <v>647</v>
      </c>
      <c r="C76" s="78" t="s">
        <v>648</v>
      </c>
      <c r="D76" s="91" t="s">
        <v>117</v>
      </c>
      <c r="E76" s="91" t="s">
        <v>286</v>
      </c>
      <c r="F76" s="78" t="s">
        <v>649</v>
      </c>
      <c r="G76" s="91" t="s">
        <v>308</v>
      </c>
      <c r="H76" s="91" t="s">
        <v>160</v>
      </c>
      <c r="I76" s="85">
        <v>7553</v>
      </c>
      <c r="J76" s="87">
        <v>865</v>
      </c>
      <c r="K76" s="85">
        <v>65.333449999999999</v>
      </c>
      <c r="L76" s="86">
        <v>1.8639409941382227E-5</v>
      </c>
      <c r="M76" s="86">
        <f t="shared" si="1"/>
        <v>8.4040690124381201E-3</v>
      </c>
      <c r="N76" s="86">
        <f>+K76/'סכום נכסי הקרן'!$C$42</f>
        <v>1.3031208531585504E-3</v>
      </c>
    </row>
    <row r="77" spans="2:14" s="137" customFormat="1">
      <c r="B77" s="106" t="s">
        <v>650</v>
      </c>
      <c r="C77" s="78" t="s">
        <v>651</v>
      </c>
      <c r="D77" s="91" t="s">
        <v>117</v>
      </c>
      <c r="E77" s="91" t="s">
        <v>286</v>
      </c>
      <c r="F77" s="78" t="s">
        <v>652</v>
      </c>
      <c r="G77" s="91" t="s">
        <v>308</v>
      </c>
      <c r="H77" s="91" t="s">
        <v>160</v>
      </c>
      <c r="I77" s="85">
        <v>3891</v>
      </c>
      <c r="J77" s="87">
        <v>1214</v>
      </c>
      <c r="K77" s="85">
        <v>47.236739999999998</v>
      </c>
      <c r="L77" s="86">
        <v>1.1113967437874894E-5</v>
      </c>
      <c r="M77" s="86">
        <f t="shared" si="1"/>
        <v>6.0762262345337072E-3</v>
      </c>
      <c r="N77" s="86">
        <f>+K77/'סכום נכסי הקרן'!$C$42</f>
        <v>9.4216945422641264E-4</v>
      </c>
    </row>
    <row r="78" spans="2:14" s="137" customFormat="1">
      <c r="B78" s="107"/>
      <c r="C78" s="78"/>
      <c r="D78" s="78"/>
      <c r="E78" s="78"/>
      <c r="F78" s="78"/>
      <c r="G78" s="78"/>
      <c r="H78" s="78"/>
      <c r="I78" s="85"/>
      <c r="J78" s="87"/>
      <c r="K78" s="78"/>
      <c r="L78" s="78"/>
      <c r="M78" s="86"/>
      <c r="N78" s="78"/>
    </row>
    <row r="79" spans="2:14" s="137" customFormat="1">
      <c r="B79" s="105" t="s">
        <v>27</v>
      </c>
      <c r="C79" s="80"/>
      <c r="D79" s="80"/>
      <c r="E79" s="80"/>
      <c r="F79" s="80"/>
      <c r="G79" s="80"/>
      <c r="H79" s="80"/>
      <c r="I79" s="88"/>
      <c r="J79" s="90"/>
      <c r="K79" s="88">
        <v>95.25242999999999</v>
      </c>
      <c r="L79" s="80"/>
      <c r="M79" s="89">
        <f t="shared" ref="M79:M87" si="2">+K79/$K$11</f>
        <v>1.225265151805746E-2</v>
      </c>
      <c r="N79" s="89">
        <f>+K79/'סכום נכסי הקרן'!$C$42</f>
        <v>1.8998756050235383E-3</v>
      </c>
    </row>
    <row r="80" spans="2:14" s="137" customFormat="1">
      <c r="B80" s="106" t="s">
        <v>653</v>
      </c>
      <c r="C80" s="78" t="s">
        <v>654</v>
      </c>
      <c r="D80" s="91" t="s">
        <v>117</v>
      </c>
      <c r="E80" s="91" t="s">
        <v>286</v>
      </c>
      <c r="F80" s="78" t="s">
        <v>465</v>
      </c>
      <c r="G80" s="91" t="s">
        <v>466</v>
      </c>
      <c r="H80" s="91" t="s">
        <v>160</v>
      </c>
      <c r="I80" s="85">
        <v>3454</v>
      </c>
      <c r="J80" s="87">
        <v>1403</v>
      </c>
      <c r="K80" s="85">
        <v>48.459620000000001</v>
      </c>
      <c r="L80" s="86">
        <v>2.6189141513344621E-5</v>
      </c>
      <c r="M80" s="86">
        <f t="shared" si="2"/>
        <v>6.2335295441542822E-3</v>
      </c>
      <c r="N80" s="86">
        <f>+K80/'סכום נכסי הקרן'!$C$42</f>
        <v>9.6656064172547375E-4</v>
      </c>
    </row>
    <row r="81" spans="2:14" s="137" customFormat="1">
      <c r="B81" s="106" t="s">
        <v>655</v>
      </c>
      <c r="C81" s="78" t="s">
        <v>656</v>
      </c>
      <c r="D81" s="91" t="s">
        <v>117</v>
      </c>
      <c r="E81" s="91" t="s">
        <v>286</v>
      </c>
      <c r="F81" s="78" t="s">
        <v>657</v>
      </c>
      <c r="G81" s="91" t="s">
        <v>148</v>
      </c>
      <c r="H81" s="91" t="s">
        <v>160</v>
      </c>
      <c r="I81" s="85">
        <v>1050</v>
      </c>
      <c r="J81" s="87">
        <v>680.2</v>
      </c>
      <c r="K81" s="85">
        <v>7.1421000000000001</v>
      </c>
      <c r="L81" s="86">
        <v>1.9096863840270194E-5</v>
      </c>
      <c r="M81" s="86">
        <f t="shared" si="2"/>
        <v>9.187131751611816E-4</v>
      </c>
      <c r="N81" s="86">
        <f>+K81/'סכום נכסי הקרן'!$C$42</f>
        <v>1.4245412488309868E-4</v>
      </c>
    </row>
    <row r="82" spans="2:14" s="137" customFormat="1">
      <c r="B82" s="106" t="s">
        <v>658</v>
      </c>
      <c r="C82" s="78" t="s">
        <v>659</v>
      </c>
      <c r="D82" s="91" t="s">
        <v>117</v>
      </c>
      <c r="E82" s="91" t="s">
        <v>286</v>
      </c>
      <c r="F82" s="78" t="s">
        <v>660</v>
      </c>
      <c r="G82" s="91" t="s">
        <v>638</v>
      </c>
      <c r="H82" s="91" t="s">
        <v>160</v>
      </c>
      <c r="I82" s="85">
        <v>52</v>
      </c>
      <c r="J82" s="87">
        <v>3243</v>
      </c>
      <c r="K82" s="85">
        <v>1.6863599999999999</v>
      </c>
      <c r="L82" s="86">
        <v>2.0025113803299393E-6</v>
      </c>
      <c r="M82" s="86">
        <f t="shared" si="2"/>
        <v>2.1692235477867997E-4</v>
      </c>
      <c r="N82" s="86">
        <f>+K82/'סכום נכסי הקרן'!$C$42</f>
        <v>3.3635616700670984E-5</v>
      </c>
    </row>
    <row r="83" spans="2:14" s="137" customFormat="1">
      <c r="B83" s="106" t="s">
        <v>661</v>
      </c>
      <c r="C83" s="78" t="s">
        <v>662</v>
      </c>
      <c r="D83" s="91" t="s">
        <v>117</v>
      </c>
      <c r="E83" s="91" t="s">
        <v>286</v>
      </c>
      <c r="F83" s="78" t="s">
        <v>663</v>
      </c>
      <c r="G83" s="91" t="s">
        <v>188</v>
      </c>
      <c r="H83" s="91" t="s">
        <v>160</v>
      </c>
      <c r="I83" s="85">
        <v>2</v>
      </c>
      <c r="J83" s="87">
        <v>1893</v>
      </c>
      <c r="K83" s="85">
        <v>3.7859999999999998E-2</v>
      </c>
      <c r="L83" s="86">
        <v>6.0143383028006427E-8</v>
      </c>
      <c r="M83" s="86">
        <f t="shared" si="2"/>
        <v>4.8700635403596049E-6</v>
      </c>
      <c r="N83" s="86">
        <f>+K83/'סכום נכסי הקרן'!$C$42</f>
        <v>7.5514388878258713E-7</v>
      </c>
    </row>
    <row r="84" spans="2:14" s="137" customFormat="1">
      <c r="B84" s="106" t="s">
        <v>664</v>
      </c>
      <c r="C84" s="78" t="s">
        <v>665</v>
      </c>
      <c r="D84" s="91" t="s">
        <v>117</v>
      </c>
      <c r="E84" s="91" t="s">
        <v>286</v>
      </c>
      <c r="F84" s="78" t="s">
        <v>666</v>
      </c>
      <c r="G84" s="91" t="s">
        <v>373</v>
      </c>
      <c r="H84" s="91" t="s">
        <v>160</v>
      </c>
      <c r="I84" s="85">
        <v>418</v>
      </c>
      <c r="J84" s="87">
        <v>2983</v>
      </c>
      <c r="K84" s="85">
        <v>12.46894</v>
      </c>
      <c r="L84" s="86">
        <v>1.4931891641334247E-5</v>
      </c>
      <c r="M84" s="86">
        <f t="shared" si="2"/>
        <v>1.6039231400140385E-3</v>
      </c>
      <c r="N84" s="86">
        <f>+K84/'סכום נכסי הקרן'!$C$42</f>
        <v>2.4870163340192161E-4</v>
      </c>
    </row>
    <row r="85" spans="2:14" s="137" customFormat="1">
      <c r="B85" s="106" t="s">
        <v>667</v>
      </c>
      <c r="C85" s="78" t="s">
        <v>668</v>
      </c>
      <c r="D85" s="91" t="s">
        <v>117</v>
      </c>
      <c r="E85" s="91" t="s">
        <v>286</v>
      </c>
      <c r="F85" s="78" t="s">
        <v>669</v>
      </c>
      <c r="G85" s="91" t="s">
        <v>466</v>
      </c>
      <c r="H85" s="91" t="s">
        <v>160</v>
      </c>
      <c r="I85" s="85">
        <v>432</v>
      </c>
      <c r="J85" s="87">
        <v>1742</v>
      </c>
      <c r="K85" s="85">
        <v>7.5254399999999997</v>
      </c>
      <c r="L85" s="86">
        <v>3.707263172176372E-5</v>
      </c>
      <c r="M85" s="86">
        <f t="shared" si="2"/>
        <v>9.680235332584201E-4</v>
      </c>
      <c r="N85" s="86">
        <f>+K85/'סכום נכסי הקרן'!$C$42</f>
        <v>1.501001063497103E-4</v>
      </c>
    </row>
    <row r="86" spans="2:14" s="137" customFormat="1">
      <c r="B86" s="106" t="s">
        <v>670</v>
      </c>
      <c r="C86" s="78" t="s">
        <v>671</v>
      </c>
      <c r="D86" s="91" t="s">
        <v>117</v>
      </c>
      <c r="E86" s="91" t="s">
        <v>286</v>
      </c>
      <c r="F86" s="78" t="s">
        <v>672</v>
      </c>
      <c r="G86" s="91" t="s">
        <v>356</v>
      </c>
      <c r="H86" s="91" t="s">
        <v>160</v>
      </c>
      <c r="I86" s="85">
        <v>1759</v>
      </c>
      <c r="J86" s="87">
        <v>810.7</v>
      </c>
      <c r="K86" s="85">
        <v>14.260209999999999</v>
      </c>
      <c r="L86" s="86">
        <v>2.257230062521423E-5</v>
      </c>
      <c r="M86" s="86">
        <f t="shared" si="2"/>
        <v>1.8343404331450459E-3</v>
      </c>
      <c r="N86" s="86">
        <f>+K86/'סכום נכסי הקרן'!$C$42</f>
        <v>2.8442975262166762E-4</v>
      </c>
    </row>
    <row r="87" spans="2:14" s="137" customFormat="1">
      <c r="B87" s="106" t="s">
        <v>885</v>
      </c>
      <c r="C87" s="78" t="s">
        <v>673</v>
      </c>
      <c r="D87" s="91" t="s">
        <v>117</v>
      </c>
      <c r="E87" s="91" t="s">
        <v>286</v>
      </c>
      <c r="F87" s="78" t="s">
        <v>674</v>
      </c>
      <c r="G87" s="91" t="s">
        <v>638</v>
      </c>
      <c r="H87" s="91" t="s">
        <v>160</v>
      </c>
      <c r="I87" s="85">
        <v>1104</v>
      </c>
      <c r="J87" s="87">
        <v>332.6</v>
      </c>
      <c r="K87" s="85">
        <v>3.6718999999999999</v>
      </c>
      <c r="L87" s="86">
        <v>6.4253159684047662E-6</v>
      </c>
      <c r="M87" s="86">
        <f t="shared" si="2"/>
        <v>4.7232927400545256E-4</v>
      </c>
      <c r="N87" s="86">
        <f>+K87/'סכום נכסי הקרן'!$C$42</f>
        <v>7.3238585452212933E-5</v>
      </c>
    </row>
    <row r="88" spans="2:14" s="137" customFormat="1">
      <c r="B88" s="107"/>
      <c r="C88" s="78"/>
      <c r="D88" s="78"/>
      <c r="E88" s="78"/>
      <c r="F88" s="78"/>
      <c r="G88" s="78"/>
      <c r="H88" s="78"/>
      <c r="I88" s="85"/>
      <c r="J88" s="87"/>
      <c r="K88" s="78"/>
      <c r="L88" s="78"/>
      <c r="M88" s="86"/>
      <c r="N88" s="78"/>
    </row>
    <row r="89" spans="2:14" s="137" customFormat="1">
      <c r="B89" s="104" t="s">
        <v>224</v>
      </c>
      <c r="C89" s="80"/>
      <c r="D89" s="80"/>
      <c r="E89" s="80"/>
      <c r="F89" s="80"/>
      <c r="G89" s="80"/>
      <c r="H89" s="80"/>
      <c r="I89" s="88"/>
      <c r="J89" s="90"/>
      <c r="K89" s="88">
        <v>499.14374999999995</v>
      </c>
      <c r="L89" s="80"/>
      <c r="M89" s="89">
        <f t="shared" ref="M89:M106" si="3">+K89/$K$11</f>
        <v>6.4206597418736647E-2</v>
      </c>
      <c r="N89" s="89">
        <f>+K89/'סכום נכסי הקרן'!$C$42</f>
        <v>9.9557673649372271E-3</v>
      </c>
    </row>
    <row r="90" spans="2:14" s="137" customFormat="1">
      <c r="B90" s="105" t="s">
        <v>57</v>
      </c>
      <c r="C90" s="80"/>
      <c r="D90" s="80"/>
      <c r="E90" s="80"/>
      <c r="F90" s="80"/>
      <c r="G90" s="80"/>
      <c r="H90" s="80"/>
      <c r="I90" s="88"/>
      <c r="J90" s="90"/>
      <c r="K90" s="88">
        <f>SUM(K91:K106)</f>
        <v>458.95792999999998</v>
      </c>
      <c r="L90" s="80"/>
      <c r="M90" s="144">
        <f t="shared" si="3"/>
        <v>5.9037355558687686E-2</v>
      </c>
      <c r="N90" s="144">
        <f>+K90/'סכום נכסי הקרן'!$C$42</f>
        <v>9.15423338742225E-3</v>
      </c>
    </row>
    <row r="91" spans="2:14" s="137" customFormat="1">
      <c r="B91" s="106" t="s">
        <v>675</v>
      </c>
      <c r="C91" s="78" t="s">
        <v>676</v>
      </c>
      <c r="D91" s="91" t="s">
        <v>677</v>
      </c>
      <c r="E91" s="91" t="s">
        <v>678</v>
      </c>
      <c r="F91" s="78" t="s">
        <v>679</v>
      </c>
      <c r="G91" s="91" t="s">
        <v>680</v>
      </c>
      <c r="H91" s="91" t="s">
        <v>159</v>
      </c>
      <c r="I91" s="85">
        <v>224</v>
      </c>
      <c r="J91" s="87">
        <v>6432</v>
      </c>
      <c r="K91" s="85">
        <v>51.018620000000006</v>
      </c>
      <c r="L91" s="86">
        <v>1.5260231501526936E-6</v>
      </c>
      <c r="M91" s="86">
        <f t="shared" si="3"/>
        <v>6.5627026186334224E-3</v>
      </c>
      <c r="N91" s="86">
        <f>+K91/'סכום נכסי הקרן'!$C$42</f>
        <v>1.0176016668547564E-3</v>
      </c>
    </row>
    <row r="92" spans="2:14" s="137" customFormat="1">
      <c r="B92" s="106" t="s">
        <v>681</v>
      </c>
      <c r="C92" s="78" t="s">
        <v>682</v>
      </c>
      <c r="D92" s="91" t="s">
        <v>683</v>
      </c>
      <c r="E92" s="91" t="s">
        <v>678</v>
      </c>
      <c r="F92" s="78" t="s">
        <v>684</v>
      </c>
      <c r="G92" s="91" t="s">
        <v>685</v>
      </c>
      <c r="H92" s="91" t="s">
        <v>159</v>
      </c>
      <c r="I92" s="85">
        <v>231</v>
      </c>
      <c r="J92" s="87">
        <v>2980</v>
      </c>
      <c r="K92" s="85">
        <v>24.292930000000002</v>
      </c>
      <c r="L92" s="86">
        <v>6.7304607513181284E-6</v>
      </c>
      <c r="M92" s="86">
        <f t="shared" si="3"/>
        <v>3.124884117314001E-3</v>
      </c>
      <c r="N92" s="86">
        <f>+K92/'סכום נכסי הקרן'!$C$42</f>
        <v>4.845392929245424E-4</v>
      </c>
    </row>
    <row r="93" spans="2:14" s="137" customFormat="1">
      <c r="B93" s="106" t="s">
        <v>686</v>
      </c>
      <c r="C93" s="78" t="s">
        <v>687</v>
      </c>
      <c r="D93" s="91" t="s">
        <v>683</v>
      </c>
      <c r="E93" s="91" t="s">
        <v>678</v>
      </c>
      <c r="F93" s="78" t="s">
        <v>688</v>
      </c>
      <c r="G93" s="91" t="s">
        <v>680</v>
      </c>
      <c r="H93" s="91" t="s">
        <v>159</v>
      </c>
      <c r="I93" s="85">
        <v>138</v>
      </c>
      <c r="J93" s="87">
        <v>11402</v>
      </c>
      <c r="K93" s="85">
        <v>55.527970000000003</v>
      </c>
      <c r="L93" s="86">
        <v>8.4433130432159169E-7</v>
      </c>
      <c r="M93" s="86">
        <f t="shared" si="3"/>
        <v>7.1427560001896982E-3</v>
      </c>
      <c r="N93" s="86">
        <f>+K93/'סכום נכסי הקרן'!$C$42</f>
        <v>1.1075437718437095E-3</v>
      </c>
    </row>
    <row r="94" spans="2:14" s="137" customFormat="1">
      <c r="B94" s="106" t="s">
        <v>689</v>
      </c>
      <c r="C94" s="78" t="s">
        <v>690</v>
      </c>
      <c r="D94" s="91" t="s">
        <v>683</v>
      </c>
      <c r="E94" s="91" t="s">
        <v>678</v>
      </c>
      <c r="F94" s="78" t="s">
        <v>660</v>
      </c>
      <c r="G94" s="91" t="s">
        <v>638</v>
      </c>
      <c r="H94" s="91" t="s">
        <v>159</v>
      </c>
      <c r="I94" s="85">
        <v>137</v>
      </c>
      <c r="J94" s="87">
        <v>895</v>
      </c>
      <c r="K94" s="85">
        <v>4.3270799999999996</v>
      </c>
      <c r="L94" s="86">
        <v>5.2758472904846475E-6</v>
      </c>
      <c r="M94" s="86">
        <f t="shared" si="3"/>
        <v>5.5660735721656729E-4</v>
      </c>
      <c r="N94" s="86">
        <f>+K94/'סכום נכסי הקרן'!$C$42</f>
        <v>8.6306603757880534E-5</v>
      </c>
    </row>
    <row r="95" spans="2:14" s="137" customFormat="1">
      <c r="B95" s="106" t="s">
        <v>691</v>
      </c>
      <c r="C95" s="78" t="s">
        <v>692</v>
      </c>
      <c r="D95" s="91" t="s">
        <v>683</v>
      </c>
      <c r="E95" s="91" t="s">
        <v>678</v>
      </c>
      <c r="F95" s="78" t="s">
        <v>693</v>
      </c>
      <c r="G95" s="91" t="s">
        <v>341</v>
      </c>
      <c r="H95" s="91" t="s">
        <v>159</v>
      </c>
      <c r="I95" s="85">
        <v>163</v>
      </c>
      <c r="J95" s="87">
        <v>3605</v>
      </c>
      <c r="K95" s="85">
        <v>20.87499</v>
      </c>
      <c r="L95" s="86">
        <v>6.9434294944361194E-6</v>
      </c>
      <c r="M95" s="86">
        <f t="shared" si="3"/>
        <v>2.6852226018058995E-3</v>
      </c>
      <c r="N95" s="86">
        <f>+K95/'סכום נכסי הקרן'!$C$42</f>
        <v>4.1636611534330743E-4</v>
      </c>
    </row>
    <row r="96" spans="2:14" s="137" customFormat="1">
      <c r="B96" s="106" t="s">
        <v>694</v>
      </c>
      <c r="C96" s="78" t="s">
        <v>695</v>
      </c>
      <c r="D96" s="91" t="s">
        <v>683</v>
      </c>
      <c r="E96" s="91" t="s">
        <v>678</v>
      </c>
      <c r="F96" s="78" t="s">
        <v>696</v>
      </c>
      <c r="G96" s="91" t="s">
        <v>26</v>
      </c>
      <c r="H96" s="91" t="s">
        <v>159</v>
      </c>
      <c r="I96" s="85">
        <v>315</v>
      </c>
      <c r="J96" s="87">
        <v>1530</v>
      </c>
      <c r="K96" s="85">
        <v>17.008009999999999</v>
      </c>
      <c r="L96" s="86">
        <v>9.3379176283610164E-6</v>
      </c>
      <c r="M96" s="86">
        <f t="shared" si="3"/>
        <v>2.1877995085861478E-3</v>
      </c>
      <c r="N96" s="86">
        <f>+K96/'סכום נכסי הקרן'!$C$42</f>
        <v>3.3923652434899969E-4</v>
      </c>
    </row>
    <row r="97" spans="2:14" s="137" customFormat="1">
      <c r="B97" s="106" t="s">
        <v>697</v>
      </c>
      <c r="C97" s="78" t="s">
        <v>698</v>
      </c>
      <c r="D97" s="91" t="s">
        <v>683</v>
      </c>
      <c r="E97" s="91" t="s">
        <v>678</v>
      </c>
      <c r="F97" s="78" t="s">
        <v>699</v>
      </c>
      <c r="G97" s="91" t="s">
        <v>700</v>
      </c>
      <c r="H97" s="91" t="s">
        <v>159</v>
      </c>
      <c r="I97" s="85">
        <v>748</v>
      </c>
      <c r="J97" s="87">
        <v>535</v>
      </c>
      <c r="K97" s="85">
        <v>14.122350000000001</v>
      </c>
      <c r="L97" s="86">
        <v>2.8382704187184997E-5</v>
      </c>
      <c r="M97" s="86">
        <f t="shared" si="3"/>
        <v>1.8166070216375455E-3</v>
      </c>
      <c r="N97" s="86">
        <f>+K97/'סכום נכסי הקרן'!$C$42</f>
        <v>2.8168003956018941E-4</v>
      </c>
    </row>
    <row r="98" spans="2:14" s="137" customFormat="1">
      <c r="B98" s="106" t="s">
        <v>701</v>
      </c>
      <c r="C98" s="78" t="s">
        <v>702</v>
      </c>
      <c r="D98" s="91" t="s">
        <v>683</v>
      </c>
      <c r="E98" s="91" t="s">
        <v>678</v>
      </c>
      <c r="F98" s="78" t="s">
        <v>703</v>
      </c>
      <c r="G98" s="91" t="s">
        <v>511</v>
      </c>
      <c r="H98" s="91" t="s">
        <v>159</v>
      </c>
      <c r="I98" s="85">
        <v>141</v>
      </c>
      <c r="J98" s="87">
        <v>4715</v>
      </c>
      <c r="K98" s="85">
        <v>23.461320000000001</v>
      </c>
      <c r="L98" s="86">
        <v>2.803883669213077E-6</v>
      </c>
      <c r="M98" s="86">
        <f t="shared" si="3"/>
        <v>3.0179112292844589E-3</v>
      </c>
      <c r="N98" s="86">
        <f>+K98/'סכום נכסי הקרן'!$C$42</f>
        <v>4.6795225622748779E-4</v>
      </c>
    </row>
    <row r="99" spans="2:14" s="137" customFormat="1">
      <c r="B99" s="106" t="s">
        <v>706</v>
      </c>
      <c r="C99" s="78" t="s">
        <v>707</v>
      </c>
      <c r="D99" s="91" t="s">
        <v>683</v>
      </c>
      <c r="E99" s="91" t="s">
        <v>678</v>
      </c>
      <c r="F99" s="78" t="s">
        <v>708</v>
      </c>
      <c r="G99" s="91" t="s">
        <v>709</v>
      </c>
      <c r="H99" s="91" t="s">
        <v>159</v>
      </c>
      <c r="I99" s="85">
        <v>171</v>
      </c>
      <c r="J99" s="87">
        <v>4221</v>
      </c>
      <c r="K99" s="85">
        <v>25.472009999999997</v>
      </c>
      <c r="L99" s="86">
        <v>3.5747505210878297E-6</v>
      </c>
      <c r="M99" s="86">
        <f t="shared" si="3"/>
        <v>3.2765532805249672E-3</v>
      </c>
      <c r="N99" s="86">
        <f>+K99/'סכום נכסי הקרן'!$C$42</f>
        <v>5.0805685912596265E-4</v>
      </c>
    </row>
    <row r="100" spans="2:14" s="137" customFormat="1">
      <c r="B100" s="106" t="s">
        <v>710</v>
      </c>
      <c r="C100" s="78" t="s">
        <v>711</v>
      </c>
      <c r="D100" s="91" t="s">
        <v>683</v>
      </c>
      <c r="E100" s="91" t="s">
        <v>678</v>
      </c>
      <c r="F100" s="78" t="s">
        <v>547</v>
      </c>
      <c r="G100" s="91" t="s">
        <v>356</v>
      </c>
      <c r="H100" s="91" t="s">
        <v>159</v>
      </c>
      <c r="I100" s="85">
        <v>31</v>
      </c>
      <c r="J100" s="87">
        <v>8465</v>
      </c>
      <c r="K100" s="85">
        <v>9.2606200000000012</v>
      </c>
      <c r="L100" s="86">
        <v>2.1737440219234567E-7</v>
      </c>
      <c r="M100" s="86">
        <f t="shared" si="3"/>
        <v>1.1912257745146585E-3</v>
      </c>
      <c r="N100" s="86">
        <f>+K100/'סכום נכסי הקרן'!$C$42</f>
        <v>1.8470947172049136E-4</v>
      </c>
    </row>
    <row r="101" spans="2:14" s="137" customFormat="1">
      <c r="B101" s="106" t="s">
        <v>712</v>
      </c>
      <c r="C101" s="78" t="s">
        <v>713</v>
      </c>
      <c r="D101" s="91" t="s">
        <v>683</v>
      </c>
      <c r="E101" s="91" t="s">
        <v>678</v>
      </c>
      <c r="F101" s="78" t="s">
        <v>623</v>
      </c>
      <c r="G101" s="91" t="s">
        <v>188</v>
      </c>
      <c r="H101" s="91" t="s">
        <v>159</v>
      </c>
      <c r="I101" s="85">
        <v>338</v>
      </c>
      <c r="J101" s="87">
        <v>1320</v>
      </c>
      <c r="K101" s="85">
        <v>15.74499</v>
      </c>
      <c r="L101" s="86">
        <v>6.8732518072127697E-6</v>
      </c>
      <c r="M101" s="86">
        <f t="shared" si="3"/>
        <v>2.025332851091563E-3</v>
      </c>
      <c r="N101" s="86">
        <f>+K101/'סכום נכסי הקרן'!$C$42</f>
        <v>3.1404471678401867E-4</v>
      </c>
    </row>
    <row r="102" spans="2:14" s="137" customFormat="1">
      <c r="B102" s="106" t="s">
        <v>714</v>
      </c>
      <c r="C102" s="78" t="s">
        <v>715</v>
      </c>
      <c r="D102" s="91" t="s">
        <v>683</v>
      </c>
      <c r="E102" s="91" t="s">
        <v>678</v>
      </c>
      <c r="F102" s="78" t="s">
        <v>716</v>
      </c>
      <c r="G102" s="91" t="s">
        <v>717</v>
      </c>
      <c r="H102" s="91" t="s">
        <v>159</v>
      </c>
      <c r="I102" s="85">
        <v>128</v>
      </c>
      <c r="J102" s="87">
        <v>2855</v>
      </c>
      <c r="K102" s="85">
        <v>12.89639</v>
      </c>
      <c r="L102" s="86">
        <v>3.0415144384729905E-6</v>
      </c>
      <c r="M102" s="86">
        <f t="shared" si="3"/>
        <v>1.6589075208995828E-3</v>
      </c>
      <c r="N102" s="86">
        <f>+K102/'סכום נכסי הקרן'!$C$42</f>
        <v>2.5722741933060931E-4</v>
      </c>
    </row>
    <row r="103" spans="2:14" s="137" customFormat="1">
      <c r="B103" s="106" t="s">
        <v>718</v>
      </c>
      <c r="C103" s="78" t="s">
        <v>719</v>
      </c>
      <c r="D103" s="91" t="s">
        <v>683</v>
      </c>
      <c r="E103" s="91" t="s">
        <v>678</v>
      </c>
      <c r="F103" s="78" t="s">
        <v>514</v>
      </c>
      <c r="G103" s="91" t="s">
        <v>356</v>
      </c>
      <c r="H103" s="91" t="s">
        <v>159</v>
      </c>
      <c r="I103" s="85">
        <v>1431</v>
      </c>
      <c r="J103" s="87">
        <v>1760</v>
      </c>
      <c r="K103" s="85">
        <v>88.879979999999989</v>
      </c>
      <c r="L103" s="86">
        <v>1.4098522167487684E-6</v>
      </c>
      <c r="M103" s="86">
        <f t="shared" si="3"/>
        <v>1.1432941100525378E-2</v>
      </c>
      <c r="N103" s="86">
        <f>+K103/'סכום נכסי הקרן'!$C$42</f>
        <v>1.772772681778092E-3</v>
      </c>
    </row>
    <row r="104" spans="2:14" s="137" customFormat="1">
      <c r="B104" s="106" t="s">
        <v>720</v>
      </c>
      <c r="C104" s="78" t="s">
        <v>721</v>
      </c>
      <c r="D104" s="91" t="s">
        <v>683</v>
      </c>
      <c r="E104" s="91" t="s">
        <v>678</v>
      </c>
      <c r="F104" s="78" t="s">
        <v>510</v>
      </c>
      <c r="G104" s="91" t="s">
        <v>511</v>
      </c>
      <c r="H104" s="91" t="s">
        <v>159</v>
      </c>
      <c r="I104" s="85">
        <v>400</v>
      </c>
      <c r="J104" s="87">
        <v>3075</v>
      </c>
      <c r="K104" s="85">
        <v>43.406699999999994</v>
      </c>
      <c r="L104" s="86">
        <v>4.082108593599903E-6</v>
      </c>
      <c r="M104" s="86">
        <f t="shared" si="3"/>
        <v>5.5835548620530176E-3</v>
      </c>
      <c r="N104" s="86">
        <f>+K104/'סכום נכסי הקרן'!$C$42</f>
        <v>8.6577665708449864E-4</v>
      </c>
    </row>
    <row r="105" spans="2:14" s="137" customFormat="1">
      <c r="B105" s="106" t="s">
        <v>722</v>
      </c>
      <c r="C105" s="78" t="s">
        <v>723</v>
      </c>
      <c r="D105" s="91" t="s">
        <v>683</v>
      </c>
      <c r="E105" s="91" t="s">
        <v>678</v>
      </c>
      <c r="F105" s="78" t="s">
        <v>724</v>
      </c>
      <c r="G105" s="91" t="s">
        <v>680</v>
      </c>
      <c r="H105" s="91" t="s">
        <v>159</v>
      </c>
      <c r="I105" s="85">
        <v>154</v>
      </c>
      <c r="J105" s="87">
        <v>4185</v>
      </c>
      <c r="K105" s="85">
        <v>22.744049999999998</v>
      </c>
      <c r="L105" s="86">
        <v>2.4162646240297737E-6</v>
      </c>
      <c r="M105" s="86">
        <f t="shared" si="3"/>
        <v>2.9256462933205459E-3</v>
      </c>
      <c r="N105" s="86">
        <f>+K105/'סכום נכסי הקרן'!$C$42</f>
        <v>4.5364580992249335E-4</v>
      </c>
    </row>
    <row r="106" spans="2:14" s="137" customFormat="1">
      <c r="B106" s="106" t="s">
        <v>725</v>
      </c>
      <c r="C106" s="78" t="s">
        <v>726</v>
      </c>
      <c r="D106" s="91" t="s">
        <v>683</v>
      </c>
      <c r="E106" s="91" t="s">
        <v>678</v>
      </c>
      <c r="F106" s="78" t="s">
        <v>727</v>
      </c>
      <c r="G106" s="91" t="s">
        <v>680</v>
      </c>
      <c r="H106" s="91" t="s">
        <v>159</v>
      </c>
      <c r="I106" s="85">
        <v>118</v>
      </c>
      <c r="J106" s="87">
        <v>7185</v>
      </c>
      <c r="K106" s="85">
        <v>29.919919999999998</v>
      </c>
      <c r="L106" s="86">
        <v>2.6316175647715794E-6</v>
      </c>
      <c r="M106" s="86">
        <f t="shared" si="3"/>
        <v>3.848703421090231E-3</v>
      </c>
      <c r="N106" s="86">
        <f>+K106/'סכום נכסי הקרן'!$C$42</f>
        <v>5.9677350081521134E-4</v>
      </c>
    </row>
    <row r="107" spans="2:14" s="137" customFormat="1">
      <c r="B107" s="142"/>
      <c r="C107" s="142"/>
      <c r="D107" s="142"/>
    </row>
    <row r="108" spans="2:14" s="137" customFormat="1">
      <c r="B108" s="105" t="s">
        <v>868</v>
      </c>
      <c r="C108" s="142"/>
      <c r="D108" s="142"/>
      <c r="K108" s="88">
        <f>+K109</f>
        <v>40.18582</v>
      </c>
      <c r="L108" s="80"/>
      <c r="M108" s="89">
        <f>+M109</f>
        <v>5.169241860048965E-3</v>
      </c>
      <c r="N108" s="89">
        <f>+K108/'סכום נכסי הקרן'!$C$42</f>
        <v>8.0153397751497792E-4</v>
      </c>
    </row>
    <row r="109" spans="2:14" s="137" customFormat="1">
      <c r="B109" s="106" t="s">
        <v>704</v>
      </c>
      <c r="C109" s="78" t="s">
        <v>705</v>
      </c>
      <c r="D109" s="91" t="s">
        <v>683</v>
      </c>
      <c r="E109" s="91" t="s">
        <v>678</v>
      </c>
      <c r="F109" s="78" t="s">
        <v>526</v>
      </c>
      <c r="G109" s="91" t="s">
        <v>527</v>
      </c>
      <c r="H109" s="91" t="s">
        <v>159</v>
      </c>
      <c r="I109" s="85">
        <v>363</v>
      </c>
      <c r="J109" s="87">
        <v>3137</v>
      </c>
      <c r="K109" s="85">
        <v>40.18582</v>
      </c>
      <c r="L109" s="86">
        <v>6.7688427772693931E-7</v>
      </c>
      <c r="M109" s="86">
        <v>5.169241860048965E-3</v>
      </c>
      <c r="N109" s="86">
        <f>+K109/'סכום נכסי הקרן'!$C$42</f>
        <v>8.0153397751497792E-4</v>
      </c>
    </row>
    <row r="110" spans="2:14" s="137" customFormat="1">
      <c r="B110" s="142"/>
      <c r="C110" s="142"/>
      <c r="D110" s="142"/>
    </row>
    <row r="111" spans="2:14" s="137" customFormat="1">
      <c r="B111" s="142"/>
      <c r="C111" s="142"/>
      <c r="D111" s="142"/>
    </row>
    <row r="112" spans="2:14" s="137" customFormat="1">
      <c r="B112" s="143" t="s">
        <v>241</v>
      </c>
      <c r="C112" s="142"/>
      <c r="D112" s="142"/>
    </row>
    <row r="113" spans="2:7" s="137" customFormat="1">
      <c r="B113" s="143" t="s">
        <v>109</v>
      </c>
      <c r="C113" s="142"/>
      <c r="D113" s="142"/>
    </row>
    <row r="114" spans="2:7">
      <c r="B114" s="93" t="s">
        <v>226</v>
      </c>
      <c r="E114" s="1"/>
      <c r="F114" s="1"/>
      <c r="G114" s="1"/>
    </row>
    <row r="115" spans="2:7">
      <c r="B115" s="93" t="s">
        <v>236</v>
      </c>
      <c r="E115" s="1"/>
      <c r="F115" s="1"/>
      <c r="G115" s="1"/>
    </row>
    <row r="116" spans="2:7">
      <c r="E116" s="1"/>
      <c r="F116" s="1"/>
      <c r="G116" s="1"/>
    </row>
    <row r="117" spans="2:7">
      <c r="E117" s="1"/>
      <c r="F117" s="1"/>
      <c r="G117" s="1"/>
    </row>
    <row r="118" spans="2:7">
      <c r="E118" s="1"/>
      <c r="F118" s="1"/>
      <c r="G118" s="1"/>
    </row>
    <row r="119" spans="2:7">
      <c r="E119" s="1"/>
      <c r="F119" s="1"/>
      <c r="G119" s="1"/>
    </row>
    <row r="120" spans="2:7">
      <c r="E120" s="1"/>
      <c r="F120" s="1"/>
      <c r="G120" s="1"/>
    </row>
    <row r="121" spans="2:7">
      <c r="E121" s="1"/>
      <c r="F121" s="1"/>
      <c r="G121" s="1"/>
    </row>
    <row r="122" spans="2:7">
      <c r="E122" s="1"/>
      <c r="F122" s="1"/>
      <c r="G122" s="1"/>
    </row>
    <row r="123" spans="2:7">
      <c r="E123" s="1"/>
      <c r="F123" s="1"/>
      <c r="G123" s="1"/>
    </row>
    <row r="124" spans="2:7">
      <c r="E124" s="1"/>
      <c r="F124" s="1"/>
      <c r="G124" s="1"/>
    </row>
    <row r="125" spans="2:7">
      <c r="E125" s="1"/>
      <c r="F125" s="1"/>
      <c r="G125" s="1"/>
    </row>
    <row r="126" spans="2:7">
      <c r="E126" s="1"/>
      <c r="F126" s="1"/>
      <c r="G126" s="1"/>
    </row>
    <row r="127" spans="2:7">
      <c r="E127" s="1"/>
      <c r="F127" s="1"/>
      <c r="G127" s="1"/>
    </row>
    <row r="128" spans="2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43"/>
      <c r="E275" s="1"/>
      <c r="F275" s="1"/>
      <c r="G275" s="1"/>
    </row>
    <row r="276" spans="2:7">
      <c r="B276" s="3"/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43"/>
      <c r="E296" s="1"/>
      <c r="F296" s="1"/>
      <c r="G296" s="1"/>
    </row>
    <row r="297" spans="2:7">
      <c r="B297" s="3"/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43"/>
      <c r="E363" s="1"/>
      <c r="F363" s="1"/>
      <c r="G363" s="1"/>
    </row>
    <row r="364" spans="2:7">
      <c r="B364" s="3"/>
    </row>
  </sheetData>
  <sheetProtection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 B34 B114"/>
    <dataValidation type="list" allowBlank="1" showInputMessage="1" showErrorMessage="1" sqref="E12:E358">
      <formula1>$BE$6:$BE$23</formula1>
    </dataValidation>
    <dataValidation type="list" allowBlank="1" showInputMessage="1" showErrorMessage="1" sqref="H12:H358">
      <formula1>$BI$6:$BI$19</formula1>
    </dataValidation>
    <dataValidation type="list" allowBlank="1" showInputMessage="1" showErrorMessage="1" sqref="G12:G364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" style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175</v>
      </c>
      <c r="C1" s="76" t="s" vm="1">
        <v>242</v>
      </c>
    </row>
    <row r="2" spans="2:63">
      <c r="B2" s="56" t="s">
        <v>174</v>
      </c>
      <c r="C2" s="76" t="s">
        <v>243</v>
      </c>
    </row>
    <row r="3" spans="2:63">
      <c r="B3" s="56" t="s">
        <v>176</v>
      </c>
      <c r="C3" s="76" t="s">
        <v>244</v>
      </c>
    </row>
    <row r="4" spans="2:63">
      <c r="B4" s="56" t="s">
        <v>177</v>
      </c>
      <c r="C4" s="76">
        <v>9453</v>
      </c>
    </row>
    <row r="6" spans="2:63" ht="26.25" customHeight="1">
      <c r="B6" s="185" t="s">
        <v>205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7"/>
      <c r="BK6" s="3"/>
    </row>
    <row r="7" spans="2:63" ht="26.25" customHeight="1">
      <c r="B7" s="185" t="s">
        <v>87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7"/>
      <c r="BH7" s="3"/>
      <c r="BK7" s="3"/>
    </row>
    <row r="8" spans="2:63" s="3" customFormat="1" ht="63">
      <c r="B8" s="22" t="s">
        <v>112</v>
      </c>
      <c r="C8" s="30" t="s">
        <v>41</v>
      </c>
      <c r="D8" s="30" t="s">
        <v>116</v>
      </c>
      <c r="E8" s="30" t="s">
        <v>114</v>
      </c>
      <c r="F8" s="30" t="s">
        <v>58</v>
      </c>
      <c r="G8" s="30" t="s">
        <v>98</v>
      </c>
      <c r="H8" s="30" t="s">
        <v>228</v>
      </c>
      <c r="I8" s="30" t="s">
        <v>227</v>
      </c>
      <c r="J8" s="30" t="s">
        <v>235</v>
      </c>
      <c r="K8" s="30" t="s">
        <v>56</v>
      </c>
      <c r="L8" s="30" t="s">
        <v>53</v>
      </c>
      <c r="M8" s="30" t="s">
        <v>178</v>
      </c>
      <c r="N8" s="30" t="s">
        <v>180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237</v>
      </c>
      <c r="I9" s="32"/>
      <c r="J9" s="16" t="s">
        <v>231</v>
      </c>
      <c r="K9" s="32" t="s">
        <v>231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35" customFormat="1" ht="18" customHeight="1">
      <c r="B11" s="95" t="s">
        <v>29</v>
      </c>
      <c r="C11" s="96"/>
      <c r="D11" s="96"/>
      <c r="E11" s="96"/>
      <c r="F11" s="96"/>
      <c r="G11" s="96"/>
      <c r="H11" s="98"/>
      <c r="I11" s="100"/>
      <c r="J11" s="98">
        <f>+J32</f>
        <v>6.6029354499999995</v>
      </c>
      <c r="K11" s="98">
        <v>23924.694589999988</v>
      </c>
      <c r="L11" s="96"/>
      <c r="M11" s="101">
        <v>1</v>
      </c>
      <c r="N11" s="101">
        <f>+K11/'סכום נכסי הקרן'!$C$42</f>
        <v>0.47719458295373257</v>
      </c>
      <c r="O11" s="138"/>
      <c r="BH11" s="137"/>
      <c r="BI11" s="139"/>
      <c r="BK11" s="137"/>
    </row>
    <row r="12" spans="2:63" s="137" customFormat="1" ht="20.25">
      <c r="B12" s="79" t="s">
        <v>225</v>
      </c>
      <c r="C12" s="80"/>
      <c r="D12" s="80"/>
      <c r="E12" s="80"/>
      <c r="F12" s="80"/>
      <c r="G12" s="80"/>
      <c r="H12" s="88"/>
      <c r="I12" s="90"/>
      <c r="J12" s="80"/>
      <c r="K12" s="88">
        <v>7440.0636500000001</v>
      </c>
      <c r="L12" s="80"/>
      <c r="M12" s="89">
        <v>0.31097841696628337</v>
      </c>
      <c r="N12" s="89">
        <f>+K12/'סכום נכסי הקרן'!$C$42</f>
        <v>0.14839721599183756</v>
      </c>
      <c r="BI12" s="135"/>
    </row>
    <row r="13" spans="2:63" s="137" customFormat="1">
      <c r="B13" s="97" t="s">
        <v>60</v>
      </c>
      <c r="C13" s="80"/>
      <c r="D13" s="80"/>
      <c r="E13" s="80"/>
      <c r="F13" s="80"/>
      <c r="G13" s="80"/>
      <c r="H13" s="88"/>
      <c r="I13" s="90"/>
      <c r="J13" s="80"/>
      <c r="K13" s="88">
        <v>1083.67896</v>
      </c>
      <c r="L13" s="80"/>
      <c r="M13" s="89">
        <v>4.5295414573565951E-2</v>
      </c>
      <c r="N13" s="89">
        <f>+K13/'סכום נכסי הקרן'!$C$42</f>
        <v>2.1614726467149226E-2</v>
      </c>
    </row>
    <row r="14" spans="2:63" s="137" customFormat="1">
      <c r="B14" s="84" t="s">
        <v>728</v>
      </c>
      <c r="C14" s="78" t="s">
        <v>729</v>
      </c>
      <c r="D14" s="91" t="s">
        <v>117</v>
      </c>
      <c r="E14" s="78" t="s">
        <v>730</v>
      </c>
      <c r="F14" s="91" t="s">
        <v>731</v>
      </c>
      <c r="G14" s="91" t="s">
        <v>160</v>
      </c>
      <c r="H14" s="85">
        <v>24988</v>
      </c>
      <c r="I14" s="87">
        <v>1287</v>
      </c>
      <c r="J14" s="78"/>
      <c r="K14" s="85">
        <v>321.59555999999998</v>
      </c>
      <c r="L14" s="86">
        <v>1.2102385620529312E-4</v>
      </c>
      <c r="M14" s="86">
        <v>1.3441992280830204E-2</v>
      </c>
      <c r="N14" s="86">
        <f>+K14/'סכום נכסי הקרן'!$C$42</f>
        <v>6.4144459005180616E-3</v>
      </c>
    </row>
    <row r="15" spans="2:63" s="137" customFormat="1">
      <c r="B15" s="84" t="s">
        <v>732</v>
      </c>
      <c r="C15" s="78" t="s">
        <v>733</v>
      </c>
      <c r="D15" s="91" t="s">
        <v>117</v>
      </c>
      <c r="E15" s="78" t="s">
        <v>734</v>
      </c>
      <c r="F15" s="91" t="s">
        <v>731</v>
      </c>
      <c r="G15" s="91" t="s">
        <v>160</v>
      </c>
      <c r="H15" s="85">
        <v>15570</v>
      </c>
      <c r="I15" s="87">
        <v>1282</v>
      </c>
      <c r="J15" s="78"/>
      <c r="K15" s="85">
        <v>199.60739999999998</v>
      </c>
      <c r="L15" s="86">
        <v>6.1058823529411762E-5</v>
      </c>
      <c r="M15" s="86">
        <v>8.3431535248701411E-3</v>
      </c>
      <c r="N15" s="86">
        <f>+K15/'סכום נכסי הקרן'!$C$42</f>
        <v>3.9813076668193705E-3</v>
      </c>
    </row>
    <row r="16" spans="2:63" s="137" customFormat="1" ht="20.25">
      <c r="B16" s="84" t="s">
        <v>735</v>
      </c>
      <c r="C16" s="78" t="s">
        <v>736</v>
      </c>
      <c r="D16" s="91" t="s">
        <v>117</v>
      </c>
      <c r="E16" s="78" t="s">
        <v>737</v>
      </c>
      <c r="F16" s="91" t="s">
        <v>731</v>
      </c>
      <c r="G16" s="91" t="s">
        <v>160</v>
      </c>
      <c r="H16" s="85">
        <v>2885</v>
      </c>
      <c r="I16" s="87">
        <v>12860</v>
      </c>
      <c r="J16" s="78"/>
      <c r="K16" s="85">
        <v>371.01100000000002</v>
      </c>
      <c r="L16" s="86">
        <v>2.8103170059013152E-5</v>
      </c>
      <c r="M16" s="86">
        <v>1.5507449786007915E-2</v>
      </c>
      <c r="N16" s="86">
        <f>+K16/'סכום נכסי הקרן'!$C$42</f>
        <v>7.4000710333099965E-3</v>
      </c>
      <c r="BH16" s="135"/>
    </row>
    <row r="17" spans="2:14" s="137" customFormat="1">
      <c r="B17" s="84" t="s">
        <v>738</v>
      </c>
      <c r="C17" s="78" t="s">
        <v>739</v>
      </c>
      <c r="D17" s="91" t="s">
        <v>117</v>
      </c>
      <c r="E17" s="78" t="s">
        <v>740</v>
      </c>
      <c r="F17" s="91" t="s">
        <v>731</v>
      </c>
      <c r="G17" s="91" t="s">
        <v>160</v>
      </c>
      <c r="H17" s="85">
        <v>1490</v>
      </c>
      <c r="I17" s="87">
        <v>12850</v>
      </c>
      <c r="J17" s="78"/>
      <c r="K17" s="85">
        <v>191.465</v>
      </c>
      <c r="L17" s="86">
        <v>3.6036864018884283E-5</v>
      </c>
      <c r="M17" s="86">
        <v>8.0028189818576942E-3</v>
      </c>
      <c r="N17" s="86">
        <f>+K17/'סכום נכסי הקרן'!$C$42</f>
        <v>3.8189018665017974E-3</v>
      </c>
    </row>
    <row r="18" spans="2:14" s="137" customFormat="1">
      <c r="B18" s="81"/>
      <c r="C18" s="78"/>
      <c r="D18" s="78"/>
      <c r="E18" s="78"/>
      <c r="F18" s="78"/>
      <c r="G18" s="78"/>
      <c r="H18" s="85"/>
      <c r="I18" s="87"/>
      <c r="J18" s="78"/>
      <c r="K18" s="78"/>
      <c r="L18" s="78"/>
      <c r="M18" s="86"/>
      <c r="N18" s="78"/>
    </row>
    <row r="19" spans="2:14" s="137" customFormat="1">
      <c r="B19" s="97" t="s">
        <v>61</v>
      </c>
      <c r="C19" s="80"/>
      <c r="D19" s="80"/>
      <c r="E19" s="80"/>
      <c r="F19" s="80"/>
      <c r="G19" s="80"/>
      <c r="H19" s="88"/>
      <c r="I19" s="90"/>
      <c r="J19" s="80"/>
      <c r="K19" s="88">
        <v>6356.384689999999</v>
      </c>
      <c r="L19" s="80"/>
      <c r="M19" s="89">
        <v>0.26568300239271736</v>
      </c>
      <c r="N19" s="89">
        <f>+K19/'סכום נכסי הקרן'!$C$42</f>
        <v>0.12678248952468829</v>
      </c>
    </row>
    <row r="20" spans="2:14" s="137" customFormat="1">
      <c r="B20" s="84" t="s">
        <v>741</v>
      </c>
      <c r="C20" s="78" t="s">
        <v>742</v>
      </c>
      <c r="D20" s="91" t="s">
        <v>117</v>
      </c>
      <c r="E20" s="78" t="s">
        <v>740</v>
      </c>
      <c r="F20" s="91" t="s">
        <v>743</v>
      </c>
      <c r="G20" s="91" t="s">
        <v>160</v>
      </c>
      <c r="H20" s="85">
        <v>65350</v>
      </c>
      <c r="I20" s="87">
        <v>328.51</v>
      </c>
      <c r="J20" s="78"/>
      <c r="K20" s="85">
        <v>214.68129000000002</v>
      </c>
      <c r="L20" s="86">
        <v>1.7662162162162162E-4</v>
      </c>
      <c r="M20" s="86">
        <v>8.9732092166280863E-3</v>
      </c>
      <c r="N20" s="86">
        <f>+K20/'סכום נכסי הקרן'!$C$42</f>
        <v>4.2819668298854294E-3</v>
      </c>
    </row>
    <row r="21" spans="2:14" s="137" customFormat="1">
      <c r="B21" s="84" t="s">
        <v>744</v>
      </c>
      <c r="C21" s="78" t="s">
        <v>745</v>
      </c>
      <c r="D21" s="91" t="s">
        <v>117</v>
      </c>
      <c r="E21" s="78" t="s">
        <v>730</v>
      </c>
      <c r="F21" s="91" t="s">
        <v>743</v>
      </c>
      <c r="G21" s="91" t="s">
        <v>160</v>
      </c>
      <c r="H21" s="85">
        <v>118000</v>
      </c>
      <c r="I21" s="87">
        <v>308.68</v>
      </c>
      <c r="J21" s="78"/>
      <c r="K21" s="85">
        <v>364.24240000000003</v>
      </c>
      <c r="L21" s="86">
        <v>8.1437161057500466E-4</v>
      </c>
      <c r="M21" s="86">
        <v>1.5224537083630968E-2</v>
      </c>
      <c r="N21" s="86">
        <f>+K21/'סכום נכסי הקרן'!$C$42</f>
        <v>7.2650666242869161E-3</v>
      </c>
    </row>
    <row r="22" spans="2:14" s="137" customFormat="1">
      <c r="B22" s="84" t="s">
        <v>746</v>
      </c>
      <c r="C22" s="78" t="s">
        <v>747</v>
      </c>
      <c r="D22" s="91" t="s">
        <v>117</v>
      </c>
      <c r="E22" s="78" t="s">
        <v>730</v>
      </c>
      <c r="F22" s="91" t="s">
        <v>743</v>
      </c>
      <c r="G22" s="91" t="s">
        <v>160</v>
      </c>
      <c r="H22" s="85">
        <v>576873</v>
      </c>
      <c r="I22" s="87">
        <v>320.24</v>
      </c>
      <c r="J22" s="78"/>
      <c r="K22" s="85">
        <v>1847.3781000000001</v>
      </c>
      <c r="L22" s="86">
        <v>2.210640217767105E-3</v>
      </c>
      <c r="M22" s="86">
        <v>7.7216371270718953E-2</v>
      </c>
      <c r="N22" s="86">
        <f>+K22/'סכום נכסי הקרן'!$C$42</f>
        <v>3.6847234085731304E-2</v>
      </c>
    </row>
    <row r="23" spans="2:14" s="137" customFormat="1">
      <c r="B23" s="84" t="s">
        <v>748</v>
      </c>
      <c r="C23" s="78" t="s">
        <v>749</v>
      </c>
      <c r="D23" s="91" t="s">
        <v>117</v>
      </c>
      <c r="E23" s="78" t="s">
        <v>730</v>
      </c>
      <c r="F23" s="91" t="s">
        <v>743</v>
      </c>
      <c r="G23" s="91" t="s">
        <v>160</v>
      </c>
      <c r="H23" s="85">
        <v>30980</v>
      </c>
      <c r="I23" s="87">
        <v>330.97</v>
      </c>
      <c r="J23" s="78"/>
      <c r="K23" s="85">
        <v>102.53451</v>
      </c>
      <c r="L23" s="86">
        <v>1.2706958172381094E-4</v>
      </c>
      <c r="M23" s="86">
        <v>4.2857186583630299E-3</v>
      </c>
      <c r="N23" s="86">
        <f>+K23/'סכום נכסי הקרן'!$C$42</f>
        <v>2.0451217278345765E-3</v>
      </c>
    </row>
    <row r="24" spans="2:14" s="137" customFormat="1">
      <c r="B24" s="84" t="s">
        <v>750</v>
      </c>
      <c r="C24" s="78" t="s">
        <v>751</v>
      </c>
      <c r="D24" s="91" t="s">
        <v>117</v>
      </c>
      <c r="E24" s="78" t="s">
        <v>734</v>
      </c>
      <c r="F24" s="91" t="s">
        <v>743</v>
      </c>
      <c r="G24" s="91" t="s">
        <v>160</v>
      </c>
      <c r="H24" s="85">
        <v>4700</v>
      </c>
      <c r="I24" s="87">
        <v>3181.33</v>
      </c>
      <c r="J24" s="78"/>
      <c r="K24" s="85">
        <v>149.52251000000001</v>
      </c>
      <c r="L24" s="86">
        <v>7.3941582877218648E-5</v>
      </c>
      <c r="M24" s="86">
        <v>6.249714471276771E-3</v>
      </c>
      <c r="N24" s="86">
        <f>+K24/'סכום נכסי הקרן'!$C$42</f>
        <v>2.9823298907008262E-3</v>
      </c>
    </row>
    <row r="25" spans="2:14" s="137" customFormat="1">
      <c r="B25" s="84" t="s">
        <v>752</v>
      </c>
      <c r="C25" s="78" t="s">
        <v>753</v>
      </c>
      <c r="D25" s="91" t="s">
        <v>117</v>
      </c>
      <c r="E25" s="78" t="s">
        <v>734</v>
      </c>
      <c r="F25" s="91" t="s">
        <v>743</v>
      </c>
      <c r="G25" s="91" t="s">
        <v>160</v>
      </c>
      <c r="H25" s="85">
        <v>17599</v>
      </c>
      <c r="I25" s="87">
        <v>3282.97</v>
      </c>
      <c r="J25" s="78"/>
      <c r="K25" s="85">
        <v>577.76989000000003</v>
      </c>
      <c r="L25" s="86">
        <v>5.9795460723022556E-4</v>
      </c>
      <c r="M25" s="86">
        <v>2.4149519979306047E-2</v>
      </c>
      <c r="N25" s="86">
        <f>+K25/'סכום נכסי הקרן'!$C$42</f>
        <v>1.1524020115057782E-2</v>
      </c>
    </row>
    <row r="26" spans="2:14" s="137" customFormat="1">
      <c r="B26" s="84" t="s">
        <v>754</v>
      </c>
      <c r="C26" s="78" t="s">
        <v>755</v>
      </c>
      <c r="D26" s="91" t="s">
        <v>117</v>
      </c>
      <c r="E26" s="78" t="s">
        <v>737</v>
      </c>
      <c r="F26" s="91" t="s">
        <v>743</v>
      </c>
      <c r="G26" s="91" t="s">
        <v>160</v>
      </c>
      <c r="H26" s="85">
        <v>9799</v>
      </c>
      <c r="I26" s="87">
        <v>3195.1</v>
      </c>
      <c r="J26" s="78"/>
      <c r="K26" s="85">
        <v>313.08785</v>
      </c>
      <c r="L26" s="86">
        <v>6.9992857142857142E-5</v>
      </c>
      <c r="M26" s="86">
        <v>1.3086388577384978E-2</v>
      </c>
      <c r="N26" s="86">
        <f>+K26/'סכום נכסי הקרן'!$C$42</f>
        <v>6.244753739555714E-3</v>
      </c>
    </row>
    <row r="27" spans="2:14" s="137" customFormat="1">
      <c r="B27" s="84" t="s">
        <v>756</v>
      </c>
      <c r="C27" s="78" t="s">
        <v>757</v>
      </c>
      <c r="D27" s="91" t="s">
        <v>117</v>
      </c>
      <c r="E27" s="78" t="s">
        <v>740</v>
      </c>
      <c r="F27" s="91" t="s">
        <v>743</v>
      </c>
      <c r="G27" s="91" t="s">
        <v>160</v>
      </c>
      <c r="H27" s="85">
        <v>15311</v>
      </c>
      <c r="I27" s="87">
        <v>3211.48</v>
      </c>
      <c r="J27" s="78"/>
      <c r="K27" s="85">
        <v>491.7097</v>
      </c>
      <c r="L27" s="86">
        <v>1.0224373956594324E-4</v>
      </c>
      <c r="M27" s="86">
        <v>2.0552391929196209E-2</v>
      </c>
      <c r="N27" s="86">
        <f>+K27/'סכום נכסי הקרן'!$C$42</f>
        <v>9.8074900953544451E-3</v>
      </c>
    </row>
    <row r="28" spans="2:14" s="137" customFormat="1">
      <c r="B28" s="84" t="s">
        <v>758</v>
      </c>
      <c r="C28" s="78" t="s">
        <v>759</v>
      </c>
      <c r="D28" s="91" t="s">
        <v>117</v>
      </c>
      <c r="E28" s="78" t="s">
        <v>734</v>
      </c>
      <c r="F28" s="91" t="s">
        <v>743</v>
      </c>
      <c r="G28" s="91" t="s">
        <v>160</v>
      </c>
      <c r="H28" s="85">
        <v>214630</v>
      </c>
      <c r="I28" s="87">
        <v>362.79</v>
      </c>
      <c r="J28" s="78"/>
      <c r="K28" s="85">
        <v>778.65618000000006</v>
      </c>
      <c r="L28" s="86">
        <v>4.1529523668863201E-4</v>
      </c>
      <c r="M28" s="86">
        <v>3.2546128314025029E-2</v>
      </c>
      <c r="N28" s="86">
        <f>+K28/'סכום נכסי הקרן'!$C$42</f>
        <v>1.5530836127569841E-2</v>
      </c>
    </row>
    <row r="29" spans="2:14" s="137" customFormat="1">
      <c r="B29" s="84" t="s">
        <v>760</v>
      </c>
      <c r="C29" s="78" t="s">
        <v>761</v>
      </c>
      <c r="D29" s="91" t="s">
        <v>117</v>
      </c>
      <c r="E29" s="78" t="s">
        <v>737</v>
      </c>
      <c r="F29" s="91" t="s">
        <v>743</v>
      </c>
      <c r="G29" s="91" t="s">
        <v>160</v>
      </c>
      <c r="H29" s="85">
        <v>37315</v>
      </c>
      <c r="I29" s="87">
        <v>3637.06</v>
      </c>
      <c r="J29" s="78"/>
      <c r="K29" s="85">
        <v>1357.16894</v>
      </c>
      <c r="L29" s="86">
        <v>1.6250845640614301E-3</v>
      </c>
      <c r="M29" s="86">
        <v>5.6726698637451688E-2</v>
      </c>
      <c r="N29" s="86">
        <f>+K29/'סכום נכסי הקרן'!$C$42</f>
        <v>2.7069673298640826E-2</v>
      </c>
    </row>
    <row r="30" spans="2:14" s="137" customFormat="1">
      <c r="B30" s="84" t="s">
        <v>762</v>
      </c>
      <c r="C30" s="78" t="s">
        <v>763</v>
      </c>
      <c r="D30" s="91" t="s">
        <v>117</v>
      </c>
      <c r="E30" s="78" t="s">
        <v>740</v>
      </c>
      <c r="F30" s="91" t="s">
        <v>743</v>
      </c>
      <c r="G30" s="91" t="s">
        <v>160</v>
      </c>
      <c r="H30" s="85">
        <v>4400</v>
      </c>
      <c r="I30" s="87">
        <v>3628.03</v>
      </c>
      <c r="J30" s="78"/>
      <c r="K30" s="85">
        <v>159.63332</v>
      </c>
      <c r="L30" s="86">
        <v>9.097228657477721E-5</v>
      </c>
      <c r="M30" s="86">
        <v>6.6723242547356617E-3</v>
      </c>
      <c r="N30" s="86">
        <f>+K30/'סכום נכסי הקרן'!$C$42</f>
        <v>3.1839969900706588E-3</v>
      </c>
    </row>
    <row r="31" spans="2:14" s="137" customFormat="1">
      <c r="B31" s="81"/>
      <c r="C31" s="78"/>
      <c r="D31" s="78"/>
      <c r="E31" s="78"/>
      <c r="F31" s="78"/>
      <c r="G31" s="78"/>
      <c r="H31" s="85"/>
      <c r="I31" s="87"/>
      <c r="J31" s="78"/>
      <c r="K31" s="78"/>
      <c r="L31" s="78"/>
      <c r="M31" s="86"/>
      <c r="N31" s="78"/>
    </row>
    <row r="32" spans="2:14" s="137" customFormat="1">
      <c r="B32" s="79" t="s">
        <v>224</v>
      </c>
      <c r="C32" s="80"/>
      <c r="D32" s="80"/>
      <c r="E32" s="80"/>
      <c r="F32" s="80"/>
      <c r="G32" s="80"/>
      <c r="H32" s="88"/>
      <c r="I32" s="90"/>
      <c r="J32" s="88">
        <f>+J33</f>
        <v>6.6029354499999995</v>
      </c>
      <c r="K32" s="88">
        <v>16484.630940000003</v>
      </c>
      <c r="L32" s="80"/>
      <c r="M32" s="89">
        <v>0.6890215830337173</v>
      </c>
      <c r="N32" s="89">
        <f>+K32/'סכום נכסי הקרן'!$C$42</f>
        <v>0.32879736696189532</v>
      </c>
    </row>
    <row r="33" spans="2:14" s="137" customFormat="1">
      <c r="B33" s="97" t="s">
        <v>62</v>
      </c>
      <c r="C33" s="80"/>
      <c r="D33" s="80"/>
      <c r="E33" s="80"/>
      <c r="F33" s="80"/>
      <c r="G33" s="80"/>
      <c r="H33" s="88"/>
      <c r="I33" s="90"/>
      <c r="J33" s="88">
        <f>SUM(J34:J47)</f>
        <v>6.6029354499999995</v>
      </c>
      <c r="K33" s="88">
        <v>13525.315269999999</v>
      </c>
      <c r="L33" s="80"/>
      <c r="M33" s="89">
        <v>0.56532864898736435</v>
      </c>
      <c r="N33" s="89">
        <f>+K33/'סכום נכסי הקרן'!$C$42</f>
        <v>0.26977176888532245</v>
      </c>
    </row>
    <row r="34" spans="2:14" s="137" customFormat="1">
      <c r="B34" s="84" t="s">
        <v>764</v>
      </c>
      <c r="C34" s="78" t="s">
        <v>765</v>
      </c>
      <c r="D34" s="91" t="s">
        <v>26</v>
      </c>
      <c r="E34" s="78"/>
      <c r="F34" s="91" t="s">
        <v>731</v>
      </c>
      <c r="G34" s="91" t="s">
        <v>169</v>
      </c>
      <c r="H34" s="85">
        <v>637</v>
      </c>
      <c r="I34" s="87">
        <v>20870</v>
      </c>
      <c r="J34" s="78"/>
      <c r="K34" s="85">
        <v>416.49367999999998</v>
      </c>
      <c r="L34" s="86">
        <v>5.8391920428220858E-6</v>
      </c>
      <c r="M34" s="86">
        <v>1.7408526509428691E-2</v>
      </c>
      <c r="N34" s="86">
        <f>+K34/'סכום נכסי הקרן'!$C$42</f>
        <v>8.307254547505822E-3</v>
      </c>
    </row>
    <row r="35" spans="2:14" s="137" customFormat="1">
      <c r="B35" s="84" t="s">
        <v>766</v>
      </c>
      <c r="C35" s="78" t="s">
        <v>767</v>
      </c>
      <c r="D35" s="91" t="s">
        <v>677</v>
      </c>
      <c r="E35" s="78"/>
      <c r="F35" s="91" t="s">
        <v>731</v>
      </c>
      <c r="G35" s="91" t="s">
        <v>159</v>
      </c>
      <c r="H35" s="85">
        <v>7947</v>
      </c>
      <c r="I35" s="87">
        <v>2834</v>
      </c>
      <c r="J35" s="78"/>
      <c r="K35" s="85">
        <v>794.79425000000003</v>
      </c>
      <c r="L35" s="86">
        <v>9.3439152340515553E-5</v>
      </c>
      <c r="M35" s="86">
        <v>3.3220664406399862E-2</v>
      </c>
      <c r="N35" s="86">
        <f>+K35/'סכום נכסי הקרן'!$C$42</f>
        <v>1.5852721096857893E-2</v>
      </c>
    </row>
    <row r="36" spans="2:14" s="137" customFormat="1">
      <c r="B36" s="84" t="s">
        <v>768</v>
      </c>
      <c r="C36" s="78" t="s">
        <v>769</v>
      </c>
      <c r="D36" s="91" t="s">
        <v>26</v>
      </c>
      <c r="E36" s="78"/>
      <c r="F36" s="91" t="s">
        <v>731</v>
      </c>
      <c r="G36" s="91" t="s">
        <v>168</v>
      </c>
      <c r="H36" s="85">
        <v>1873</v>
      </c>
      <c r="I36" s="87">
        <v>3187</v>
      </c>
      <c r="J36" s="78"/>
      <c r="K36" s="85">
        <v>168.85220000000001</v>
      </c>
      <c r="L36" s="86">
        <v>3.6710397184153777E-5</v>
      </c>
      <c r="M36" s="86">
        <v>7.0576533115108862E-3</v>
      </c>
      <c r="N36" s="86">
        <f>+K36/'סכום נכסי הקרן'!$C$42</f>
        <v>3.3678739286184672E-3</v>
      </c>
    </row>
    <row r="37" spans="2:14" s="137" customFormat="1">
      <c r="B37" s="84" t="s">
        <v>770</v>
      </c>
      <c r="C37" s="78" t="s">
        <v>771</v>
      </c>
      <c r="D37" s="91" t="s">
        <v>677</v>
      </c>
      <c r="E37" s="78"/>
      <c r="F37" s="91" t="s">
        <v>731</v>
      </c>
      <c r="G37" s="91" t="s">
        <v>159</v>
      </c>
      <c r="H37" s="85">
        <v>425</v>
      </c>
      <c r="I37" s="87">
        <v>25293</v>
      </c>
      <c r="J37" s="78"/>
      <c r="K37" s="85">
        <v>379.35073999999997</v>
      </c>
      <c r="L37" s="86">
        <v>8.5000000000000001E-7</v>
      </c>
      <c r="M37" s="86">
        <v>1.5856032710175556E-2</v>
      </c>
      <c r="N37" s="86">
        <f>+K37/'סכום נכסי הקרן'!$C$42</f>
        <v>7.5664129164329666E-3</v>
      </c>
    </row>
    <row r="38" spans="2:14" s="137" customFormat="1">
      <c r="B38" s="84" t="s">
        <v>772</v>
      </c>
      <c r="C38" s="78" t="s">
        <v>773</v>
      </c>
      <c r="D38" s="91" t="s">
        <v>120</v>
      </c>
      <c r="E38" s="78"/>
      <c r="F38" s="91" t="s">
        <v>731</v>
      </c>
      <c r="G38" s="91" t="s">
        <v>159</v>
      </c>
      <c r="H38" s="85">
        <v>523</v>
      </c>
      <c r="I38" s="87">
        <v>24102</v>
      </c>
      <c r="J38" s="78"/>
      <c r="K38" s="85">
        <v>444.84265999999997</v>
      </c>
      <c r="L38" s="86">
        <v>5.393208799295488E-6</v>
      </c>
      <c r="M38" s="86">
        <v>1.8593451980195172E-2</v>
      </c>
      <c r="N38" s="86">
        <f>+K38/'סכום נכסי הקרן'!$C$42</f>
        <v>8.8726945633594879E-3</v>
      </c>
    </row>
    <row r="39" spans="2:14" s="137" customFormat="1">
      <c r="B39" s="84" t="s">
        <v>774</v>
      </c>
      <c r="C39" s="78" t="s">
        <v>775</v>
      </c>
      <c r="D39" s="91" t="s">
        <v>677</v>
      </c>
      <c r="E39" s="78"/>
      <c r="F39" s="91" t="s">
        <v>731</v>
      </c>
      <c r="G39" s="91" t="s">
        <v>159</v>
      </c>
      <c r="H39" s="85">
        <v>5052</v>
      </c>
      <c r="I39" s="87">
        <v>2579</v>
      </c>
      <c r="J39" s="78"/>
      <c r="K39" s="85">
        <v>459.79721999999998</v>
      </c>
      <c r="L39" s="86">
        <v>3.2076190476190475E-4</v>
      </c>
      <c r="M39" s="86">
        <v>1.9218519938481698E-2</v>
      </c>
      <c r="N39" s="86">
        <f>+K39/'סכום נכסי הקרן'!$C$42</f>
        <v>9.1709736070317675E-3</v>
      </c>
    </row>
    <row r="40" spans="2:14" s="137" customFormat="1">
      <c r="B40" s="84" t="s">
        <v>776</v>
      </c>
      <c r="C40" s="78" t="s">
        <v>777</v>
      </c>
      <c r="D40" s="91" t="s">
        <v>677</v>
      </c>
      <c r="E40" s="78"/>
      <c r="F40" s="91" t="s">
        <v>731</v>
      </c>
      <c r="G40" s="91" t="s">
        <v>159</v>
      </c>
      <c r="H40" s="85">
        <v>9341</v>
      </c>
      <c r="I40" s="87">
        <v>3081</v>
      </c>
      <c r="J40" s="78"/>
      <c r="K40" s="85">
        <v>1015.63283</v>
      </c>
      <c r="L40" s="86">
        <v>2.3064197530864197E-4</v>
      </c>
      <c r="M40" s="86">
        <v>4.2451234902054415E-2</v>
      </c>
      <c r="N40" s="86">
        <f>+K40/'סכום נכסי הקרן'!$C$42</f>
        <v>2.0257499334956793E-2</v>
      </c>
    </row>
    <row r="41" spans="2:14" s="137" customFormat="1">
      <c r="B41" s="84" t="s">
        <v>778</v>
      </c>
      <c r="C41" s="78" t="s">
        <v>779</v>
      </c>
      <c r="D41" s="91" t="s">
        <v>120</v>
      </c>
      <c r="E41" s="78"/>
      <c r="F41" s="91" t="s">
        <v>731</v>
      </c>
      <c r="G41" s="91" t="s">
        <v>159</v>
      </c>
      <c r="H41" s="85">
        <v>2370</v>
      </c>
      <c r="I41" s="87">
        <v>2567</v>
      </c>
      <c r="J41" s="78"/>
      <c r="K41" s="85">
        <v>214.69695000000002</v>
      </c>
      <c r="L41" s="86">
        <v>4.1728431788486928E-5</v>
      </c>
      <c r="M41" s="86">
        <v>8.9738637704382136E-3</v>
      </c>
      <c r="N41" s="86">
        <f>+K41/'סכום נכסי הקרן'!$C$42</f>
        <v>4.2822791794178737E-3</v>
      </c>
    </row>
    <row r="42" spans="2:14" s="137" customFormat="1">
      <c r="B42" s="84" t="s">
        <v>780</v>
      </c>
      <c r="C42" s="78" t="s">
        <v>781</v>
      </c>
      <c r="D42" s="91" t="s">
        <v>120</v>
      </c>
      <c r="E42" s="78"/>
      <c r="F42" s="91" t="s">
        <v>731</v>
      </c>
      <c r="G42" s="91" t="s">
        <v>159</v>
      </c>
      <c r="H42" s="85">
        <v>2993</v>
      </c>
      <c r="I42" s="87">
        <v>44085.5</v>
      </c>
      <c r="J42" s="78"/>
      <c r="K42" s="85">
        <v>4656.44146</v>
      </c>
      <c r="L42" s="86">
        <v>5.1710578329172989E-4</v>
      </c>
      <c r="M42" s="86">
        <v>0.19462908679913904</v>
      </c>
      <c r="N42" s="86">
        <f>+K42/'סכום נכסי הקרן'!$C$42</f>
        <v>9.2875945905780979E-2</v>
      </c>
    </row>
    <row r="43" spans="2:14" s="137" customFormat="1">
      <c r="B43" s="84" t="s">
        <v>782</v>
      </c>
      <c r="C43" s="78" t="s">
        <v>783</v>
      </c>
      <c r="D43" s="91" t="s">
        <v>26</v>
      </c>
      <c r="E43" s="78"/>
      <c r="F43" s="91" t="s">
        <v>731</v>
      </c>
      <c r="G43" s="91" t="s">
        <v>161</v>
      </c>
      <c r="H43" s="85">
        <v>6450.0000000000009</v>
      </c>
      <c r="I43" s="87">
        <v>7848</v>
      </c>
      <c r="J43" s="78"/>
      <c r="K43" s="85">
        <v>2104.2061600000002</v>
      </c>
      <c r="L43" s="86">
        <v>1.6110846621243239E-3</v>
      </c>
      <c r="M43" s="86">
        <v>8.7951223455931329E-2</v>
      </c>
      <c r="N43" s="86">
        <f>+K43/'סכום נכסי הקרן'!$C$42</f>
        <v>4.1969847397323692E-2</v>
      </c>
    </row>
    <row r="44" spans="2:14" s="137" customFormat="1">
      <c r="B44" s="84" t="s">
        <v>784</v>
      </c>
      <c r="C44" s="78" t="s">
        <v>785</v>
      </c>
      <c r="D44" s="91" t="s">
        <v>677</v>
      </c>
      <c r="E44" s="78"/>
      <c r="F44" s="91" t="s">
        <v>731</v>
      </c>
      <c r="G44" s="91" t="s">
        <v>159</v>
      </c>
      <c r="H44" s="85">
        <v>736</v>
      </c>
      <c r="I44" s="87">
        <v>25123</v>
      </c>
      <c r="J44" s="85">
        <v>3.94725708</v>
      </c>
      <c r="K44" s="85">
        <v>656.47798999999998</v>
      </c>
      <c r="L44" s="86">
        <v>7.6612230803721968E-7</v>
      </c>
      <c r="M44" s="86">
        <v>2.7439346718950125E-2</v>
      </c>
      <c r="N44" s="86">
        <f>+K44/'סכום נכסי הקרן'!$C$42</f>
        <v>1.3093907614072276E-2</v>
      </c>
    </row>
    <row r="45" spans="2:14" s="137" customFormat="1">
      <c r="B45" s="84" t="s">
        <v>786</v>
      </c>
      <c r="C45" s="78" t="s">
        <v>787</v>
      </c>
      <c r="D45" s="91" t="s">
        <v>132</v>
      </c>
      <c r="E45" s="78"/>
      <c r="F45" s="91" t="s">
        <v>731</v>
      </c>
      <c r="G45" s="91" t="s">
        <v>163</v>
      </c>
      <c r="H45" s="85">
        <v>489</v>
      </c>
      <c r="I45" s="87">
        <v>7333</v>
      </c>
      <c r="J45" s="78"/>
      <c r="K45" s="85">
        <v>99.012129999999999</v>
      </c>
      <c r="L45" s="86">
        <v>1.6911519999463259E-5</v>
      </c>
      <c r="M45" s="86">
        <v>4.1384908646392906E-3</v>
      </c>
      <c r="N45" s="86">
        <f>+K45/'סכום נכסי הקרן'!$C$42</f>
        <v>1.9748654222093783E-3</v>
      </c>
    </row>
    <row r="46" spans="2:14" s="137" customFormat="1">
      <c r="B46" s="84" t="s">
        <v>788</v>
      </c>
      <c r="C46" s="78" t="s">
        <v>789</v>
      </c>
      <c r="D46" s="91" t="s">
        <v>677</v>
      </c>
      <c r="E46" s="78"/>
      <c r="F46" s="91" t="s">
        <v>731</v>
      </c>
      <c r="G46" s="91" t="s">
        <v>159</v>
      </c>
      <c r="H46" s="85">
        <v>9210</v>
      </c>
      <c r="I46" s="87">
        <v>4357</v>
      </c>
      <c r="J46" s="78"/>
      <c r="K46" s="85">
        <v>1416.1160600000001</v>
      </c>
      <c r="L46" s="86">
        <v>6.4110825740669444E-6</v>
      </c>
      <c r="M46" s="86">
        <v>5.9190559556480456E-2</v>
      </c>
      <c r="N46" s="86">
        <f>+K46/'סכום נכסי הקרן'!$C$42</f>
        <v>2.8245414382352761E-2</v>
      </c>
    </row>
    <row r="47" spans="2:14" s="137" customFormat="1">
      <c r="B47" s="84" t="s">
        <v>790</v>
      </c>
      <c r="C47" s="78" t="s">
        <v>791</v>
      </c>
      <c r="D47" s="91" t="s">
        <v>120</v>
      </c>
      <c r="E47" s="78"/>
      <c r="F47" s="91" t="s">
        <v>731</v>
      </c>
      <c r="G47" s="91" t="s">
        <v>159</v>
      </c>
      <c r="H47" s="85">
        <v>4130</v>
      </c>
      <c r="I47" s="87">
        <v>4775</v>
      </c>
      <c r="J47" s="85">
        <v>2.6556783699999995</v>
      </c>
      <c r="K47" s="85">
        <v>698.60093999999992</v>
      </c>
      <c r="L47" s="86">
        <v>1.0252429179663596E-5</v>
      </c>
      <c r="M47" s="86">
        <v>2.9199994063539694E-2</v>
      </c>
      <c r="N47" s="86">
        <f>+K47/'סכום נכסי הקרן'!$C$42</f>
        <v>1.3934078989402292E-2</v>
      </c>
    </row>
    <row r="48" spans="2:14" s="137" customFormat="1">
      <c r="B48" s="81"/>
      <c r="C48" s="78"/>
      <c r="D48" s="78"/>
      <c r="E48" s="78"/>
      <c r="F48" s="78"/>
      <c r="G48" s="78"/>
      <c r="H48" s="85"/>
      <c r="I48" s="87"/>
      <c r="J48" s="78"/>
      <c r="K48" s="78"/>
      <c r="L48" s="78"/>
      <c r="M48" s="86"/>
      <c r="N48" s="78"/>
    </row>
    <row r="49" spans="2:14" s="137" customFormat="1">
      <c r="B49" s="97" t="s">
        <v>63</v>
      </c>
      <c r="C49" s="80"/>
      <c r="D49" s="80"/>
      <c r="E49" s="80"/>
      <c r="F49" s="80"/>
      <c r="G49" s="80"/>
      <c r="H49" s="88"/>
      <c r="I49" s="90"/>
      <c r="J49" s="80"/>
      <c r="K49" s="88">
        <v>2959.31567</v>
      </c>
      <c r="L49" s="80"/>
      <c r="M49" s="89">
        <v>0.1236929340463527</v>
      </c>
      <c r="N49" s="89">
        <f>+K49/'סכום נכסי הקרן'!$C$42</f>
        <v>5.902559807657283E-2</v>
      </c>
    </row>
    <row r="50" spans="2:14" s="137" customFormat="1">
      <c r="B50" s="84" t="s">
        <v>792</v>
      </c>
      <c r="C50" s="78" t="s">
        <v>793</v>
      </c>
      <c r="D50" s="91" t="s">
        <v>120</v>
      </c>
      <c r="E50" s="78"/>
      <c r="F50" s="91" t="s">
        <v>743</v>
      </c>
      <c r="G50" s="91" t="s">
        <v>159</v>
      </c>
      <c r="H50" s="85">
        <v>103</v>
      </c>
      <c r="I50" s="87">
        <v>11630</v>
      </c>
      <c r="J50" s="78"/>
      <c r="K50" s="85">
        <v>42.273540000000004</v>
      </c>
      <c r="L50" s="86">
        <v>1.9620999254440128E-6</v>
      </c>
      <c r="M50" s="86">
        <v>1.7669416778122401E-3</v>
      </c>
      <c r="N50" s="86">
        <f>+K50/'סכום נכסי הקרן'!$C$42</f>
        <v>8.4317499704718041E-4</v>
      </c>
    </row>
    <row r="51" spans="2:14" s="137" customFormat="1">
      <c r="B51" s="84" t="s">
        <v>794</v>
      </c>
      <c r="C51" s="78" t="s">
        <v>795</v>
      </c>
      <c r="D51" s="91" t="s">
        <v>677</v>
      </c>
      <c r="E51" s="78"/>
      <c r="F51" s="91" t="s">
        <v>743</v>
      </c>
      <c r="G51" s="91" t="s">
        <v>159</v>
      </c>
      <c r="H51" s="85">
        <v>4927</v>
      </c>
      <c r="I51" s="87">
        <v>8013</v>
      </c>
      <c r="J51" s="78"/>
      <c r="K51" s="85">
        <v>1393.251</v>
      </c>
      <c r="L51" s="86">
        <v>1.8639400768120363E-5</v>
      </c>
      <c r="M51" s="86">
        <v>5.8234849968883159E-2</v>
      </c>
      <c r="N51" s="86">
        <f>+K51/'סכום נכסי הקרן'!$C$42</f>
        <v>2.7789354944274387E-2</v>
      </c>
    </row>
    <row r="52" spans="2:14" s="137" customFormat="1">
      <c r="B52" s="84" t="s">
        <v>796</v>
      </c>
      <c r="C52" s="78" t="s">
        <v>797</v>
      </c>
      <c r="D52" s="91" t="s">
        <v>120</v>
      </c>
      <c r="E52" s="78"/>
      <c r="F52" s="91" t="s">
        <v>743</v>
      </c>
      <c r="G52" s="91" t="s">
        <v>159</v>
      </c>
      <c r="H52" s="85">
        <v>650</v>
      </c>
      <c r="I52" s="87">
        <v>10328</v>
      </c>
      <c r="J52" s="78"/>
      <c r="K52" s="85">
        <v>236.90882999999999</v>
      </c>
      <c r="L52" s="86">
        <v>2.5403634439355465E-4</v>
      </c>
      <c r="M52" s="86">
        <v>9.9022718600981774E-3</v>
      </c>
      <c r="N52" s="86">
        <f>+K52/'סכום נכסי הקרן'!$C$42</f>
        <v>4.7253104905740318E-3</v>
      </c>
    </row>
    <row r="53" spans="2:14" s="137" customFormat="1">
      <c r="B53" s="84" t="s">
        <v>798</v>
      </c>
      <c r="C53" s="78" t="s">
        <v>799</v>
      </c>
      <c r="D53" s="91" t="s">
        <v>120</v>
      </c>
      <c r="E53" s="78"/>
      <c r="F53" s="91" t="s">
        <v>743</v>
      </c>
      <c r="G53" s="91" t="s">
        <v>159</v>
      </c>
      <c r="H53" s="85">
        <v>426.00000000000006</v>
      </c>
      <c r="I53" s="87">
        <v>7505</v>
      </c>
      <c r="J53" s="78"/>
      <c r="K53" s="85">
        <v>112.82672000000004</v>
      </c>
      <c r="L53" s="86">
        <v>9.4413227993584168E-6</v>
      </c>
      <c r="M53" s="86">
        <v>4.7159105657783064E-3</v>
      </c>
      <c r="N53" s="86">
        <f>+K53/'סכום נכסי הקרן'!$C$42</f>
        <v>2.2504069756836801E-3</v>
      </c>
    </row>
    <row r="54" spans="2:14" s="137" customFormat="1">
      <c r="B54" s="84" t="s">
        <v>800</v>
      </c>
      <c r="C54" s="78" t="s">
        <v>801</v>
      </c>
      <c r="D54" s="91" t="s">
        <v>26</v>
      </c>
      <c r="E54" s="78"/>
      <c r="F54" s="91" t="s">
        <v>743</v>
      </c>
      <c r="G54" s="91" t="s">
        <v>161</v>
      </c>
      <c r="H54" s="85">
        <v>444</v>
      </c>
      <c r="I54" s="87">
        <v>19270</v>
      </c>
      <c r="J54" s="78"/>
      <c r="K54" s="85">
        <v>355.65938</v>
      </c>
      <c r="L54" s="86">
        <v>4.3803786659773818E-4</v>
      </c>
      <c r="M54" s="86">
        <v>1.4865785586607155E-2</v>
      </c>
      <c r="N54" s="86">
        <f>+K54/'סכום נכסי הקרן'!$C$42</f>
        <v>7.0938723532806098E-3</v>
      </c>
    </row>
    <row r="55" spans="2:14" s="137" customFormat="1">
      <c r="B55" s="84" t="s">
        <v>802</v>
      </c>
      <c r="C55" s="78" t="s">
        <v>803</v>
      </c>
      <c r="D55" s="91" t="s">
        <v>120</v>
      </c>
      <c r="E55" s="78"/>
      <c r="F55" s="91" t="s">
        <v>743</v>
      </c>
      <c r="G55" s="91" t="s">
        <v>159</v>
      </c>
      <c r="H55" s="85">
        <v>785</v>
      </c>
      <c r="I55" s="87">
        <v>10678</v>
      </c>
      <c r="J55" s="78"/>
      <c r="K55" s="85">
        <v>295.80889000000002</v>
      </c>
      <c r="L55" s="86">
        <v>1.9182297979185228E-5</v>
      </c>
      <c r="M55" s="86">
        <v>1.2364165773871229E-2</v>
      </c>
      <c r="N55" s="86">
        <f>+K55/'סכום נכסי הקרן'!$C$42</f>
        <v>5.9001129300332959E-3</v>
      </c>
    </row>
    <row r="56" spans="2:14" s="137" customFormat="1">
      <c r="B56" s="84" t="s">
        <v>804</v>
      </c>
      <c r="C56" s="78" t="s">
        <v>805</v>
      </c>
      <c r="D56" s="91" t="s">
        <v>677</v>
      </c>
      <c r="E56" s="78"/>
      <c r="F56" s="91" t="s">
        <v>743</v>
      </c>
      <c r="G56" s="91" t="s">
        <v>159</v>
      </c>
      <c r="H56" s="85">
        <v>1025</v>
      </c>
      <c r="I56" s="87">
        <v>3732</v>
      </c>
      <c r="J56" s="78"/>
      <c r="K56" s="85">
        <v>134.99484000000001</v>
      </c>
      <c r="L56" s="86">
        <v>2.953687800536293E-6</v>
      </c>
      <c r="M56" s="86">
        <v>5.6424895829777898E-3</v>
      </c>
      <c r="N56" s="86">
        <f>+K56/'סכום נכסי הקרן'!$C$42</f>
        <v>2.6925654633698668E-3</v>
      </c>
    </row>
    <row r="57" spans="2:14" s="137" customFormat="1">
      <c r="B57" s="84" t="s">
        <v>806</v>
      </c>
      <c r="C57" s="78" t="s">
        <v>807</v>
      </c>
      <c r="D57" s="91" t="s">
        <v>26</v>
      </c>
      <c r="E57" s="78"/>
      <c r="F57" s="91" t="s">
        <v>743</v>
      </c>
      <c r="G57" s="91" t="s">
        <v>161</v>
      </c>
      <c r="H57" s="85">
        <v>425</v>
      </c>
      <c r="I57" s="87">
        <v>21939</v>
      </c>
      <c r="J57" s="78"/>
      <c r="K57" s="85">
        <v>387.59246999999999</v>
      </c>
      <c r="L57" s="86">
        <v>2.2498664638081188E-4</v>
      </c>
      <c r="M57" s="86">
        <v>1.6200519030324649E-2</v>
      </c>
      <c r="N57" s="86">
        <f>+K57/'סכום נכסי הקרן'!$C$42</f>
        <v>7.7307999223097789E-3</v>
      </c>
    </row>
    <row r="58" spans="2:14" s="137" customFormat="1">
      <c r="B58" s="142"/>
      <c r="C58" s="142"/>
    </row>
    <row r="59" spans="2:14" s="137" customFormat="1">
      <c r="B59" s="142"/>
      <c r="C59" s="142"/>
    </row>
    <row r="60" spans="2:14" s="137" customFormat="1">
      <c r="B60" s="142"/>
      <c r="C60" s="142"/>
    </row>
    <row r="61" spans="2:14" s="137" customFormat="1">
      <c r="B61" s="143" t="s">
        <v>241</v>
      </c>
      <c r="C61" s="142"/>
    </row>
    <row r="62" spans="2:14" s="137" customFormat="1">
      <c r="B62" s="143" t="s">
        <v>109</v>
      </c>
      <c r="C62" s="142"/>
    </row>
    <row r="63" spans="2:14" s="137" customFormat="1">
      <c r="B63" s="143" t="s">
        <v>226</v>
      </c>
      <c r="C63" s="142"/>
    </row>
    <row r="64" spans="2:14" s="137" customFormat="1">
      <c r="B64" s="143" t="s">
        <v>236</v>
      </c>
      <c r="C64" s="142"/>
    </row>
    <row r="65" spans="2:7" s="137" customFormat="1">
      <c r="B65" s="143" t="s">
        <v>234</v>
      </c>
      <c r="C65" s="142"/>
    </row>
    <row r="66" spans="2:7" s="137" customFormat="1">
      <c r="B66" s="142"/>
      <c r="C66" s="142"/>
    </row>
    <row r="67" spans="2:7" s="137" customFormat="1">
      <c r="B67" s="142"/>
      <c r="C67" s="142"/>
    </row>
    <row r="68" spans="2:7" s="137" customFormat="1">
      <c r="B68" s="142"/>
      <c r="C68" s="142"/>
    </row>
    <row r="69" spans="2:7" s="137" customFormat="1">
      <c r="B69" s="142"/>
      <c r="C69" s="142"/>
    </row>
    <row r="70" spans="2:7" s="137" customFormat="1">
      <c r="B70" s="142"/>
      <c r="C70" s="142"/>
    </row>
    <row r="71" spans="2:7" s="137" customFormat="1">
      <c r="B71" s="142"/>
      <c r="C71" s="142"/>
    </row>
    <row r="72" spans="2:7" s="137" customFormat="1">
      <c r="B72" s="142"/>
      <c r="C72" s="142"/>
    </row>
    <row r="73" spans="2:7">
      <c r="D73" s="1"/>
      <c r="E73" s="1"/>
      <c r="F73" s="1"/>
      <c r="G73" s="1"/>
    </row>
    <row r="74" spans="2:7">
      <c r="D74" s="1"/>
      <c r="E74" s="1"/>
      <c r="F74" s="1"/>
      <c r="G74" s="1"/>
    </row>
    <row r="75" spans="2:7">
      <c r="D75" s="1"/>
      <c r="E75" s="1"/>
      <c r="F75" s="1"/>
      <c r="G75" s="1"/>
    </row>
    <row r="76" spans="2:7">
      <c r="D76" s="1"/>
      <c r="E76" s="1"/>
      <c r="F76" s="1"/>
      <c r="G76" s="1"/>
    </row>
    <row r="77" spans="2:7">
      <c r="D77" s="1"/>
      <c r="E77" s="1"/>
      <c r="F77" s="1"/>
      <c r="G77" s="1"/>
    </row>
    <row r="78" spans="2:7">
      <c r="D78" s="1"/>
      <c r="E78" s="1"/>
      <c r="F78" s="1"/>
      <c r="G78" s="1"/>
    </row>
    <row r="79" spans="2:7">
      <c r="D79" s="1"/>
      <c r="E79" s="1"/>
      <c r="F79" s="1"/>
      <c r="G79" s="1"/>
    </row>
    <row r="80" spans="2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H44:XFD48 A1:B1048576 K1:XFD43 K49:XFD1048576 K44:AF48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I21" sqref="I21"/>
    </sheetView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175</v>
      </c>
      <c r="C1" s="76" t="s" vm="1">
        <v>242</v>
      </c>
    </row>
    <row r="2" spans="2:65">
      <c r="B2" s="56" t="s">
        <v>174</v>
      </c>
      <c r="C2" s="76" t="s">
        <v>243</v>
      </c>
    </row>
    <row r="3" spans="2:65">
      <c r="B3" s="56" t="s">
        <v>176</v>
      </c>
      <c r="C3" s="76" t="s">
        <v>244</v>
      </c>
    </row>
    <row r="4" spans="2:65">
      <c r="B4" s="56" t="s">
        <v>177</v>
      </c>
      <c r="C4" s="76">
        <v>9453</v>
      </c>
    </row>
    <row r="6" spans="2:65" ht="26.25" customHeight="1">
      <c r="B6" s="185" t="s">
        <v>205</v>
      </c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7"/>
    </row>
    <row r="7" spans="2:65" ht="26.25" customHeight="1">
      <c r="B7" s="185" t="s">
        <v>88</v>
      </c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7"/>
      <c r="BM7" s="3"/>
    </row>
    <row r="8" spans="2:65" s="3" customFormat="1" ht="78.75">
      <c r="B8" s="22" t="s">
        <v>112</v>
      </c>
      <c r="C8" s="30" t="s">
        <v>41</v>
      </c>
      <c r="D8" s="30" t="s">
        <v>116</v>
      </c>
      <c r="E8" s="30" t="s">
        <v>114</v>
      </c>
      <c r="F8" s="30" t="s">
        <v>58</v>
      </c>
      <c r="G8" s="30" t="s">
        <v>15</v>
      </c>
      <c r="H8" s="30" t="s">
        <v>59</v>
      </c>
      <c r="I8" s="30" t="s">
        <v>98</v>
      </c>
      <c r="J8" s="30" t="s">
        <v>228</v>
      </c>
      <c r="K8" s="30" t="s">
        <v>227</v>
      </c>
      <c r="L8" s="30" t="s">
        <v>56</v>
      </c>
      <c r="M8" s="30" t="s">
        <v>53</v>
      </c>
      <c r="N8" s="30" t="s">
        <v>178</v>
      </c>
      <c r="O8" s="20" t="s">
        <v>180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237</v>
      </c>
      <c r="K9" s="32"/>
      <c r="L9" s="32" t="s">
        <v>231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20" t="s">
        <v>30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1193.14975</v>
      </c>
      <c r="M11" s="80"/>
      <c r="N11" s="89">
        <v>1</v>
      </c>
      <c r="O11" s="89">
        <f>+L11/'סכום נכסי הקרן'!$C$42</f>
        <v>2.3798197097595661E-2</v>
      </c>
      <c r="P11" s="5"/>
      <c r="BG11" s="94"/>
      <c r="BH11" s="3"/>
      <c r="BI11" s="94"/>
      <c r="BM11" s="94"/>
    </row>
    <row r="12" spans="2:65" s="4" customFormat="1" ht="18" customHeight="1">
      <c r="B12" s="79" t="s">
        <v>224</v>
      </c>
      <c r="C12" s="80"/>
      <c r="D12" s="80"/>
      <c r="E12" s="80"/>
      <c r="F12" s="80"/>
      <c r="G12" s="80"/>
      <c r="H12" s="80"/>
      <c r="I12" s="80"/>
      <c r="J12" s="88"/>
      <c r="K12" s="90"/>
      <c r="L12" s="88">
        <v>1193.14975</v>
      </c>
      <c r="M12" s="80"/>
      <c r="N12" s="89">
        <v>1</v>
      </c>
      <c r="O12" s="89">
        <f>+L12/'סכום נכסי הקרן'!$C$42</f>
        <v>2.3798197097595661E-2</v>
      </c>
      <c r="P12" s="5"/>
      <c r="BG12" s="94"/>
      <c r="BH12" s="3"/>
      <c r="BI12" s="94"/>
      <c r="BM12" s="94"/>
    </row>
    <row r="13" spans="2:65">
      <c r="B13" s="97" t="s">
        <v>808</v>
      </c>
      <c r="C13" s="80"/>
      <c r="D13" s="80"/>
      <c r="E13" s="80"/>
      <c r="F13" s="80"/>
      <c r="G13" s="80"/>
      <c r="H13" s="80"/>
      <c r="I13" s="80"/>
      <c r="J13" s="88"/>
      <c r="K13" s="90"/>
      <c r="L13" s="88">
        <v>1193.14975</v>
      </c>
      <c r="M13" s="80"/>
      <c r="N13" s="89">
        <v>1</v>
      </c>
      <c r="O13" s="89">
        <f>+L13/'סכום נכסי הקרן'!$C$42</f>
        <v>2.3798197097595661E-2</v>
      </c>
      <c r="BH13" s="3"/>
    </row>
    <row r="14" spans="2:65" ht="20.25">
      <c r="B14" s="84" t="s">
        <v>809</v>
      </c>
      <c r="C14" s="78" t="s">
        <v>810</v>
      </c>
      <c r="D14" s="91" t="s">
        <v>26</v>
      </c>
      <c r="E14" s="78"/>
      <c r="F14" s="91" t="s">
        <v>743</v>
      </c>
      <c r="G14" s="78" t="s">
        <v>811</v>
      </c>
      <c r="H14" s="78" t="s">
        <v>812</v>
      </c>
      <c r="I14" s="91" t="s">
        <v>159</v>
      </c>
      <c r="J14" s="85">
        <v>1600.98</v>
      </c>
      <c r="K14" s="87">
        <v>11052</v>
      </c>
      <c r="L14" s="85">
        <v>624.42234999999994</v>
      </c>
      <c r="M14" s="86">
        <v>1.7260549448097292E-4</v>
      </c>
      <c r="N14" s="86">
        <v>0.52333946346634186</v>
      </c>
      <c r="O14" s="86">
        <f>+L14/'סכום נכסי הקרן'!$C$42</f>
        <v>1.2454535700521966E-2</v>
      </c>
      <c r="BH14" s="4"/>
    </row>
    <row r="15" spans="2:65">
      <c r="B15" s="84" t="s">
        <v>813</v>
      </c>
      <c r="C15" s="78" t="s">
        <v>814</v>
      </c>
      <c r="D15" s="91" t="s">
        <v>26</v>
      </c>
      <c r="E15" s="78"/>
      <c r="F15" s="91" t="s">
        <v>743</v>
      </c>
      <c r="G15" s="78" t="s">
        <v>815</v>
      </c>
      <c r="H15" s="78" t="s">
        <v>816</v>
      </c>
      <c r="I15" s="91" t="s">
        <v>159</v>
      </c>
      <c r="J15" s="85">
        <v>12861.79</v>
      </c>
      <c r="K15" s="87">
        <v>1253</v>
      </c>
      <c r="L15" s="85">
        <v>568.72739999999999</v>
      </c>
      <c r="M15" s="86">
        <v>1.9522478024398189E-5</v>
      </c>
      <c r="N15" s="86">
        <v>0.47666053653365803</v>
      </c>
      <c r="O15" s="86">
        <f>+L15/'סכום נכסי הקרן'!$C$42</f>
        <v>1.1343661397073691E-2</v>
      </c>
    </row>
    <row r="16" spans="2:65">
      <c r="B16" s="81"/>
      <c r="C16" s="78"/>
      <c r="D16" s="78"/>
      <c r="E16" s="78"/>
      <c r="F16" s="78"/>
      <c r="G16" s="78"/>
      <c r="H16" s="78"/>
      <c r="I16" s="78"/>
      <c r="J16" s="85"/>
      <c r="K16" s="87"/>
      <c r="L16" s="78"/>
      <c r="M16" s="78"/>
      <c r="N16" s="86"/>
      <c r="O16" s="78"/>
    </row>
    <row r="17" spans="2:5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5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59" ht="20.25">
      <c r="B19" s="93" t="s">
        <v>241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BG19" s="4"/>
    </row>
    <row r="20" spans="2:59">
      <c r="B20" s="93" t="s">
        <v>109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BG20" s="3"/>
    </row>
    <row r="21" spans="2:59">
      <c r="B21" s="93" t="s">
        <v>226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59">
      <c r="B22" s="93" t="s">
        <v>236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5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5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5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5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5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5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5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5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5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5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2:1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2:15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</row>
    <row r="112" spans="2:15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</row>
    <row r="113" spans="2:15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</row>
    <row r="114" spans="2:15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</row>
    <row r="115" spans="2:15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2017-12-07T06:39:11+00:00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C7F3261C-41BE-4185-AF3D-ADC88B9EBC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גלית פרץ</cp:lastModifiedBy>
  <cp:lastPrinted>2016-08-01T08:41:27Z</cp:lastPrinted>
  <dcterms:created xsi:type="dcterms:W3CDTF">2005-07-19T07:39:38Z</dcterms:created>
  <dcterms:modified xsi:type="dcterms:W3CDTF">2017-12-07T05:52:51Z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