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להשקעה'!$B$6:$D$14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43" i="88" l="1"/>
  <c r="C11" i="84"/>
  <c r="C10" i="84" s="1"/>
  <c r="C31" i="88" l="1"/>
  <c r="C26" i="88"/>
  <c r="C23" i="88" s="1"/>
  <c r="C18" i="88"/>
  <c r="C17" i="88"/>
  <c r="C15" i="88" l="1"/>
  <c r="C13" i="88"/>
  <c r="C12" i="88" s="1"/>
  <c r="C11" i="88"/>
  <c r="C10" i="88" l="1"/>
  <c r="C42" i="88"/>
  <c r="K15" i="76" s="1"/>
  <c r="N39" i="63"/>
  <c r="U24" i="61"/>
  <c r="Q31" i="59"/>
  <c r="Q21" i="59"/>
  <c r="Q16" i="59"/>
  <c r="U14" i="61" l="1"/>
  <c r="N16" i="63"/>
  <c r="O15" i="64"/>
  <c r="U19" i="61"/>
  <c r="N51" i="63"/>
  <c r="K16" i="76"/>
  <c r="D17" i="88"/>
  <c r="Q36" i="59"/>
  <c r="N28" i="63"/>
  <c r="N27" i="63"/>
  <c r="S12" i="71"/>
  <c r="D23" i="88"/>
  <c r="Q33" i="59"/>
  <c r="Q14" i="59"/>
  <c r="Q19" i="59"/>
  <c r="U25" i="61"/>
  <c r="U30" i="61"/>
  <c r="U36" i="61"/>
  <c r="N11" i="63"/>
  <c r="N45" i="63"/>
  <c r="N33" i="63"/>
  <c r="N22" i="63"/>
  <c r="N56" i="63"/>
  <c r="N44" i="63"/>
  <c r="S14" i="71"/>
  <c r="K14" i="76"/>
  <c r="K22" i="76"/>
  <c r="D11" i="88"/>
  <c r="D42" i="88"/>
  <c r="Q12" i="59"/>
  <c r="Q17" i="59"/>
  <c r="Q27" i="59"/>
  <c r="Q32" i="59"/>
  <c r="U39" i="61"/>
  <c r="U15" i="61"/>
  <c r="U20" i="61"/>
  <c r="N24" i="63"/>
  <c r="N12" i="63"/>
  <c r="N46" i="63"/>
  <c r="N35" i="63"/>
  <c r="N23" i="63"/>
  <c r="O11" i="64"/>
  <c r="S16" i="71"/>
  <c r="K12" i="76"/>
  <c r="K19" i="76"/>
  <c r="D26" i="88"/>
  <c r="D13" i="88"/>
  <c r="Q29" i="59"/>
  <c r="Q34" i="59"/>
  <c r="Q15" i="59"/>
  <c r="U21" i="61"/>
  <c r="U26" i="61"/>
  <c r="U32" i="61"/>
  <c r="U38" i="61"/>
  <c r="N41" i="63"/>
  <c r="N29" i="63"/>
  <c r="N17" i="63"/>
  <c r="N52" i="63"/>
  <c r="N40" i="63"/>
  <c r="O14" i="64"/>
  <c r="S19" i="71"/>
  <c r="K17" i="76"/>
  <c r="D10" i="88"/>
  <c r="D31" i="88"/>
  <c r="D12" i="88"/>
  <c r="Q20" i="59"/>
  <c r="Q37" i="59"/>
  <c r="Q26" i="59"/>
  <c r="Q18" i="59"/>
  <c r="Q35" i="59"/>
  <c r="Q24" i="59"/>
  <c r="U13" i="61"/>
  <c r="U29" i="61"/>
  <c r="U18" i="61"/>
  <c r="U35" i="61"/>
  <c r="U23" i="61"/>
  <c r="U12" i="61"/>
  <c r="U28" i="61"/>
  <c r="N15" i="63"/>
  <c r="N32" i="63"/>
  <c r="N50" i="63"/>
  <c r="N21" i="63"/>
  <c r="N38" i="63"/>
  <c r="N55" i="63"/>
  <c r="N26" i="63"/>
  <c r="N43" i="63"/>
  <c r="N14" i="63"/>
  <c r="N31" i="63"/>
  <c r="N49" i="63"/>
  <c r="O12" i="64"/>
  <c r="S20" i="71"/>
  <c r="S17" i="71"/>
  <c r="K23" i="76"/>
  <c r="K21" i="76"/>
  <c r="K18" i="76"/>
  <c r="D15" i="88"/>
  <c r="D18" i="88"/>
  <c r="Q25" i="59"/>
  <c r="Q13" i="59"/>
  <c r="Q30" i="59"/>
  <c r="Q22" i="59"/>
  <c r="Q11" i="59"/>
  <c r="Q28" i="59"/>
  <c r="U17" i="61"/>
  <c r="U34" i="61"/>
  <c r="U22" i="61"/>
  <c r="U11" i="61"/>
  <c r="U27" i="61"/>
  <c r="U16" i="61"/>
  <c r="U33" i="61"/>
  <c r="N20" i="63"/>
  <c r="N37" i="63"/>
  <c r="N54" i="63"/>
  <c r="N25" i="63"/>
  <c r="N42" i="63"/>
  <c r="N13" i="63"/>
  <c r="N30" i="63"/>
  <c r="N48" i="63"/>
  <c r="N18" i="63"/>
  <c r="N36" i="63"/>
  <c r="N53" i="63"/>
  <c r="O13" i="64"/>
  <c r="S11" i="71"/>
  <c r="S13" i="71"/>
  <c r="K11" i="76"/>
  <c r="K13" i="76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9">
    <s v="Migdal Hashkaot Neches Boded"/>
    <s v="{[Time].[Hie Time].[Yom].&amp;[20170930]}"/>
    <s v="{[Medida].[Medida].&amp;[2]}"/>
    <s v="{[Keren].[Keren].[All]}"/>
    <s v="{[Cheshbon KM].[Hie Peilut].[Peilut 7].&amp;[Kod_Peilut_L7_7080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41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</mdxMetadata>
  <valueMetadata count="4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</valueMetadata>
</metadata>
</file>

<file path=xl/sharedStrings.xml><?xml version="1.0" encoding="utf-8"?>
<sst xmlns="http://schemas.openxmlformats.org/spreadsheetml/2006/main" count="2379" uniqueCount="488">
  <si>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</si>
  <si>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</si>
  <si>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</si>
  <si>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</si>
  <si>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</si>
  <si>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</si>
  <si>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</si>
  <si>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</si>
  <si>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</si>
  <si>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</si>
  <si>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</si>
  <si>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</si>
  <si>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</si>
  <si>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</si>
  <si>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</si>
  <si>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</si>
  <si>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</si>
  <si>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</si>
  <si>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</si>
  <si>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</si>
  <si>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</si>
  <si>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</si>
  <si>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</si>
  <si>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</si>
  <si>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</si>
  <si>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</si>
  <si>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</si>
  <si>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</si>
  <si>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</si>
  <si>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</si>
  <si>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</si>
  <si>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</si>
  <si>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</si>
  <si>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</si>
  <si>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</si>
  <si>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</si>
  <si>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</si>
  <si>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</si>
  <si>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</si>
  <si>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</si>
  <si>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</si>
  <si>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</si>
  <si>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</si>
  <si>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</si>
  <si>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</si>
  <si>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</si>
  <si>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</si>
  <si>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</si>
  <si>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</si>
  <si>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</si>
  <si>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</si>
  <si>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</si>
  <si>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</si>
  <si>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</si>
  <si>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</si>
  <si>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</si>
  <si>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</si>
  <si>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</si>
  <si>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</si>
  <si>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</si>
  <si>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</si>
  <si>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</si>
  <si>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</si>
  <si>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</si>
  <si>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</si>
  <si>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</si>
  <si>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</si>
  <si>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</si>
  <si>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</si>
  <si>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</si>
  <si>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</si>
  <si>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</si>
  <si>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</si>
  <si>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</si>
  <si>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</si>
  <si>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</si>
  <si>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</si>
  <si>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</si>
  <si>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</si>
  <si>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</si>
  <si>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</si>
  <si>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</si>
  <si>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</si>
  <si>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</si>
  <si>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</si>
  <si>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</si>
  <si>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</si>
  <si>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</si>
  <si>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</si>
  <si>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</si>
  <si>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</si>
  <si>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</si>
  <si>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</si>
  <si>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</si>
  <si>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</si>
  <si>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</si>
  <si>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</si>
  <si>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</si>
  <si>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</si>
  <si>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</si>
  <si>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</si>
  <si>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</si>
  <si>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</si>
  <si>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</si>
  <si>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</si>
  <si>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</si>
  <si>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</si>
  <si>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</si>
  <si>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</si>
  <si>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</si>
  <si>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</si>
  <si>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</si>
  <si>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</si>
  <si>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</si>
  <si>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</si>
  <si>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</si>
  <si>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</si>
  <si>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</si>
  <si>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</si>
  <si>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</si>
  <si>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</si>
  <si>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</si>
  <si>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</si>
  <si>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</si>
  <si>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</si>
  <si>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</si>
  <si>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</si>
  <si>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</si>
  <si>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</si>
  <si>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</si>
  <si>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</si>
  <si>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</si>
  <si>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</si>
  <si>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</si>
  <si>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</si>
  <si>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</si>
  <si>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</si>
  <si>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</si>
  <si>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</si>
  <si>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</si>
  <si>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</si>
  <si>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</si>
  <si>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</si>
  <si>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</si>
  <si>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</si>
  <si>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</si>
  <si>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</si>
  <si>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</si>
  <si>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</si>
  <si>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</si>
  <si>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</si>
  <si>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</si>
  <si>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</si>
  <si>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</si>
  <si>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</si>
  <si>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</si>
  <si>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</si>
  <si>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</si>
  <si>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</si>
  <si>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</si>
  <si>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</si>
  <si>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</si>
  <si>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</si>
  <si>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</si>
  <si>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</si>
  <si>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</si>
  <si>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</si>
  <si>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</si>
  <si>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</si>
  <si>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</si>
  <si>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</si>
  <si>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</si>
  <si>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</si>
  <si>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</si>
  <si>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</si>
  <si>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</si>
  <si>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</si>
  <si>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</si>
  <si>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</si>
  <si>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</si>
  <si>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</si>
  <si>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</si>
  <si>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</si>
  <si>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</si>
  <si>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</si>
  <si>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</si>
  <si>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</si>
  <si>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</si>
  <si>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</si>
  <si>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</si>
  <si>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</si>
  <si>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</si>
  <si>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</si>
  <si>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</si>
  <si>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</si>
  <si>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</si>
  <si>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</si>
  <si>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</si>
  <si>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</si>
  <si>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</si>
  <si>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</si>
  <si>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</si>
  <si>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</si>
  <si>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</si>
  <si>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</si>
  <si>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</si>
  <si>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</si>
  <si>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</si>
  <si>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</si>
  <si>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</si>
  <si>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</si>
  <si>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</si>
  <si>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</si>
  <si>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</si>
  <si>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</si>
  <si>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</si>
  <si>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</si>
  <si>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</si>
  <si>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</si>
  <si>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</si>
  <si>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</si>
  <si>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</si>
  <si>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</si>
  <si>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</si>
  <si>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</si>
  <si>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</si>
  <si>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</si>
  <si>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</si>
  <si>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</si>
  <si>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</si>
  <si>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</si>
  <si>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</si>
  <si>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</si>
  <si>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</si>
  <si>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</si>
  <si>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</si>
  <si>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</si>
  <si>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</si>
  <si>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>מקפת משלימה - מסלול השקעות לבני 50 עד 60</t>
  </si>
  <si>
    <t>5903 גליל</t>
  </si>
  <si>
    <t>9590332</t>
  </si>
  <si>
    <t>RF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</si>
  <si>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</si>
  <si>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</si>
  <si>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</si>
  <si>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</si>
  <si>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</si>
  <si>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</si>
  <si>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</si>
  <si>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</si>
  <si>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</si>
  <si>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</si>
  <si>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</si>
  <si>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</si>
  <si>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</si>
  <si>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</si>
  <si>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</si>
  <si>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</si>
  <si>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</si>
  <si>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</si>
  <si>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</si>
  <si>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</si>
  <si>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</si>
  <si>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</si>
  <si>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</si>
  <si>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</si>
  <si>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</si>
  <si>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</si>
  <si>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</si>
  <si>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</si>
  <si>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</si>
  <si>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</si>
  <si>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</si>
  <si>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</si>
  <si>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</si>
  <si>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</si>
  <si>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</si>
  <si>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</si>
  <si>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</si>
  <si>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</si>
  <si>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מזרחי הנפקות 44</t>
  </si>
  <si>
    <t>2310209</t>
  </si>
  <si>
    <t>מגמה</t>
  </si>
  <si>
    <t>520000522</t>
  </si>
  <si>
    <t>בנקים</t>
  </si>
  <si>
    <t>מזרחי הנפקות 45</t>
  </si>
  <si>
    <t>2310217</t>
  </si>
  <si>
    <t>מזרחי הנפקות אגח 42</t>
  </si>
  <si>
    <t>2310183</t>
  </si>
  <si>
    <t>פועלים הנפקות אגח 32</t>
  </si>
  <si>
    <t>1940535</t>
  </si>
  <si>
    <t>520000118</t>
  </si>
  <si>
    <t>לאומי מימון הת יד</t>
  </si>
  <si>
    <t>6040299</t>
  </si>
  <si>
    <t>520018078</t>
  </si>
  <si>
    <t>עזריאלי אגח ד</t>
  </si>
  <si>
    <t>1138650</t>
  </si>
  <si>
    <t>510960719</t>
  </si>
  <si>
    <t>נדלן ובינוי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</si>
  <si>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</si>
  <si>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</si>
  <si>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</si>
  <si>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</si>
  <si>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</si>
  <si>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</si>
  <si>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</si>
  <si>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אמות אגח ד</t>
  </si>
  <si>
    <t>1133149</t>
  </si>
  <si>
    <t>520026683</t>
  </si>
  <si>
    <t>בזק סדרה ו</t>
  </si>
  <si>
    <t>2300143</t>
  </si>
  <si>
    <t>520031931</t>
  </si>
  <si>
    <t>תקשורת מדיה</t>
  </si>
  <si>
    <t>בנק לאומי שה סדרה 200</t>
  </si>
  <si>
    <t>6040141</t>
  </si>
  <si>
    <t>חשמל אגח 29</t>
  </si>
  <si>
    <t>6000236</t>
  </si>
  <si>
    <t>520000472</t>
  </si>
  <si>
    <t>שרותים</t>
  </si>
  <si>
    <t>ריט1 אגח ה*</t>
  </si>
  <si>
    <t>1136753</t>
  </si>
  <si>
    <t>513821488</t>
  </si>
  <si>
    <t>אדמה לשעבר מכתשים אגן ב</t>
  </si>
  <si>
    <t>1110915</t>
  </si>
  <si>
    <t>520043605</t>
  </si>
  <si>
    <t>כימיה גומי ופלסטיק</t>
  </si>
  <si>
    <t>מבני תעש אגח כ</t>
  </si>
  <si>
    <t>2260495</t>
  </si>
  <si>
    <t>520024126</t>
  </si>
  <si>
    <t>כלכלית ירושלים אגח טו</t>
  </si>
  <si>
    <t>1980416</t>
  </si>
  <si>
    <t>520017070</t>
  </si>
  <si>
    <t>גב ים ח*</t>
  </si>
  <si>
    <t>7590151</t>
  </si>
  <si>
    <t>520001736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</si>
  <si>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</si>
  <si>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</si>
  <si>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</si>
  <si>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</si>
  <si>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</si>
  <si>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</si>
  <si>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</si>
  <si>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</si>
  <si>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הפניקס אגח ח</t>
  </si>
  <si>
    <t>1139815</t>
  </si>
  <si>
    <t>520017450</t>
  </si>
  <si>
    <t>ביטוח</t>
  </si>
  <si>
    <t>ישראמקו א*</t>
  </si>
  <si>
    <t>2320174</t>
  </si>
  <si>
    <t>550010003</t>
  </si>
  <si>
    <t>חיפוש נפט וגז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</si>
  <si>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</si>
  <si>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</si>
  <si>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</si>
  <si>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</si>
  <si>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</si>
  <si>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</si>
  <si>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</si>
  <si>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</si>
  <si>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</si>
  <si>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</si>
  <si>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</si>
  <si>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</si>
  <si>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</si>
  <si>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</si>
  <si>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</si>
  <si>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תכלית בונד סדרה 3</t>
  </si>
  <si>
    <t>1107549</t>
  </si>
  <si>
    <t>אג"ח</t>
  </si>
  <si>
    <t>הראל סל תל בונד 40</t>
  </si>
  <si>
    <t>1113760</t>
  </si>
  <si>
    <t>הראל סל תל בונד 60</t>
  </si>
  <si>
    <t>1113257</t>
  </si>
  <si>
    <t>הראל תל בונד 20</t>
  </si>
  <si>
    <t>1113240</t>
  </si>
  <si>
    <t>פסגות תל בונד 60 סדרה 1</t>
  </si>
  <si>
    <t>1109420</t>
  </si>
  <si>
    <t>פסגות תל בונד 60 סדרה 3</t>
  </si>
  <si>
    <t>1134550</t>
  </si>
  <si>
    <t>קסם תל בונד 60</t>
  </si>
  <si>
    <t>1109248</t>
  </si>
  <si>
    <t>תכלית תל בונד 20</t>
  </si>
  <si>
    <t>1109370</t>
  </si>
  <si>
    <t>תכלית תל בונד 60</t>
  </si>
  <si>
    <t>1109362</t>
  </si>
  <si>
    <t>פסגות סל בונד שקלי</t>
  </si>
  <si>
    <t>1116326</t>
  </si>
  <si>
    <t>פסגות תל בונד שקלי</t>
  </si>
  <si>
    <t>1116581</t>
  </si>
  <si>
    <t>קסם פח בונד שקלי</t>
  </si>
  <si>
    <t>1116334</t>
  </si>
  <si>
    <t>תכלית תל בונד שקלי</t>
  </si>
  <si>
    <t>1116250</t>
  </si>
  <si>
    <t>DAIWA NIKKEI 225</t>
  </si>
  <si>
    <t>JP3027640006</t>
  </si>
  <si>
    <t>DB X TRACKERS MSCI EUROPE HEDGE</t>
  </si>
  <si>
    <t>US2330518539</t>
  </si>
  <si>
    <t>NYSE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</si>
  <si>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</si>
  <si>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</si>
  <si>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</si>
  <si>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</si>
  <si>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</si>
  <si>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</si>
  <si>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</si>
  <si>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</si>
  <si>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</si>
  <si>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</si>
  <si>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</si>
  <si>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</si>
  <si>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</si>
  <si>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</si>
  <si>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</si>
  <si>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</si>
  <si>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ISHARES USD CORP BND</t>
  </si>
  <si>
    <t>IE0032895942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</si>
  <si>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</si>
  <si>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</si>
  <si>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</si>
  <si>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</si>
  <si>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</si>
  <si>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</si>
  <si>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</si>
  <si>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</si>
  <si>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</si>
  <si>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</si>
  <si>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</si>
  <si>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</si>
  <si>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</si>
  <si>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</si>
  <si>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תעודות השתתפות בקרנות נאמנות בחו"ל</t>
  </si>
  <si>
    <t>UBS LUX BD USD</t>
  </si>
  <si>
    <t>LU0396367608</t>
  </si>
  <si>
    <t>BBB+</t>
  </si>
  <si>
    <t>S&amp;P</t>
  </si>
  <si>
    <t>NEUBER BERMAN H/Y BD I2A</t>
  </si>
  <si>
    <t>IE00B8QBJF01</t>
  </si>
  <si>
    <t>BB</t>
  </si>
  <si>
    <t>FITCH</t>
  </si>
  <si>
    <t>אגח ל.ס חשמל 2022</t>
  </si>
  <si>
    <t>6000129</t>
  </si>
  <si>
    <t>מרווח הוגן</t>
  </si>
  <si>
    <t>מתמ אגח א'  רמ</t>
  </si>
  <si>
    <t>1138999</t>
  </si>
  <si>
    <t>510687403</t>
  </si>
  <si>
    <t>אורמת אגח 2*</t>
  </si>
  <si>
    <t>1139161</t>
  </si>
  <si>
    <t>520036716</t>
  </si>
  <si>
    <t>UTILITIES</t>
  </si>
  <si>
    <t>₪ / מט"ח</t>
  </si>
  <si>
    <t>+ILS/-USD 3.5106 29-11-17 (10) --99</t>
  </si>
  <si>
    <t>10000294</t>
  </si>
  <si>
    <t>ל.ר.</t>
  </si>
  <si>
    <t>+ILS/-USD 3.5139 29-11-17 (10) --86</t>
  </si>
  <si>
    <t>10000306</t>
  </si>
  <si>
    <t>+ILS/-USD 3.5188 29-11-17 (10) --97</t>
  </si>
  <si>
    <t>10000298</t>
  </si>
  <si>
    <t>+ILS/-USD 3.526 29-11-17 (10) --96</t>
  </si>
  <si>
    <t>10000301</t>
  </si>
  <si>
    <t>+ILS/-USD 3.553 29-11-17 (10) --113</t>
  </si>
  <si>
    <t>10000288</t>
  </si>
  <si>
    <t>+USD/-ILS 3.5306 29-11-17 (10) --94</t>
  </si>
  <si>
    <t>10000299</t>
  </si>
  <si>
    <t>+USD/-EUR 1.2022 21-12-17 (10) +62</t>
  </si>
  <si>
    <t>10000296</t>
  </si>
  <si>
    <t>+USD/-EUR 1.2062 04-12-17 (10) +52</t>
  </si>
  <si>
    <t>10000292</t>
  </si>
  <si>
    <t/>
  </si>
  <si>
    <t>פרנק שווצרי</t>
  </si>
  <si>
    <t>דולר ניו-זילנד</t>
  </si>
  <si>
    <t>כתר נורבגי</t>
  </si>
  <si>
    <t>בנק לאומי לישראל בע"מ</t>
  </si>
  <si>
    <t>30110000</t>
  </si>
  <si>
    <t>30210000</t>
  </si>
  <si>
    <t>32010000</t>
  </si>
  <si>
    <t>31710000</t>
  </si>
  <si>
    <t>30310000</t>
  </si>
  <si>
    <t>מעלות S&amp;P</t>
  </si>
  <si>
    <t>AAA.IL</t>
  </si>
  <si>
    <t>AA+.IL</t>
  </si>
  <si>
    <t>AA.IL</t>
  </si>
  <si>
    <t>AA-.IL</t>
  </si>
  <si>
    <t>A.IL</t>
  </si>
  <si>
    <t>A-.IL</t>
  </si>
  <si>
    <t>סה"כ יתרות התחייבות להשקעה</t>
  </si>
  <si>
    <t>סה"כ בישראל</t>
  </si>
  <si>
    <t>שחר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</si>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</sst>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mmm\-yyyy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2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7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7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0" fontId="29" fillId="0" borderId="0" xfId="14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2" fontId="30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1"/>
    </xf>
    <xf numFmtId="0" fontId="0" fillId="7" borderId="22" xfId="0" applyFill="1" applyBorder="1" applyAlignment="1">
      <alignment horizontal="right"/>
    </xf>
    <xf numFmtId="0" fontId="6" fillId="2" borderId="32" xfId="0" applyFont="1" applyFill="1" applyBorder="1" applyAlignment="1">
      <alignment horizontal="right"/>
    </xf>
    <xf numFmtId="164" fontId="6" fillId="2" borderId="6" xfId="15" applyFont="1" applyFill="1" applyBorder="1" applyAlignment="1">
      <alignment horizontal="center" wrapText="1"/>
    </xf>
    <xf numFmtId="49" fontId="6" fillId="2" borderId="10" xfId="0" applyNumberFormat="1" applyFont="1" applyFill="1" applyBorder="1" applyAlignment="1">
      <alignment horizontal="center" wrapText="1"/>
    </xf>
    <xf numFmtId="164" fontId="31" fillId="0" borderId="22" xfId="15" applyFont="1" applyFill="1" applyBorder="1"/>
    <xf numFmtId="169" fontId="0" fillId="0" borderId="22" xfId="0" applyNumberFormat="1" applyFill="1" applyBorder="1" applyAlignment="1">
      <alignment horizontal="center"/>
    </xf>
    <xf numFmtId="164" fontId="2" fillId="0" borderId="22" xfId="15" applyFont="1" applyFill="1" applyBorder="1" applyAlignment="1">
      <alignment horizontal="right"/>
    </xf>
    <xf numFmtId="164" fontId="6" fillId="0" borderId="31" xfId="13" applyFont="1" applyFill="1" applyBorder="1" applyAlignment="1">
      <alignment horizontal="right"/>
    </xf>
    <xf numFmtId="10" fontId="6" fillId="0" borderId="31" xfId="14" applyNumberFormat="1" applyFont="1" applyFill="1" applyBorder="1" applyAlignment="1">
      <alignment horizontal="center"/>
    </xf>
    <xf numFmtId="2" fontId="6" fillId="0" borderId="31" xfId="7" applyNumberFormat="1" applyFont="1" applyFill="1" applyBorder="1" applyAlignment="1">
      <alignment horizontal="right"/>
    </xf>
    <xf numFmtId="168" fontId="6" fillId="0" borderId="31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1"/>
    </xf>
    <xf numFmtId="0" fontId="7" fillId="0" borderId="0" xfId="0" applyFont="1" applyAlignment="1">
      <alignment horizontal="right"/>
    </xf>
    <xf numFmtId="10" fontId="29" fillId="0" borderId="0" xfId="21" applyNumberFormat="1" applyFont="1" applyFill="1" applyBorder="1" applyAlignment="1">
      <alignment horizontal="right"/>
    </xf>
    <xf numFmtId="10" fontId="28" fillId="0" borderId="0" xfId="21" applyNumberFormat="1" applyFont="1" applyFill="1" applyBorder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center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6"/>
    <cellStyle name="Comma 3" xfId="15"/>
    <cellStyle name="Currency [0] _1" xfId="2"/>
    <cellStyle name="Hyperlink 2" xfId="3"/>
    <cellStyle name="Normal" xfId="0" builtinId="0"/>
    <cellStyle name="Normal 11" xfId="4"/>
    <cellStyle name="Normal 11 2" xfId="17"/>
    <cellStyle name="Normal 2" xfId="5"/>
    <cellStyle name="Normal 2 2" xfId="18"/>
    <cellStyle name="Normal 3" xfId="6"/>
    <cellStyle name="Normal 3 2" xfId="19"/>
    <cellStyle name="Normal 4" xfId="12"/>
    <cellStyle name="Normal_2007-16618" xfId="7"/>
    <cellStyle name="Percent" xfId="14" builtinId="5"/>
    <cellStyle name="Percent 2" xfId="8"/>
    <cellStyle name="Percent 2 2" xfId="20"/>
    <cellStyle name="Percent 3" xfId="21"/>
    <cellStyle name="Text" xfId="9"/>
    <cellStyle name="Total" xfId="10"/>
    <cellStyle name="היפר-קישור" xfId="11" builtinId="8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pane ySplit="9" topLeftCell="A10" activePane="bottomLeft" state="frozen"/>
      <selection pane="bottomLeft" activeCell="H12" sqref="H12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4">
      <c r="B1" s="56" t="s">
        <v>169</v>
      </c>
      <c r="C1" s="76" t="s" vm="1">
        <v>236</v>
      </c>
    </row>
    <row r="2" spans="1:24">
      <c r="B2" s="56" t="s">
        <v>168</v>
      </c>
      <c r="C2" s="76" t="s">
        <v>237</v>
      </c>
    </row>
    <row r="3" spans="1:24">
      <c r="B3" s="56" t="s">
        <v>170</v>
      </c>
      <c r="C3" s="76" t="s">
        <v>238</v>
      </c>
    </row>
    <row r="4" spans="1:24">
      <c r="B4" s="56" t="s">
        <v>171</v>
      </c>
      <c r="C4" s="76">
        <v>9454</v>
      </c>
    </row>
    <row r="6" spans="1:24" ht="26.25" customHeight="1">
      <c r="B6" s="170" t="s">
        <v>185</v>
      </c>
      <c r="C6" s="171"/>
      <c r="D6" s="172"/>
    </row>
    <row r="7" spans="1:24" s="10" customFormat="1">
      <c r="B7" s="22"/>
      <c r="C7" s="23" t="s">
        <v>101</v>
      </c>
      <c r="D7" s="24" t="s">
        <v>99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2"/>
      <c r="C8" s="25" t="s">
        <v>225</v>
      </c>
      <c r="D8" s="26" t="s">
        <v>20</v>
      </c>
    </row>
    <row r="9" spans="1:24" s="11" customFormat="1" ht="18" customHeight="1">
      <c r="B9" s="36"/>
      <c r="C9" s="19" t="s">
        <v>1</v>
      </c>
      <c r="D9" s="27" t="s">
        <v>2</v>
      </c>
    </row>
    <row r="10" spans="1:24" s="11" customFormat="1" ht="18" customHeight="1">
      <c r="B10" s="66" t="s">
        <v>184</v>
      </c>
      <c r="C10" s="131">
        <f>+C11+C12+C23</f>
        <v>15401.266029999997</v>
      </c>
      <c r="D10" s="132">
        <f>+C10/$C$42</f>
        <v>1</v>
      </c>
    </row>
    <row r="11" spans="1:24">
      <c r="A11" s="44" t="s">
        <v>132</v>
      </c>
      <c r="B11" s="28" t="s">
        <v>186</v>
      </c>
      <c r="C11" s="131">
        <f>+מזומנים!J10</f>
        <v>723.03551999999991</v>
      </c>
      <c r="D11" s="132">
        <f t="shared" ref="D11:D13" si="0">+C11/$C$42</f>
        <v>4.6946498982071025E-2</v>
      </c>
    </row>
    <row r="12" spans="1:24">
      <c r="B12" s="28" t="s">
        <v>187</v>
      </c>
      <c r="C12" s="131">
        <f>SUM(C13:C22)</f>
        <v>14604.225949999998</v>
      </c>
      <c r="D12" s="132">
        <f t="shared" si="0"/>
        <v>0.94824840513452269</v>
      </c>
    </row>
    <row r="13" spans="1:24">
      <c r="A13" s="54" t="s">
        <v>132</v>
      </c>
      <c r="B13" s="29" t="s">
        <v>58</v>
      </c>
      <c r="C13" s="131">
        <f>+'תעודות התחייבות ממשלתיות'!N11</f>
        <v>4093.7535900000007</v>
      </c>
      <c r="D13" s="132">
        <f t="shared" si="0"/>
        <v>0.26580630332764932</v>
      </c>
    </row>
    <row r="14" spans="1:24">
      <c r="A14" s="54" t="s">
        <v>132</v>
      </c>
      <c r="B14" s="29" t="s">
        <v>59</v>
      </c>
      <c r="C14" s="131" t="s" vm="2">
        <v>467</v>
      </c>
      <c r="D14" s="132" t="s" vm="3">
        <v>467</v>
      </c>
    </row>
    <row r="15" spans="1:24">
      <c r="A15" s="54" t="s">
        <v>132</v>
      </c>
      <c r="B15" s="29" t="s">
        <v>60</v>
      </c>
      <c r="C15" s="131">
        <f>+'אג"ח קונצרני'!R11</f>
        <v>1063.82215</v>
      </c>
      <c r="D15" s="132">
        <f>+C15/$C$42</f>
        <v>6.9073681860165895E-2</v>
      </c>
    </row>
    <row r="16" spans="1:24">
      <c r="A16" s="54" t="s">
        <v>132</v>
      </c>
      <c r="B16" s="29" t="s">
        <v>61</v>
      </c>
      <c r="C16" s="131" t="s" vm="4">
        <v>467</v>
      </c>
      <c r="D16" s="132" t="s" vm="5">
        <v>467</v>
      </c>
    </row>
    <row r="17" spans="1:4">
      <c r="A17" s="54" t="s">
        <v>132</v>
      </c>
      <c r="B17" s="29" t="s">
        <v>62</v>
      </c>
      <c r="C17" s="131">
        <f>+'תעודות סל'!K11</f>
        <v>9020.6411199999984</v>
      </c>
      <c r="D17" s="132">
        <f t="shared" ref="D17:D18" si="1">+C17/$C$42</f>
        <v>0.5857077659998059</v>
      </c>
    </row>
    <row r="18" spans="1:4">
      <c r="A18" s="54" t="s">
        <v>132</v>
      </c>
      <c r="B18" s="29" t="s">
        <v>63</v>
      </c>
      <c r="C18" s="131">
        <f>+'קרנות נאמנות'!L11</f>
        <v>426.00909000000001</v>
      </c>
      <c r="D18" s="132">
        <f t="shared" si="1"/>
        <v>2.766065394690154E-2</v>
      </c>
    </row>
    <row r="19" spans="1:4">
      <c r="A19" s="54" t="s">
        <v>132</v>
      </c>
      <c r="B19" s="29" t="s">
        <v>64</v>
      </c>
      <c r="C19" s="131" t="s" vm="6">
        <v>467</v>
      </c>
      <c r="D19" s="132" t="s" vm="7">
        <v>467</v>
      </c>
    </row>
    <row r="20" spans="1:4">
      <c r="A20" s="54" t="s">
        <v>132</v>
      </c>
      <c r="B20" s="29" t="s">
        <v>65</v>
      </c>
      <c r="C20" s="131" t="s" vm="8">
        <v>467</v>
      </c>
      <c r="D20" s="132" t="s" vm="9">
        <v>467</v>
      </c>
    </row>
    <row r="21" spans="1:4">
      <c r="A21" s="54" t="s">
        <v>132</v>
      </c>
      <c r="B21" s="29" t="s">
        <v>66</v>
      </c>
      <c r="C21" s="131" t="s" vm="10">
        <v>467</v>
      </c>
      <c r="D21" s="132" t="s" vm="11">
        <v>467</v>
      </c>
    </row>
    <row r="22" spans="1:4">
      <c r="A22" s="54" t="s">
        <v>132</v>
      </c>
      <c r="B22" s="29" t="s">
        <v>67</v>
      </c>
      <c r="C22" s="131" t="s" vm="12">
        <v>467</v>
      </c>
      <c r="D22" s="132" t="s" vm="13">
        <v>467</v>
      </c>
    </row>
    <row r="23" spans="1:4">
      <c r="B23" s="28" t="s">
        <v>188</v>
      </c>
      <c r="C23" s="131">
        <f>SUM(C24:C32)</f>
        <v>74.004559999999998</v>
      </c>
      <c r="D23" s="132">
        <f>+C23/$C$42</f>
        <v>4.8050958834064119E-3</v>
      </c>
    </row>
    <row r="24" spans="1:4">
      <c r="A24" s="54" t="s">
        <v>132</v>
      </c>
      <c r="B24" s="29" t="s">
        <v>68</v>
      </c>
      <c r="C24" s="131" t="s" vm="14">
        <v>467</v>
      </c>
      <c r="D24" s="132" t="s" vm="15">
        <v>467</v>
      </c>
    </row>
    <row r="25" spans="1:4">
      <c r="A25" s="54" t="s">
        <v>132</v>
      </c>
      <c r="B25" s="29" t="s">
        <v>69</v>
      </c>
      <c r="C25" s="131" t="s" vm="16">
        <v>467</v>
      </c>
      <c r="D25" s="132" t="s" vm="17">
        <v>467</v>
      </c>
    </row>
    <row r="26" spans="1:4">
      <c r="A26" s="54" t="s">
        <v>132</v>
      </c>
      <c r="B26" s="29" t="s">
        <v>60</v>
      </c>
      <c r="C26" s="131">
        <f>+'לא סחיר - אג"ח קונצרני'!P11</f>
        <v>56.118269999999995</v>
      </c>
      <c r="D26" s="132">
        <f>+C26/$C$42</f>
        <v>3.6437439552493727E-3</v>
      </c>
    </row>
    <row r="27" spans="1:4">
      <c r="A27" s="54" t="s">
        <v>132</v>
      </c>
      <c r="B27" s="29" t="s">
        <v>70</v>
      </c>
      <c r="C27" s="131" t="s" vm="18">
        <v>467</v>
      </c>
      <c r="D27" s="132" t="s" vm="19">
        <v>467</v>
      </c>
    </row>
    <row r="28" spans="1:4">
      <c r="A28" s="54" t="s">
        <v>132</v>
      </c>
      <c r="B28" s="29" t="s">
        <v>71</v>
      </c>
      <c r="C28" s="131" t="s" vm="20">
        <v>467</v>
      </c>
      <c r="D28" s="132" t="s" vm="21">
        <v>467</v>
      </c>
    </row>
    <row r="29" spans="1:4">
      <c r="A29" s="54" t="s">
        <v>132</v>
      </c>
      <c r="B29" s="29" t="s">
        <v>72</v>
      </c>
      <c r="C29" s="131" t="s" vm="22">
        <v>467</v>
      </c>
      <c r="D29" s="132" t="s" vm="23">
        <v>467</v>
      </c>
    </row>
    <row r="30" spans="1:4">
      <c r="A30" s="54" t="s">
        <v>132</v>
      </c>
      <c r="B30" s="29" t="s">
        <v>211</v>
      </c>
      <c r="C30" s="131" t="s" vm="24">
        <v>467</v>
      </c>
      <c r="D30" s="132" t="s" vm="25">
        <v>467</v>
      </c>
    </row>
    <row r="31" spans="1:4">
      <c r="A31" s="54" t="s">
        <v>132</v>
      </c>
      <c r="B31" s="29" t="s">
        <v>95</v>
      </c>
      <c r="C31" s="131">
        <f>+'לא סחיר - חוזים עתידיים'!I11</f>
        <v>17.886290000000002</v>
      </c>
      <c r="D31" s="132">
        <f>+C31/$C$42</f>
        <v>1.161351928157039E-3</v>
      </c>
    </row>
    <row r="32" spans="1:4">
      <c r="A32" s="54" t="s">
        <v>132</v>
      </c>
      <c r="B32" s="29" t="s">
        <v>73</v>
      </c>
      <c r="C32" s="131" t="s" vm="26">
        <v>467</v>
      </c>
      <c r="D32" s="132" t="s" vm="27">
        <v>467</v>
      </c>
    </row>
    <row r="33" spans="1:4">
      <c r="A33" s="54" t="s">
        <v>132</v>
      </c>
      <c r="B33" s="28" t="s">
        <v>189</v>
      </c>
      <c r="C33" s="131" t="s" vm="28">
        <v>467</v>
      </c>
      <c r="D33" s="132" t="s" vm="29">
        <v>467</v>
      </c>
    </row>
    <row r="34" spans="1:4">
      <c r="A34" s="54" t="s">
        <v>132</v>
      </c>
      <c r="B34" s="28" t="s">
        <v>190</v>
      </c>
      <c r="C34" s="131" t="s" vm="30">
        <v>467</v>
      </c>
      <c r="D34" s="132" t="s" vm="31">
        <v>467</v>
      </c>
    </row>
    <row r="35" spans="1:4">
      <c r="A35" s="54" t="s">
        <v>132</v>
      </c>
      <c r="B35" s="28" t="s">
        <v>191</v>
      </c>
      <c r="C35" s="131" t="s" vm="32">
        <v>467</v>
      </c>
      <c r="D35" s="132" t="s" vm="33">
        <v>467</v>
      </c>
    </row>
    <row r="36" spans="1:4">
      <c r="A36" s="54" t="s">
        <v>132</v>
      </c>
      <c r="B36" s="55" t="s">
        <v>192</v>
      </c>
      <c r="C36" s="131" t="s" vm="34">
        <v>467</v>
      </c>
      <c r="D36" s="132" t="s" vm="35">
        <v>467</v>
      </c>
    </row>
    <row r="37" spans="1:4">
      <c r="A37" s="54" t="s">
        <v>132</v>
      </c>
      <c r="B37" s="28" t="s">
        <v>193</v>
      </c>
      <c r="C37" s="131"/>
      <c r="D37" s="132"/>
    </row>
    <row r="38" spans="1:4">
      <c r="A38" s="54"/>
      <c r="B38" s="67" t="s">
        <v>195</v>
      </c>
      <c r="C38" s="131"/>
      <c r="D38" s="132"/>
    </row>
    <row r="39" spans="1:4">
      <c r="A39" s="54" t="s">
        <v>132</v>
      </c>
      <c r="B39" s="68" t="s">
        <v>196</v>
      </c>
      <c r="C39" s="131" t="s" vm="36">
        <v>467</v>
      </c>
      <c r="D39" s="132" t="s" vm="37">
        <v>467</v>
      </c>
    </row>
    <row r="40" spans="1:4">
      <c r="A40" s="54" t="s">
        <v>132</v>
      </c>
      <c r="B40" s="68" t="s">
        <v>223</v>
      </c>
      <c r="C40" s="131" t="s" vm="38">
        <v>467</v>
      </c>
      <c r="D40" s="132" t="s" vm="39">
        <v>467</v>
      </c>
    </row>
    <row r="41" spans="1:4">
      <c r="A41" s="54" t="s">
        <v>132</v>
      </c>
      <c r="B41" s="68" t="s">
        <v>197</v>
      </c>
      <c r="C41" s="131" t="s" vm="40">
        <v>467</v>
      </c>
      <c r="D41" s="132" t="s" vm="41">
        <v>467</v>
      </c>
    </row>
    <row r="42" spans="1:4">
      <c r="B42" s="68" t="s">
        <v>74</v>
      </c>
      <c r="C42" s="131">
        <f>+C10</f>
        <v>15401.266029999997</v>
      </c>
      <c r="D42" s="132">
        <f>+C42/$C$42</f>
        <v>1</v>
      </c>
    </row>
    <row r="43" spans="1:4">
      <c r="A43" s="54" t="s">
        <v>132</v>
      </c>
      <c r="B43" s="68" t="s">
        <v>194</v>
      </c>
      <c r="C43" s="131">
        <f>+'יתרת התחייבות להשקעה'!C10</f>
        <v>17.39526</v>
      </c>
      <c r="D43" s="132"/>
    </row>
    <row r="44" spans="1:4">
      <c r="B44" s="6" t="s">
        <v>100</v>
      </c>
    </row>
    <row r="45" spans="1:4">
      <c r="C45" s="74" t="s">
        <v>176</v>
      </c>
      <c r="D45" s="35" t="s">
        <v>94</v>
      </c>
    </row>
    <row r="46" spans="1:4">
      <c r="C46" s="75" t="s">
        <v>1</v>
      </c>
      <c r="D46" s="24" t="s">
        <v>2</v>
      </c>
    </row>
    <row r="47" spans="1:4">
      <c r="C47" s="133" t="s">
        <v>157</v>
      </c>
      <c r="D47" s="134">
        <v>2.7612000000000001</v>
      </c>
    </row>
    <row r="48" spans="1:4">
      <c r="C48" s="133" t="s">
        <v>166</v>
      </c>
      <c r="D48" s="134">
        <v>1.1092</v>
      </c>
    </row>
    <row r="49" spans="2:4">
      <c r="C49" s="133" t="s">
        <v>162</v>
      </c>
      <c r="D49" s="134">
        <v>2.8287</v>
      </c>
    </row>
    <row r="50" spans="2:4">
      <c r="B50" s="12"/>
      <c r="C50" s="133" t="s">
        <v>468</v>
      </c>
      <c r="D50" s="134">
        <v>3.6273</v>
      </c>
    </row>
    <row r="51" spans="2:4">
      <c r="C51" s="133" t="s">
        <v>155</v>
      </c>
      <c r="D51" s="134">
        <v>4.1569000000000003</v>
      </c>
    </row>
    <row r="52" spans="2:4">
      <c r="C52" s="133" t="s">
        <v>156</v>
      </c>
      <c r="D52" s="134">
        <v>4.7356999999999996</v>
      </c>
    </row>
    <row r="53" spans="2:4">
      <c r="C53" s="133" t="s">
        <v>158</v>
      </c>
      <c r="D53" s="134">
        <v>0.45179999999999998</v>
      </c>
    </row>
    <row r="54" spans="2:4">
      <c r="C54" s="133" t="s">
        <v>163</v>
      </c>
      <c r="D54" s="134">
        <v>3.1328999999999998</v>
      </c>
    </row>
    <row r="55" spans="2:4">
      <c r="C55" s="133" t="s">
        <v>164</v>
      </c>
      <c r="D55" s="134">
        <v>0.1943</v>
      </c>
    </row>
    <row r="56" spans="2:4">
      <c r="C56" s="133" t="s">
        <v>161</v>
      </c>
      <c r="D56" s="134">
        <v>0.55869999999999997</v>
      </c>
    </row>
    <row r="57" spans="2:4">
      <c r="C57" s="133" t="s">
        <v>469</v>
      </c>
      <c r="D57" s="134">
        <v>2.5518000000000001</v>
      </c>
    </row>
    <row r="58" spans="2:4">
      <c r="C58" s="133" t="s">
        <v>160</v>
      </c>
      <c r="D58" s="134">
        <v>0.43369999999999997</v>
      </c>
    </row>
    <row r="59" spans="2:4">
      <c r="C59" s="133" t="s">
        <v>153</v>
      </c>
      <c r="D59" s="134">
        <v>3.5289999999999999</v>
      </c>
    </row>
    <row r="60" spans="2:4">
      <c r="C60" s="133" t="s">
        <v>167</v>
      </c>
      <c r="D60" s="134">
        <v>0.26</v>
      </c>
    </row>
    <row r="61" spans="2:4">
      <c r="C61" s="133" t="s">
        <v>470</v>
      </c>
      <c r="D61" s="134">
        <v>0.44369999999999998</v>
      </c>
    </row>
    <row r="62" spans="2:4">
      <c r="C62" s="133" t="s">
        <v>154</v>
      </c>
      <c r="D62" s="134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169</v>
      </c>
      <c r="C1" s="76" t="s" vm="1">
        <v>236</v>
      </c>
    </row>
    <row r="2" spans="2:60">
      <c r="B2" s="56" t="s">
        <v>168</v>
      </c>
      <c r="C2" s="76" t="s">
        <v>237</v>
      </c>
    </row>
    <row r="3" spans="2:60">
      <c r="B3" s="56" t="s">
        <v>170</v>
      </c>
      <c r="C3" s="76" t="s">
        <v>238</v>
      </c>
    </row>
    <row r="4" spans="2:60">
      <c r="B4" s="56" t="s">
        <v>171</v>
      </c>
      <c r="C4" s="76">
        <v>9454</v>
      </c>
    </row>
    <row r="6" spans="2:60" ht="26.25" customHeight="1">
      <c r="B6" s="184" t="s">
        <v>199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60" ht="26.25" customHeight="1">
      <c r="B7" s="184" t="s">
        <v>83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  <c r="BH7" s="3"/>
    </row>
    <row r="8" spans="2:60" s="3" customFormat="1" ht="78.75">
      <c r="B8" s="22" t="s">
        <v>107</v>
      </c>
      <c r="C8" s="30" t="s">
        <v>36</v>
      </c>
      <c r="D8" s="30" t="s">
        <v>110</v>
      </c>
      <c r="E8" s="30" t="s">
        <v>52</v>
      </c>
      <c r="F8" s="30" t="s">
        <v>92</v>
      </c>
      <c r="G8" s="30" t="s">
        <v>222</v>
      </c>
      <c r="H8" s="30" t="s">
        <v>221</v>
      </c>
      <c r="I8" s="30" t="s">
        <v>51</v>
      </c>
      <c r="J8" s="30" t="s">
        <v>48</v>
      </c>
      <c r="K8" s="30" t="s">
        <v>172</v>
      </c>
      <c r="L8" s="30" t="s">
        <v>174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231</v>
      </c>
      <c r="H9" s="16"/>
      <c r="I9" s="16" t="s">
        <v>225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C11" s="1"/>
      <c r="BD11" s="3"/>
      <c r="BE11" s="1"/>
      <c r="BG11" s="1"/>
    </row>
    <row r="12" spans="2:60" s="4" customFormat="1" ht="18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C12" s="1"/>
      <c r="BD12" s="3"/>
      <c r="BE12" s="1"/>
      <c r="BG12" s="1"/>
    </row>
    <row r="13" spans="2:60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D13" s="3"/>
    </row>
    <row r="14" spans="2:60" ht="20.25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BD14" s="4"/>
    </row>
    <row r="15" spans="2:60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169</v>
      </c>
      <c r="C1" s="76" t="s" vm="1">
        <v>236</v>
      </c>
    </row>
    <row r="2" spans="2:61">
      <c r="B2" s="56" t="s">
        <v>168</v>
      </c>
      <c r="C2" s="76" t="s">
        <v>237</v>
      </c>
    </row>
    <row r="3" spans="2:61">
      <c r="B3" s="56" t="s">
        <v>170</v>
      </c>
      <c r="C3" s="76" t="s">
        <v>238</v>
      </c>
    </row>
    <row r="4" spans="2:61">
      <c r="B4" s="56" t="s">
        <v>171</v>
      </c>
      <c r="C4" s="76">
        <v>9454</v>
      </c>
    </row>
    <row r="6" spans="2:61" ht="26.25" customHeight="1">
      <c r="B6" s="184" t="s">
        <v>199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61" ht="26.25" customHeight="1">
      <c r="B7" s="184" t="s">
        <v>84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  <c r="BI7" s="3"/>
    </row>
    <row r="8" spans="2:61" s="3" customFormat="1" ht="78.75">
      <c r="B8" s="22" t="s">
        <v>107</v>
      </c>
      <c r="C8" s="30" t="s">
        <v>36</v>
      </c>
      <c r="D8" s="30" t="s">
        <v>110</v>
      </c>
      <c r="E8" s="30" t="s">
        <v>52</v>
      </c>
      <c r="F8" s="30" t="s">
        <v>92</v>
      </c>
      <c r="G8" s="30" t="s">
        <v>222</v>
      </c>
      <c r="H8" s="30" t="s">
        <v>221</v>
      </c>
      <c r="I8" s="30" t="s">
        <v>51</v>
      </c>
      <c r="J8" s="30" t="s">
        <v>48</v>
      </c>
      <c r="K8" s="30" t="s">
        <v>172</v>
      </c>
      <c r="L8" s="31" t="s">
        <v>174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231</v>
      </c>
      <c r="H9" s="16"/>
      <c r="I9" s="16" t="s">
        <v>225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169</v>
      </c>
      <c r="C1" s="76" t="s" vm="1">
        <v>236</v>
      </c>
    </row>
    <row r="2" spans="1:60">
      <c r="B2" s="56" t="s">
        <v>168</v>
      </c>
      <c r="C2" s="76" t="s">
        <v>237</v>
      </c>
    </row>
    <row r="3" spans="1:60">
      <c r="B3" s="56" t="s">
        <v>170</v>
      </c>
      <c r="C3" s="76" t="s">
        <v>238</v>
      </c>
    </row>
    <row r="4" spans="1:60">
      <c r="B4" s="56" t="s">
        <v>171</v>
      </c>
      <c r="C4" s="76">
        <v>9454</v>
      </c>
    </row>
    <row r="6" spans="1:60" ht="26.25" customHeight="1">
      <c r="B6" s="184" t="s">
        <v>199</v>
      </c>
      <c r="C6" s="185"/>
      <c r="D6" s="185"/>
      <c r="E6" s="185"/>
      <c r="F6" s="185"/>
      <c r="G6" s="185"/>
      <c r="H6" s="185"/>
      <c r="I6" s="185"/>
      <c r="J6" s="185"/>
      <c r="K6" s="186"/>
      <c r="BD6" s="1" t="s">
        <v>111</v>
      </c>
      <c r="BF6" s="1" t="s">
        <v>177</v>
      </c>
      <c r="BH6" s="3" t="s">
        <v>154</v>
      </c>
    </row>
    <row r="7" spans="1:60" ht="26.25" customHeight="1">
      <c r="B7" s="184" t="s">
        <v>85</v>
      </c>
      <c r="C7" s="185"/>
      <c r="D7" s="185"/>
      <c r="E7" s="185"/>
      <c r="F7" s="185"/>
      <c r="G7" s="185"/>
      <c r="H7" s="185"/>
      <c r="I7" s="185"/>
      <c r="J7" s="185"/>
      <c r="K7" s="186"/>
      <c r="BD7" s="3" t="s">
        <v>113</v>
      </c>
      <c r="BF7" s="1" t="s">
        <v>133</v>
      </c>
      <c r="BH7" s="3" t="s">
        <v>153</v>
      </c>
    </row>
    <row r="8" spans="1:60" s="3" customFormat="1" ht="78.75">
      <c r="A8" s="2"/>
      <c r="B8" s="22" t="s">
        <v>107</v>
      </c>
      <c r="C8" s="30" t="s">
        <v>36</v>
      </c>
      <c r="D8" s="30" t="s">
        <v>110</v>
      </c>
      <c r="E8" s="30" t="s">
        <v>52</v>
      </c>
      <c r="F8" s="30" t="s">
        <v>92</v>
      </c>
      <c r="G8" s="30" t="s">
        <v>222</v>
      </c>
      <c r="H8" s="30" t="s">
        <v>221</v>
      </c>
      <c r="I8" s="30" t="s">
        <v>51</v>
      </c>
      <c r="J8" s="30" t="s">
        <v>172</v>
      </c>
      <c r="K8" s="30" t="s">
        <v>174</v>
      </c>
      <c r="BC8" s="1" t="s">
        <v>126</v>
      </c>
      <c r="BD8" s="1" t="s">
        <v>127</v>
      </c>
      <c r="BE8" s="1" t="s">
        <v>134</v>
      </c>
      <c r="BG8" s="4" t="s">
        <v>155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231</v>
      </c>
      <c r="H9" s="16"/>
      <c r="I9" s="16" t="s">
        <v>225</v>
      </c>
      <c r="J9" s="32" t="s">
        <v>20</v>
      </c>
      <c r="K9" s="57" t="s">
        <v>20</v>
      </c>
      <c r="BC9" s="1" t="s">
        <v>123</v>
      </c>
      <c r="BE9" s="1" t="s">
        <v>135</v>
      </c>
      <c r="BG9" s="4" t="s">
        <v>156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119</v>
      </c>
      <c r="BD10" s="3"/>
      <c r="BE10" s="1" t="s">
        <v>178</v>
      </c>
      <c r="BG10" s="1" t="s">
        <v>162</v>
      </c>
    </row>
    <row r="11" spans="1:60" s="4" customFormat="1" ht="18" customHeight="1">
      <c r="A11" s="2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BC11" s="1" t="s">
        <v>118</v>
      </c>
      <c r="BD11" s="3"/>
      <c r="BE11" s="1" t="s">
        <v>136</v>
      </c>
      <c r="BG11" s="1" t="s">
        <v>157</v>
      </c>
    </row>
    <row r="12" spans="1:60" ht="20.25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P12" s="1"/>
      <c r="BC12" s="1" t="s">
        <v>116</v>
      </c>
      <c r="BD12" s="4"/>
      <c r="BE12" s="1" t="s">
        <v>137</v>
      </c>
      <c r="BG12" s="1" t="s">
        <v>158</v>
      </c>
    </row>
    <row r="13" spans="1:60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P13" s="1"/>
      <c r="BC13" s="1" t="s">
        <v>120</v>
      </c>
      <c r="BE13" s="1" t="s">
        <v>138</v>
      </c>
      <c r="BG13" s="1" t="s">
        <v>159</v>
      </c>
    </row>
    <row r="14" spans="1:60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P14" s="1"/>
      <c r="BC14" s="1" t="s">
        <v>117</v>
      </c>
      <c r="BE14" s="1" t="s">
        <v>139</v>
      </c>
      <c r="BG14" s="1" t="s">
        <v>161</v>
      </c>
    </row>
    <row r="15" spans="1:60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P15" s="1"/>
      <c r="BC15" s="1" t="s">
        <v>128</v>
      </c>
      <c r="BE15" s="1" t="s">
        <v>179</v>
      </c>
      <c r="BG15" s="1" t="s">
        <v>163</v>
      </c>
    </row>
    <row r="16" spans="1:60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P16" s="1"/>
      <c r="BC16" s="4" t="s">
        <v>114</v>
      </c>
      <c r="BD16" s="1" t="s">
        <v>129</v>
      </c>
      <c r="BE16" s="1" t="s">
        <v>140</v>
      </c>
      <c r="BG16" s="1" t="s">
        <v>164</v>
      </c>
    </row>
    <row r="17" spans="2:60">
      <c r="B17" s="99"/>
      <c r="C17" s="99"/>
      <c r="D17" s="99"/>
      <c r="E17" s="99"/>
      <c r="F17" s="99"/>
      <c r="G17" s="99"/>
      <c r="H17" s="99"/>
      <c r="I17" s="99"/>
      <c r="J17" s="99"/>
      <c r="K17" s="99"/>
      <c r="P17" s="1"/>
      <c r="BC17" s="1" t="s">
        <v>124</v>
      </c>
      <c r="BE17" s="1" t="s">
        <v>141</v>
      </c>
      <c r="BG17" s="1" t="s">
        <v>165</v>
      </c>
    </row>
    <row r="18" spans="2:60">
      <c r="B18" s="99"/>
      <c r="C18" s="99"/>
      <c r="D18" s="99"/>
      <c r="E18" s="99"/>
      <c r="F18" s="99"/>
      <c r="G18" s="99"/>
      <c r="H18" s="99"/>
      <c r="I18" s="99"/>
      <c r="J18" s="99"/>
      <c r="K18" s="99"/>
      <c r="BD18" s="1" t="s">
        <v>112</v>
      </c>
      <c r="BF18" s="1" t="s">
        <v>142</v>
      </c>
      <c r="BH18" s="1" t="s">
        <v>26</v>
      </c>
    </row>
    <row r="19" spans="2:60">
      <c r="B19" s="99"/>
      <c r="C19" s="99"/>
      <c r="D19" s="99"/>
      <c r="E19" s="99"/>
      <c r="F19" s="99"/>
      <c r="G19" s="99"/>
      <c r="H19" s="99"/>
      <c r="I19" s="99"/>
      <c r="J19" s="99"/>
      <c r="K19" s="99"/>
      <c r="BD19" s="1" t="s">
        <v>125</v>
      </c>
      <c r="BF19" s="1" t="s">
        <v>143</v>
      </c>
    </row>
    <row r="20" spans="2:60">
      <c r="B20" s="99"/>
      <c r="C20" s="99"/>
      <c r="D20" s="99"/>
      <c r="E20" s="99"/>
      <c r="F20" s="99"/>
      <c r="G20" s="99"/>
      <c r="H20" s="99"/>
      <c r="I20" s="99"/>
      <c r="J20" s="99"/>
      <c r="K20" s="99"/>
      <c r="BD20" s="1" t="s">
        <v>130</v>
      </c>
      <c r="BF20" s="1" t="s">
        <v>144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115</v>
      </c>
      <c r="BE21" s="1" t="s">
        <v>131</v>
      </c>
      <c r="BF21" s="1" t="s">
        <v>145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121</v>
      </c>
      <c r="BF22" s="1" t="s">
        <v>146</v>
      </c>
    </row>
    <row r="23" spans="2:60">
      <c r="B23" s="99"/>
      <c r="C23" s="99"/>
      <c r="D23" s="99"/>
      <c r="E23" s="99"/>
      <c r="F23" s="99"/>
      <c r="G23" s="99"/>
      <c r="H23" s="99"/>
      <c r="I23" s="99"/>
      <c r="J23" s="99"/>
      <c r="K23" s="99"/>
      <c r="BD23" s="1" t="s">
        <v>26</v>
      </c>
      <c r="BE23" s="1" t="s">
        <v>122</v>
      </c>
      <c r="BF23" s="1" t="s">
        <v>180</v>
      </c>
    </row>
    <row r="24" spans="2:60">
      <c r="B24" s="99"/>
      <c r="C24" s="99"/>
      <c r="D24" s="99"/>
      <c r="E24" s="99"/>
      <c r="F24" s="99"/>
      <c r="G24" s="99"/>
      <c r="H24" s="99"/>
      <c r="I24" s="99"/>
      <c r="J24" s="99"/>
      <c r="K24" s="99"/>
      <c r="BF24" s="1" t="s">
        <v>183</v>
      </c>
    </row>
    <row r="25" spans="2:60">
      <c r="B25" s="99"/>
      <c r="C25" s="99"/>
      <c r="D25" s="99"/>
      <c r="E25" s="99"/>
      <c r="F25" s="99"/>
      <c r="G25" s="99"/>
      <c r="H25" s="99"/>
      <c r="I25" s="99"/>
      <c r="J25" s="99"/>
      <c r="K25" s="99"/>
      <c r="BF25" s="1" t="s">
        <v>147</v>
      </c>
    </row>
    <row r="26" spans="2:60">
      <c r="B26" s="99"/>
      <c r="C26" s="99"/>
      <c r="D26" s="99"/>
      <c r="E26" s="99"/>
      <c r="F26" s="99"/>
      <c r="G26" s="99"/>
      <c r="H26" s="99"/>
      <c r="I26" s="99"/>
      <c r="J26" s="99"/>
      <c r="K26" s="99"/>
      <c r="BF26" s="1" t="s">
        <v>148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182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149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150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181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26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169</v>
      </c>
      <c r="C1" s="76" t="s" vm="1">
        <v>236</v>
      </c>
    </row>
    <row r="2" spans="2:81">
      <c r="B2" s="56" t="s">
        <v>168</v>
      </c>
      <c r="C2" s="76" t="s">
        <v>237</v>
      </c>
    </row>
    <row r="3" spans="2:81">
      <c r="B3" s="56" t="s">
        <v>170</v>
      </c>
      <c r="C3" s="76" t="s">
        <v>238</v>
      </c>
      <c r="E3" s="2"/>
    </row>
    <row r="4" spans="2:81">
      <c r="B4" s="56" t="s">
        <v>171</v>
      </c>
      <c r="C4" s="76">
        <v>9454</v>
      </c>
    </row>
    <row r="6" spans="2:81" ht="26.25" customHeight="1">
      <c r="B6" s="184" t="s">
        <v>199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81" ht="26.25" customHeight="1">
      <c r="B7" s="184" t="s">
        <v>86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6"/>
    </row>
    <row r="8" spans="2:81" s="3" customFormat="1" ht="47.25">
      <c r="B8" s="22" t="s">
        <v>107</v>
      </c>
      <c r="C8" s="30" t="s">
        <v>36</v>
      </c>
      <c r="D8" s="13" t="s">
        <v>40</v>
      </c>
      <c r="E8" s="30" t="s">
        <v>15</v>
      </c>
      <c r="F8" s="30" t="s">
        <v>53</v>
      </c>
      <c r="G8" s="30" t="s">
        <v>93</v>
      </c>
      <c r="H8" s="30" t="s">
        <v>18</v>
      </c>
      <c r="I8" s="30" t="s">
        <v>92</v>
      </c>
      <c r="J8" s="30" t="s">
        <v>17</v>
      </c>
      <c r="K8" s="30" t="s">
        <v>19</v>
      </c>
      <c r="L8" s="30" t="s">
        <v>222</v>
      </c>
      <c r="M8" s="30" t="s">
        <v>221</v>
      </c>
      <c r="N8" s="30" t="s">
        <v>51</v>
      </c>
      <c r="O8" s="30" t="s">
        <v>48</v>
      </c>
      <c r="P8" s="30" t="s">
        <v>172</v>
      </c>
      <c r="Q8" s="31" t="s">
        <v>174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231</v>
      </c>
      <c r="M9" s="32"/>
      <c r="N9" s="32" t="s">
        <v>225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6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169</v>
      </c>
      <c r="C1" s="76" t="s" vm="1">
        <v>236</v>
      </c>
    </row>
    <row r="2" spans="2:72">
      <c r="B2" s="56" t="s">
        <v>168</v>
      </c>
      <c r="C2" s="76" t="s">
        <v>237</v>
      </c>
    </row>
    <row r="3" spans="2:72">
      <c r="B3" s="56" t="s">
        <v>170</v>
      </c>
      <c r="C3" s="76" t="s">
        <v>238</v>
      </c>
    </row>
    <row r="4" spans="2:72">
      <c r="B4" s="56" t="s">
        <v>171</v>
      </c>
      <c r="C4" s="76">
        <v>9454</v>
      </c>
    </row>
    <row r="6" spans="2:72" ht="26.25" customHeight="1">
      <c r="B6" s="184" t="s">
        <v>200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72" ht="26.25" customHeight="1">
      <c r="B7" s="184" t="s">
        <v>77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6"/>
    </row>
    <row r="8" spans="2:72" s="3" customFormat="1" ht="78.75">
      <c r="B8" s="22" t="s">
        <v>107</v>
      </c>
      <c r="C8" s="30" t="s">
        <v>36</v>
      </c>
      <c r="D8" s="30" t="s">
        <v>15</v>
      </c>
      <c r="E8" s="30" t="s">
        <v>53</v>
      </c>
      <c r="F8" s="30" t="s">
        <v>93</v>
      </c>
      <c r="G8" s="30" t="s">
        <v>18</v>
      </c>
      <c r="H8" s="30" t="s">
        <v>92</v>
      </c>
      <c r="I8" s="30" t="s">
        <v>17</v>
      </c>
      <c r="J8" s="30" t="s">
        <v>19</v>
      </c>
      <c r="K8" s="30" t="s">
        <v>222</v>
      </c>
      <c r="L8" s="30" t="s">
        <v>221</v>
      </c>
      <c r="M8" s="30" t="s">
        <v>101</v>
      </c>
      <c r="N8" s="30" t="s">
        <v>48</v>
      </c>
      <c r="O8" s="30" t="s">
        <v>172</v>
      </c>
      <c r="P8" s="31" t="s">
        <v>174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231</v>
      </c>
      <c r="L9" s="32"/>
      <c r="M9" s="32" t="s">
        <v>225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103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7" t="s">
        <v>220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7" t="s">
        <v>230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169</v>
      </c>
      <c r="C1" s="76" t="s" vm="1">
        <v>236</v>
      </c>
    </row>
    <row r="2" spans="2:65">
      <c r="B2" s="56" t="s">
        <v>168</v>
      </c>
      <c r="C2" s="76" t="s">
        <v>237</v>
      </c>
    </row>
    <row r="3" spans="2:65">
      <c r="B3" s="56" t="s">
        <v>170</v>
      </c>
      <c r="C3" s="76" t="s">
        <v>238</v>
      </c>
    </row>
    <row r="4" spans="2:65">
      <c r="B4" s="56" t="s">
        <v>171</v>
      </c>
      <c r="C4" s="76">
        <v>9454</v>
      </c>
    </row>
    <row r="6" spans="2:65" ht="26.25" customHeight="1">
      <c r="B6" s="184" t="s">
        <v>200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6"/>
    </row>
    <row r="7" spans="2:65" ht="26.25" customHeight="1">
      <c r="B7" s="184" t="s">
        <v>78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6"/>
    </row>
    <row r="8" spans="2:65" s="3" customFormat="1" ht="78.75">
      <c r="B8" s="22" t="s">
        <v>107</v>
      </c>
      <c r="C8" s="30" t="s">
        <v>36</v>
      </c>
      <c r="D8" s="30" t="s">
        <v>109</v>
      </c>
      <c r="E8" s="30" t="s">
        <v>108</v>
      </c>
      <c r="F8" s="30" t="s">
        <v>52</v>
      </c>
      <c r="G8" s="30" t="s">
        <v>15</v>
      </c>
      <c r="H8" s="30" t="s">
        <v>53</v>
      </c>
      <c r="I8" s="30" t="s">
        <v>93</v>
      </c>
      <c r="J8" s="30" t="s">
        <v>18</v>
      </c>
      <c r="K8" s="30" t="s">
        <v>92</v>
      </c>
      <c r="L8" s="30" t="s">
        <v>17</v>
      </c>
      <c r="M8" s="70" t="s">
        <v>19</v>
      </c>
      <c r="N8" s="30" t="s">
        <v>222</v>
      </c>
      <c r="O8" s="30" t="s">
        <v>221</v>
      </c>
      <c r="P8" s="30" t="s">
        <v>101</v>
      </c>
      <c r="Q8" s="30" t="s">
        <v>48</v>
      </c>
      <c r="R8" s="30" t="s">
        <v>172</v>
      </c>
      <c r="S8" s="31" t="s">
        <v>174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231</v>
      </c>
      <c r="O9" s="32"/>
      <c r="P9" s="32" t="s">
        <v>225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104</v>
      </c>
      <c r="R10" s="20" t="s">
        <v>105</v>
      </c>
      <c r="S10" s="20" t="s">
        <v>175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24" style="2" bestFit="1" customWidth="1"/>
    <col min="3" max="3" width="46.140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6.42578125" style="1" bestFit="1" customWidth="1"/>
    <col min="8" max="8" width="11.140625" style="1" bestFit="1" customWidth="1"/>
    <col min="9" max="9" width="11.28515625" style="1" bestFit="1" customWidth="1"/>
    <col min="10" max="10" width="5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169</v>
      </c>
      <c r="C1" s="76" t="s" vm="1">
        <v>236</v>
      </c>
    </row>
    <row r="2" spans="2:81">
      <c r="B2" s="56" t="s">
        <v>168</v>
      </c>
      <c r="C2" s="76" t="s">
        <v>237</v>
      </c>
    </row>
    <row r="3" spans="2:81">
      <c r="B3" s="56" t="s">
        <v>170</v>
      </c>
      <c r="C3" s="76" t="s">
        <v>238</v>
      </c>
    </row>
    <row r="4" spans="2:81">
      <c r="B4" s="56" t="s">
        <v>171</v>
      </c>
      <c r="C4" s="76">
        <v>9454</v>
      </c>
    </row>
    <row r="6" spans="2:81" ht="26.25" customHeight="1">
      <c r="B6" s="184" t="s">
        <v>200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6"/>
    </row>
    <row r="7" spans="2:81" ht="26.25" customHeight="1">
      <c r="B7" s="184" t="s">
        <v>79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6"/>
    </row>
    <row r="8" spans="2:81" s="3" customFormat="1" ht="78.75">
      <c r="B8" s="22" t="s">
        <v>107</v>
      </c>
      <c r="C8" s="30" t="s">
        <v>36</v>
      </c>
      <c r="D8" s="30" t="s">
        <v>109</v>
      </c>
      <c r="E8" s="30" t="s">
        <v>108</v>
      </c>
      <c r="F8" s="30" t="s">
        <v>52</v>
      </c>
      <c r="G8" s="30" t="s">
        <v>15</v>
      </c>
      <c r="H8" s="30" t="s">
        <v>53</v>
      </c>
      <c r="I8" s="30" t="s">
        <v>93</v>
      </c>
      <c r="J8" s="30" t="s">
        <v>18</v>
      </c>
      <c r="K8" s="30" t="s">
        <v>92</v>
      </c>
      <c r="L8" s="30" t="s">
        <v>17</v>
      </c>
      <c r="M8" s="70" t="s">
        <v>19</v>
      </c>
      <c r="N8" s="70" t="s">
        <v>222</v>
      </c>
      <c r="O8" s="30" t="s">
        <v>221</v>
      </c>
      <c r="P8" s="30" t="s">
        <v>101</v>
      </c>
      <c r="Q8" s="30" t="s">
        <v>48</v>
      </c>
      <c r="R8" s="30" t="s">
        <v>172</v>
      </c>
      <c r="S8" s="31" t="s">
        <v>174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231</v>
      </c>
      <c r="O9" s="32"/>
      <c r="P9" s="32" t="s">
        <v>225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104</v>
      </c>
      <c r="R10" s="20" t="s">
        <v>105</v>
      </c>
      <c r="S10" s="20" t="s">
        <v>175</v>
      </c>
      <c r="T10" s="5"/>
      <c r="BZ10" s="1"/>
    </row>
    <row r="11" spans="2:81" s="4" customFormat="1" ht="18" customHeight="1">
      <c r="B11" s="122" t="s">
        <v>41</v>
      </c>
      <c r="C11" s="80"/>
      <c r="D11" s="80"/>
      <c r="E11" s="80"/>
      <c r="F11" s="80"/>
      <c r="G11" s="80"/>
      <c r="H11" s="80"/>
      <c r="I11" s="80"/>
      <c r="J11" s="91">
        <v>4.1403914393654686</v>
      </c>
      <c r="K11" s="80"/>
      <c r="L11" s="80"/>
      <c r="M11" s="90">
        <v>1.2454340912504967E-2</v>
      </c>
      <c r="N11" s="89"/>
      <c r="O11" s="91"/>
      <c r="P11" s="89">
        <v>56.118269999999995</v>
      </c>
      <c r="Q11" s="80"/>
      <c r="R11" s="90">
        <v>1</v>
      </c>
      <c r="S11" s="90">
        <f>+P11/'סכום נכסי הקרן'!$C$42</f>
        <v>3.6437439552493727E-3</v>
      </c>
      <c r="T11" s="138"/>
      <c r="BZ11" s="98"/>
      <c r="CC11" s="98"/>
    </row>
    <row r="12" spans="2:81" s="98" customFormat="1" ht="17.25" customHeight="1">
      <c r="B12" s="123" t="s">
        <v>219</v>
      </c>
      <c r="C12" s="80"/>
      <c r="D12" s="80"/>
      <c r="E12" s="80"/>
      <c r="F12" s="80"/>
      <c r="G12" s="80"/>
      <c r="H12" s="80"/>
      <c r="I12" s="80"/>
      <c r="J12" s="91">
        <v>4.1403914393654686</v>
      </c>
      <c r="K12" s="80"/>
      <c r="L12" s="80"/>
      <c r="M12" s="90">
        <v>1.2454340912504967E-2</v>
      </c>
      <c r="N12" s="89"/>
      <c r="O12" s="91"/>
      <c r="P12" s="89">
        <v>56.118269999999995</v>
      </c>
      <c r="Q12" s="80"/>
      <c r="R12" s="90">
        <v>1</v>
      </c>
      <c r="S12" s="90">
        <f>+P12/'סכום נכסי הקרן'!$C$42</f>
        <v>3.6437439552493727E-3</v>
      </c>
      <c r="T12" s="136"/>
    </row>
    <row r="13" spans="2:81">
      <c r="B13" s="103" t="s">
        <v>49</v>
      </c>
      <c r="C13" s="80"/>
      <c r="D13" s="80"/>
      <c r="E13" s="80"/>
      <c r="F13" s="80"/>
      <c r="G13" s="80"/>
      <c r="H13" s="80"/>
      <c r="I13" s="80"/>
      <c r="J13" s="91">
        <v>3.6700000000000004</v>
      </c>
      <c r="K13" s="80"/>
      <c r="L13" s="80"/>
      <c r="M13" s="90">
        <v>8.8000000000000005E-3</v>
      </c>
      <c r="N13" s="89"/>
      <c r="O13" s="91"/>
      <c r="P13" s="89">
        <v>42.980199999999996</v>
      </c>
      <c r="Q13" s="80"/>
      <c r="R13" s="90">
        <v>0.76588604744943134</v>
      </c>
      <c r="S13" s="90">
        <f>+P13/'סכום נכסי הקרן'!$C$42</f>
        <v>2.7906926558037E-3</v>
      </c>
      <c r="T13" s="137"/>
    </row>
    <row r="14" spans="2:81">
      <c r="B14" s="104" t="s">
        <v>439</v>
      </c>
      <c r="C14" s="82" t="s">
        <v>440</v>
      </c>
      <c r="D14" s="95" t="s">
        <v>441</v>
      </c>
      <c r="E14" s="82" t="s">
        <v>317</v>
      </c>
      <c r="F14" s="95" t="s">
        <v>318</v>
      </c>
      <c r="G14" s="82" t="s">
        <v>480</v>
      </c>
      <c r="H14" s="82" t="s">
        <v>151</v>
      </c>
      <c r="I14" s="108">
        <v>42935</v>
      </c>
      <c r="J14" s="94">
        <v>3.6700000000000004</v>
      </c>
      <c r="K14" s="95" t="s">
        <v>154</v>
      </c>
      <c r="L14" s="96">
        <v>0.06</v>
      </c>
      <c r="M14" s="93">
        <v>8.8000000000000005E-3</v>
      </c>
      <c r="N14" s="92">
        <v>33864</v>
      </c>
      <c r="O14" s="94">
        <v>126.92</v>
      </c>
      <c r="P14" s="92">
        <v>42.980199999999996</v>
      </c>
      <c r="Q14" s="93">
        <v>9.1505805824504938E-6</v>
      </c>
      <c r="R14" s="93">
        <v>0.76588604744943134</v>
      </c>
      <c r="S14" s="93">
        <f>+P14/'סכום נכסי הקרן'!$C$42</f>
        <v>2.7906926558037E-3</v>
      </c>
      <c r="T14" s="137"/>
    </row>
    <row r="15" spans="2:81">
      <c r="B15" s="105"/>
      <c r="C15" s="82"/>
      <c r="D15" s="82"/>
      <c r="E15" s="82"/>
      <c r="F15" s="82"/>
      <c r="G15" s="82"/>
      <c r="H15" s="82"/>
      <c r="I15" s="82"/>
      <c r="J15" s="94"/>
      <c r="K15" s="82"/>
      <c r="L15" s="82"/>
      <c r="M15" s="93"/>
      <c r="N15" s="92"/>
      <c r="O15" s="94"/>
      <c r="P15" s="82"/>
      <c r="Q15" s="82"/>
      <c r="R15" s="93"/>
      <c r="S15" s="82"/>
      <c r="T15" s="137"/>
    </row>
    <row r="16" spans="2:81">
      <c r="B16" s="103" t="s">
        <v>50</v>
      </c>
      <c r="C16" s="80"/>
      <c r="D16" s="80"/>
      <c r="E16" s="80"/>
      <c r="F16" s="80"/>
      <c r="G16" s="80"/>
      <c r="H16" s="80"/>
      <c r="I16" s="80"/>
      <c r="J16" s="91">
        <v>6.22</v>
      </c>
      <c r="K16" s="80"/>
      <c r="L16" s="80"/>
      <c r="M16" s="90">
        <v>2.35E-2</v>
      </c>
      <c r="N16" s="89"/>
      <c r="O16" s="91"/>
      <c r="P16" s="89">
        <v>11.042339999999999</v>
      </c>
      <c r="Q16" s="80"/>
      <c r="R16" s="90">
        <v>0.19676907360116411</v>
      </c>
      <c r="S16" s="90">
        <f>+P16/'סכום נכסי הקרן'!$C$42</f>
        <v>7.169761225142607E-4</v>
      </c>
      <c r="T16" s="137"/>
    </row>
    <row r="17" spans="2:20">
      <c r="B17" s="104" t="s">
        <v>442</v>
      </c>
      <c r="C17" s="82" t="s">
        <v>443</v>
      </c>
      <c r="D17" s="95" t="s">
        <v>441</v>
      </c>
      <c r="E17" s="82" t="s">
        <v>444</v>
      </c>
      <c r="F17" s="95" t="s">
        <v>298</v>
      </c>
      <c r="G17" s="82" t="s">
        <v>480</v>
      </c>
      <c r="H17" s="82" t="s">
        <v>151</v>
      </c>
      <c r="I17" s="108">
        <v>42936</v>
      </c>
      <c r="J17" s="94">
        <v>6.22</v>
      </c>
      <c r="K17" s="95" t="s">
        <v>154</v>
      </c>
      <c r="L17" s="96">
        <v>3.1E-2</v>
      </c>
      <c r="M17" s="93">
        <v>2.35E-2</v>
      </c>
      <c r="N17" s="92">
        <v>10611</v>
      </c>
      <c r="O17" s="94">
        <v>104.84</v>
      </c>
      <c r="P17" s="92">
        <v>11.042339999999999</v>
      </c>
      <c r="Q17" s="93">
        <v>2.7923684210526317E-5</v>
      </c>
      <c r="R17" s="93">
        <v>0.19676907360116411</v>
      </c>
      <c r="S17" s="93">
        <f>+P17/'סכום נכסי הקרן'!$C$42</f>
        <v>7.169761225142607E-4</v>
      </c>
      <c r="T17" s="137"/>
    </row>
    <row r="18" spans="2:20">
      <c r="B18" s="105"/>
      <c r="C18" s="82"/>
      <c r="D18" s="82"/>
      <c r="E18" s="82"/>
      <c r="F18" s="82"/>
      <c r="G18" s="82"/>
      <c r="H18" s="82"/>
      <c r="I18" s="82"/>
      <c r="J18" s="94"/>
      <c r="K18" s="82"/>
      <c r="L18" s="82"/>
      <c r="M18" s="93"/>
      <c r="N18" s="92"/>
      <c r="O18" s="94"/>
      <c r="P18" s="82"/>
      <c r="Q18" s="82"/>
      <c r="R18" s="93"/>
      <c r="S18" s="82"/>
      <c r="T18" s="137"/>
    </row>
    <row r="19" spans="2:20">
      <c r="B19" s="103" t="s">
        <v>38</v>
      </c>
      <c r="C19" s="80"/>
      <c r="D19" s="80"/>
      <c r="E19" s="80"/>
      <c r="F19" s="80"/>
      <c r="G19" s="80"/>
      <c r="H19" s="80"/>
      <c r="I19" s="80"/>
      <c r="J19" s="91">
        <v>2.83</v>
      </c>
      <c r="K19" s="80"/>
      <c r="L19" s="80"/>
      <c r="M19" s="90">
        <v>2.92E-2</v>
      </c>
      <c r="N19" s="89"/>
      <c r="O19" s="91"/>
      <c r="P19" s="89">
        <v>2.0957300000000001</v>
      </c>
      <c r="Q19" s="80"/>
      <c r="R19" s="90">
        <v>3.7344878949404539E-2</v>
      </c>
      <c r="S19" s="90">
        <f>+P19/'סכום נכסי הקרן'!$C$42</f>
        <v>1.3607517693141235E-4</v>
      </c>
      <c r="T19" s="137"/>
    </row>
    <row r="20" spans="2:20">
      <c r="B20" s="104" t="s">
        <v>445</v>
      </c>
      <c r="C20" s="82" t="s">
        <v>446</v>
      </c>
      <c r="D20" s="95" t="s">
        <v>441</v>
      </c>
      <c r="E20" s="82" t="s">
        <v>447</v>
      </c>
      <c r="F20" s="95" t="s">
        <v>448</v>
      </c>
      <c r="G20" s="82" t="s">
        <v>481</v>
      </c>
      <c r="H20" s="82" t="s">
        <v>477</v>
      </c>
      <c r="I20" s="108">
        <v>42954</v>
      </c>
      <c r="J20" s="94">
        <v>2.83</v>
      </c>
      <c r="K20" s="95" t="s">
        <v>153</v>
      </c>
      <c r="L20" s="96">
        <v>3.7000000000000005E-2</v>
      </c>
      <c r="M20" s="93">
        <v>2.92E-2</v>
      </c>
      <c r="N20" s="92">
        <v>580</v>
      </c>
      <c r="O20" s="94">
        <v>102.39</v>
      </c>
      <c r="P20" s="92">
        <v>2.0957300000000001</v>
      </c>
      <c r="Q20" s="93">
        <v>8.6304386643652169E-6</v>
      </c>
      <c r="R20" s="93">
        <v>3.7344878949404539E-2</v>
      </c>
      <c r="S20" s="93">
        <f>+P20/'סכום נכסי הקרן'!$C$42</f>
        <v>1.3607517693141235E-4</v>
      </c>
      <c r="T20" s="137"/>
    </row>
    <row r="21" spans="2:20">
      <c r="B21" s="106"/>
      <c r="C21" s="107"/>
      <c r="D21" s="107"/>
      <c r="E21" s="107"/>
      <c r="F21" s="107"/>
      <c r="G21" s="107"/>
      <c r="H21" s="107"/>
      <c r="I21" s="107"/>
      <c r="J21" s="109"/>
      <c r="K21" s="107"/>
      <c r="L21" s="107"/>
      <c r="M21" s="110"/>
      <c r="N21" s="111"/>
      <c r="O21" s="109"/>
      <c r="P21" s="107"/>
      <c r="Q21" s="107"/>
      <c r="R21" s="110"/>
      <c r="S21" s="107"/>
      <c r="T21" s="137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37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37"/>
    </row>
    <row r="24" spans="2:20">
      <c r="B24" s="97" t="s">
        <v>235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37"/>
    </row>
    <row r="25" spans="2:20">
      <c r="B25" s="97" t="s">
        <v>103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20">
      <c r="B26" s="97" t="s">
        <v>220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20">
      <c r="B27" s="97" t="s">
        <v>230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2:19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2:19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2:19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2:19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2:19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2:19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</row>
    <row r="118" spans="2:19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</row>
    <row r="119" spans="2:19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</row>
    <row r="120" spans="2:19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23 B28:B120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169</v>
      </c>
      <c r="C1" s="76" t="s" vm="1">
        <v>236</v>
      </c>
    </row>
    <row r="2" spans="2:98">
      <c r="B2" s="56" t="s">
        <v>168</v>
      </c>
      <c r="C2" s="76" t="s">
        <v>237</v>
      </c>
    </row>
    <row r="3" spans="2:98">
      <c r="B3" s="56" t="s">
        <v>170</v>
      </c>
      <c r="C3" s="76" t="s">
        <v>238</v>
      </c>
    </row>
    <row r="4" spans="2:98">
      <c r="B4" s="56" t="s">
        <v>171</v>
      </c>
      <c r="C4" s="76">
        <v>9454</v>
      </c>
    </row>
    <row r="6" spans="2:98" ht="26.25" customHeight="1">
      <c r="B6" s="184" t="s">
        <v>200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6"/>
    </row>
    <row r="7" spans="2:98" ht="26.25" customHeight="1">
      <c r="B7" s="184" t="s">
        <v>80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6"/>
    </row>
    <row r="8" spans="2:98" s="3" customFormat="1" ht="78.75">
      <c r="B8" s="22" t="s">
        <v>107</v>
      </c>
      <c r="C8" s="30" t="s">
        <v>36</v>
      </c>
      <c r="D8" s="30" t="s">
        <v>109</v>
      </c>
      <c r="E8" s="30" t="s">
        <v>108</v>
      </c>
      <c r="F8" s="30" t="s">
        <v>52</v>
      </c>
      <c r="G8" s="30" t="s">
        <v>92</v>
      </c>
      <c r="H8" s="30" t="s">
        <v>222</v>
      </c>
      <c r="I8" s="30" t="s">
        <v>221</v>
      </c>
      <c r="J8" s="30" t="s">
        <v>101</v>
      </c>
      <c r="K8" s="30" t="s">
        <v>48</v>
      </c>
      <c r="L8" s="30" t="s">
        <v>172</v>
      </c>
      <c r="M8" s="31" t="s">
        <v>174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231</v>
      </c>
      <c r="I9" s="32"/>
      <c r="J9" s="32" t="s">
        <v>225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</row>
    <row r="13" spans="2:98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</row>
    <row r="14" spans="2:98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2:98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</row>
    <row r="16" spans="2:9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</row>
    <row r="17" spans="2:1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2:1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2:1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169</v>
      </c>
      <c r="C1" s="76" t="s" vm="1">
        <v>236</v>
      </c>
    </row>
    <row r="2" spans="2:55">
      <c r="B2" s="56" t="s">
        <v>168</v>
      </c>
      <c r="C2" s="76" t="s">
        <v>237</v>
      </c>
    </row>
    <row r="3" spans="2:55">
      <c r="B3" s="56" t="s">
        <v>170</v>
      </c>
      <c r="C3" s="76" t="s">
        <v>238</v>
      </c>
    </row>
    <row r="4" spans="2:55">
      <c r="B4" s="56" t="s">
        <v>171</v>
      </c>
      <c r="C4" s="76">
        <v>9454</v>
      </c>
    </row>
    <row r="6" spans="2:55" ht="26.25" customHeight="1">
      <c r="B6" s="184" t="s">
        <v>200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55" ht="26.25" customHeight="1">
      <c r="B7" s="184" t="s">
        <v>87</v>
      </c>
      <c r="C7" s="185"/>
      <c r="D7" s="185"/>
      <c r="E7" s="185"/>
      <c r="F7" s="185"/>
      <c r="G7" s="185"/>
      <c r="H7" s="185"/>
      <c r="I7" s="185"/>
      <c r="J7" s="185"/>
      <c r="K7" s="186"/>
    </row>
    <row r="8" spans="2:55" s="3" customFormat="1" ht="78.75">
      <c r="B8" s="22" t="s">
        <v>107</v>
      </c>
      <c r="C8" s="30" t="s">
        <v>36</v>
      </c>
      <c r="D8" s="30" t="s">
        <v>92</v>
      </c>
      <c r="E8" s="30" t="s">
        <v>93</v>
      </c>
      <c r="F8" s="30" t="s">
        <v>222</v>
      </c>
      <c r="G8" s="30" t="s">
        <v>221</v>
      </c>
      <c r="H8" s="30" t="s">
        <v>101</v>
      </c>
      <c r="I8" s="30" t="s">
        <v>48</v>
      </c>
      <c r="J8" s="30" t="s">
        <v>172</v>
      </c>
      <c r="K8" s="31" t="s">
        <v>174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231</v>
      </c>
      <c r="G9" s="32"/>
      <c r="H9" s="32" t="s">
        <v>225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103</v>
      </c>
      <c r="C12" s="99"/>
      <c r="D12" s="99"/>
      <c r="E12" s="99"/>
      <c r="F12" s="99"/>
      <c r="G12" s="99"/>
      <c r="H12" s="99"/>
      <c r="I12" s="99"/>
      <c r="J12" s="99"/>
      <c r="K12" s="99"/>
      <c r="V12" s="1"/>
    </row>
    <row r="13" spans="2:55">
      <c r="B13" s="97" t="s">
        <v>220</v>
      </c>
      <c r="C13" s="99"/>
      <c r="D13" s="99"/>
      <c r="E13" s="99"/>
      <c r="F13" s="99"/>
      <c r="G13" s="99"/>
      <c r="H13" s="99"/>
      <c r="I13" s="99"/>
      <c r="J13" s="99"/>
      <c r="K13" s="99"/>
      <c r="V13" s="1"/>
    </row>
    <row r="14" spans="2:55">
      <c r="B14" s="97" t="s">
        <v>230</v>
      </c>
      <c r="C14" s="99"/>
      <c r="D14" s="99"/>
      <c r="E14" s="99"/>
      <c r="F14" s="99"/>
      <c r="G14" s="99"/>
      <c r="H14" s="99"/>
      <c r="I14" s="99"/>
      <c r="J14" s="99"/>
      <c r="K14" s="99"/>
      <c r="V14" s="1"/>
    </row>
    <row r="15" spans="2:55">
      <c r="B15" s="99"/>
      <c r="C15" s="99"/>
      <c r="D15" s="99"/>
      <c r="E15" s="99"/>
      <c r="F15" s="99"/>
      <c r="G15" s="99"/>
      <c r="H15" s="99"/>
      <c r="I15" s="99"/>
      <c r="J15" s="99"/>
      <c r="K15" s="99"/>
      <c r="V15" s="1"/>
    </row>
    <row r="16" spans="2:55">
      <c r="B16" s="99"/>
      <c r="C16" s="99"/>
      <c r="D16" s="99"/>
      <c r="E16" s="99"/>
      <c r="F16" s="99"/>
      <c r="G16" s="99"/>
      <c r="H16" s="99"/>
      <c r="I16" s="99"/>
      <c r="J16" s="99"/>
      <c r="K16" s="99"/>
      <c r="V16" s="1"/>
    </row>
    <row r="17" spans="2:22">
      <c r="B17" s="99"/>
      <c r="C17" s="99"/>
      <c r="D17" s="99"/>
      <c r="E17" s="99"/>
      <c r="F17" s="99"/>
      <c r="G17" s="99"/>
      <c r="H17" s="99"/>
      <c r="I17" s="99"/>
      <c r="J17" s="99"/>
      <c r="K17" s="99"/>
      <c r="V17" s="1"/>
    </row>
    <row r="18" spans="2:22">
      <c r="B18" s="99"/>
      <c r="C18" s="99"/>
      <c r="D18" s="99"/>
      <c r="E18" s="99"/>
      <c r="F18" s="99"/>
      <c r="G18" s="99"/>
      <c r="H18" s="99"/>
      <c r="I18" s="99"/>
      <c r="J18" s="99"/>
      <c r="K18" s="99"/>
      <c r="V18" s="1"/>
    </row>
    <row r="19" spans="2:22">
      <c r="B19" s="99"/>
      <c r="C19" s="99"/>
      <c r="D19" s="99"/>
      <c r="E19" s="99"/>
      <c r="F19" s="99"/>
      <c r="G19" s="99"/>
      <c r="H19" s="99"/>
      <c r="I19" s="99"/>
      <c r="J19" s="99"/>
      <c r="K19" s="99"/>
      <c r="V19" s="1"/>
    </row>
    <row r="20" spans="2:22">
      <c r="B20" s="99"/>
      <c r="C20" s="99"/>
      <c r="D20" s="99"/>
      <c r="E20" s="99"/>
      <c r="F20" s="99"/>
      <c r="G20" s="99"/>
      <c r="H20" s="99"/>
      <c r="I20" s="99"/>
      <c r="J20" s="99"/>
      <c r="K20" s="99"/>
      <c r="V20" s="1"/>
    </row>
    <row r="21" spans="2:22">
      <c r="B21" s="99"/>
      <c r="C21" s="99"/>
      <c r="D21" s="99"/>
      <c r="E21" s="99"/>
      <c r="F21" s="99"/>
      <c r="G21" s="99"/>
      <c r="H21" s="99"/>
      <c r="I21" s="99"/>
      <c r="J21" s="99"/>
      <c r="K21" s="99"/>
      <c r="V21" s="1"/>
    </row>
    <row r="22" spans="2:22" ht="16.5" customHeight="1">
      <c r="B22" s="99"/>
      <c r="C22" s="99"/>
      <c r="D22" s="99"/>
      <c r="E22" s="99"/>
      <c r="F22" s="99"/>
      <c r="G22" s="99"/>
      <c r="H22" s="99"/>
      <c r="I22" s="99"/>
      <c r="J22" s="99"/>
      <c r="K22" s="99"/>
      <c r="V22" s="1"/>
    </row>
    <row r="23" spans="2:22" ht="16.5" customHeight="1">
      <c r="B23" s="99"/>
      <c r="C23" s="99"/>
      <c r="D23" s="99"/>
      <c r="E23" s="99"/>
      <c r="F23" s="99"/>
      <c r="G23" s="99"/>
      <c r="H23" s="99"/>
      <c r="I23" s="99"/>
      <c r="J23" s="99"/>
      <c r="K23" s="99"/>
      <c r="V23" s="1"/>
    </row>
    <row r="24" spans="2:22" ht="16.5" customHeight="1">
      <c r="B24" s="99"/>
      <c r="C24" s="99"/>
      <c r="D24" s="99"/>
      <c r="E24" s="99"/>
      <c r="F24" s="99"/>
      <c r="G24" s="99"/>
      <c r="H24" s="99"/>
      <c r="I24" s="99"/>
      <c r="J24" s="99"/>
      <c r="K24" s="99"/>
      <c r="V24" s="1"/>
    </row>
    <row r="25" spans="2:22">
      <c r="B25" s="99"/>
      <c r="C25" s="99"/>
      <c r="D25" s="99"/>
      <c r="E25" s="99"/>
      <c r="F25" s="99"/>
      <c r="G25" s="99"/>
      <c r="H25" s="99"/>
      <c r="I25" s="99"/>
      <c r="J25" s="99"/>
      <c r="K25" s="99"/>
      <c r="V25" s="1"/>
    </row>
    <row r="26" spans="2:22">
      <c r="B26" s="99"/>
      <c r="C26" s="99"/>
      <c r="D26" s="99"/>
      <c r="E26" s="99"/>
      <c r="F26" s="99"/>
      <c r="G26" s="99"/>
      <c r="H26" s="99"/>
      <c r="I26" s="99"/>
      <c r="J26" s="99"/>
      <c r="K26" s="99"/>
      <c r="V26" s="1"/>
    </row>
    <row r="27" spans="2:22">
      <c r="B27" s="99"/>
      <c r="C27" s="99"/>
      <c r="D27" s="99"/>
      <c r="E27" s="99"/>
      <c r="F27" s="99"/>
      <c r="G27" s="99"/>
      <c r="H27" s="99"/>
      <c r="I27" s="99"/>
      <c r="J27" s="99"/>
      <c r="K27" s="99"/>
      <c r="V27" s="1"/>
    </row>
    <row r="28" spans="2:22">
      <c r="B28" s="99"/>
      <c r="C28" s="99"/>
      <c r="D28" s="99"/>
      <c r="E28" s="99"/>
      <c r="F28" s="99"/>
      <c r="G28" s="99"/>
      <c r="H28" s="99"/>
      <c r="I28" s="99"/>
      <c r="J28" s="99"/>
      <c r="K28" s="99"/>
      <c r="V28" s="1"/>
    </row>
    <row r="29" spans="2:22">
      <c r="B29" s="99"/>
      <c r="C29" s="99"/>
      <c r="D29" s="99"/>
      <c r="E29" s="99"/>
      <c r="F29" s="99"/>
      <c r="G29" s="99"/>
      <c r="H29" s="99"/>
      <c r="I29" s="99"/>
      <c r="J29" s="99"/>
      <c r="K29" s="99"/>
      <c r="V29" s="1"/>
    </row>
    <row r="30" spans="2:22">
      <c r="B30" s="99"/>
      <c r="C30" s="99"/>
      <c r="D30" s="99"/>
      <c r="E30" s="99"/>
      <c r="F30" s="99"/>
      <c r="G30" s="99"/>
      <c r="H30" s="99"/>
      <c r="I30" s="99"/>
      <c r="J30" s="99"/>
      <c r="K30" s="99"/>
      <c r="V30" s="1"/>
    </row>
    <row r="31" spans="2:22">
      <c r="B31" s="99"/>
      <c r="C31" s="99"/>
      <c r="D31" s="99"/>
      <c r="E31" s="99"/>
      <c r="F31" s="99"/>
      <c r="G31" s="99"/>
      <c r="H31" s="99"/>
      <c r="I31" s="99"/>
      <c r="J31" s="99"/>
      <c r="K31" s="99"/>
      <c r="V31" s="1"/>
    </row>
    <row r="32" spans="2:22">
      <c r="B32" s="99"/>
      <c r="C32" s="99"/>
      <c r="D32" s="99"/>
      <c r="E32" s="99"/>
      <c r="F32" s="99"/>
      <c r="G32" s="99"/>
      <c r="H32" s="99"/>
      <c r="I32" s="99"/>
      <c r="J32" s="99"/>
      <c r="K32" s="99"/>
      <c r="V32" s="1"/>
    </row>
    <row r="33" spans="2:22">
      <c r="B33" s="99"/>
      <c r="C33" s="99"/>
      <c r="D33" s="99"/>
      <c r="E33" s="99"/>
      <c r="F33" s="99"/>
      <c r="G33" s="99"/>
      <c r="H33" s="99"/>
      <c r="I33" s="99"/>
      <c r="J33" s="99"/>
      <c r="K33" s="99"/>
      <c r="V33" s="1"/>
    </row>
    <row r="34" spans="2:22">
      <c r="B34" s="99"/>
      <c r="C34" s="99"/>
      <c r="D34" s="99"/>
      <c r="E34" s="99"/>
      <c r="F34" s="99"/>
      <c r="G34" s="99"/>
      <c r="H34" s="99"/>
      <c r="I34" s="99"/>
      <c r="J34" s="99"/>
      <c r="K34" s="99"/>
      <c r="V34" s="1"/>
    </row>
    <row r="35" spans="2:22">
      <c r="B35" s="99"/>
      <c r="C35" s="99"/>
      <c r="D35" s="99"/>
      <c r="E35" s="99"/>
      <c r="F35" s="99"/>
      <c r="G35" s="99"/>
      <c r="H35" s="99"/>
      <c r="I35" s="99"/>
      <c r="J35" s="99"/>
      <c r="K35" s="99"/>
      <c r="V35" s="1"/>
    </row>
    <row r="36" spans="2:22">
      <c r="B36" s="99"/>
      <c r="C36" s="99"/>
      <c r="D36" s="99"/>
      <c r="E36" s="99"/>
      <c r="F36" s="99"/>
      <c r="G36" s="99"/>
      <c r="H36" s="99"/>
      <c r="I36" s="99"/>
      <c r="J36" s="99"/>
      <c r="K36" s="99"/>
      <c r="V36" s="1"/>
    </row>
    <row r="37" spans="2:22">
      <c r="B37" s="99"/>
      <c r="C37" s="99"/>
      <c r="D37" s="99"/>
      <c r="E37" s="99"/>
      <c r="F37" s="99"/>
      <c r="G37" s="99"/>
      <c r="H37" s="99"/>
      <c r="I37" s="99"/>
      <c r="J37" s="99"/>
      <c r="K37" s="99"/>
      <c r="V37" s="1"/>
    </row>
    <row r="38" spans="2:22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22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22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22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22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22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22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22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22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22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22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G23" sqref="G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169</v>
      </c>
      <c r="C1" s="76" t="s" vm="1">
        <v>236</v>
      </c>
    </row>
    <row r="2" spans="2:59">
      <c r="B2" s="56" t="s">
        <v>168</v>
      </c>
      <c r="C2" s="76" t="s">
        <v>237</v>
      </c>
    </row>
    <row r="3" spans="2:59">
      <c r="B3" s="56" t="s">
        <v>170</v>
      </c>
      <c r="C3" s="76" t="s">
        <v>238</v>
      </c>
    </row>
    <row r="4" spans="2:59">
      <c r="B4" s="56" t="s">
        <v>171</v>
      </c>
      <c r="C4" s="76">
        <v>9454</v>
      </c>
    </row>
    <row r="6" spans="2:59" ht="26.25" customHeight="1">
      <c r="B6" s="184" t="s">
        <v>200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59" ht="26.25" customHeight="1">
      <c r="B7" s="184" t="s">
        <v>88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</row>
    <row r="8" spans="2:59" s="3" customFormat="1" ht="78.75">
      <c r="B8" s="22" t="s">
        <v>107</v>
      </c>
      <c r="C8" s="30" t="s">
        <v>36</v>
      </c>
      <c r="D8" s="30" t="s">
        <v>52</v>
      </c>
      <c r="E8" s="30" t="s">
        <v>92</v>
      </c>
      <c r="F8" s="30" t="s">
        <v>93</v>
      </c>
      <c r="G8" s="30" t="s">
        <v>222</v>
      </c>
      <c r="H8" s="30" t="s">
        <v>221</v>
      </c>
      <c r="I8" s="30" t="s">
        <v>101</v>
      </c>
      <c r="J8" s="30" t="s">
        <v>48</v>
      </c>
      <c r="K8" s="30" t="s">
        <v>172</v>
      </c>
      <c r="L8" s="31" t="s">
        <v>174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231</v>
      </c>
      <c r="H9" s="16"/>
      <c r="I9" s="16" t="s">
        <v>225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"/>
      <c r="N11" s="1"/>
      <c r="O11" s="1"/>
      <c r="P11" s="1"/>
      <c r="BG11" s="1"/>
    </row>
    <row r="12" spans="2:59" ht="21" customHeight="1">
      <c r="B12" s="112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9">
      <c r="B13" s="112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9">
      <c r="B14" s="112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9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75</v>
      </c>
      <c r="C6" s="13" t="s">
        <v>36</v>
      </c>
      <c r="E6" s="13" t="s">
        <v>108</v>
      </c>
      <c r="I6" s="13" t="s">
        <v>15</v>
      </c>
      <c r="J6" s="13" t="s">
        <v>53</v>
      </c>
      <c r="M6" s="13" t="s">
        <v>92</v>
      </c>
      <c r="Q6" s="13" t="s">
        <v>17</v>
      </c>
      <c r="R6" s="13" t="s">
        <v>19</v>
      </c>
      <c r="U6" s="13" t="s">
        <v>51</v>
      </c>
      <c r="W6" s="14" t="s">
        <v>47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77</v>
      </c>
      <c r="C8" s="30" t="s">
        <v>36</v>
      </c>
      <c r="D8" s="30" t="s">
        <v>110</v>
      </c>
      <c r="I8" s="30" t="s">
        <v>15</v>
      </c>
      <c r="J8" s="30" t="s">
        <v>53</v>
      </c>
      <c r="K8" s="30" t="s">
        <v>93</v>
      </c>
      <c r="L8" s="30" t="s">
        <v>18</v>
      </c>
      <c r="M8" s="30" t="s">
        <v>92</v>
      </c>
      <c r="Q8" s="30" t="s">
        <v>17</v>
      </c>
      <c r="R8" s="30" t="s">
        <v>19</v>
      </c>
      <c r="S8" s="30" t="s">
        <v>0</v>
      </c>
      <c r="T8" s="30" t="s">
        <v>96</v>
      </c>
      <c r="U8" s="30" t="s">
        <v>51</v>
      </c>
      <c r="V8" s="30" t="s">
        <v>48</v>
      </c>
      <c r="W8" s="31" t="s">
        <v>102</v>
      </c>
    </row>
    <row r="9" spans="2:25" ht="31.5">
      <c r="B9" s="48" t="str">
        <f>'תעודות חוב מסחריות '!B7:T7</f>
        <v>2. תעודות חוב מסחריות</v>
      </c>
      <c r="C9" s="13" t="s">
        <v>36</v>
      </c>
      <c r="D9" s="13" t="s">
        <v>110</v>
      </c>
      <c r="E9" s="41" t="s">
        <v>108</v>
      </c>
      <c r="G9" s="13" t="s">
        <v>52</v>
      </c>
      <c r="I9" s="13" t="s">
        <v>15</v>
      </c>
      <c r="J9" s="13" t="s">
        <v>53</v>
      </c>
      <c r="K9" s="13" t="s">
        <v>93</v>
      </c>
      <c r="L9" s="13" t="s">
        <v>18</v>
      </c>
      <c r="M9" s="13" t="s">
        <v>92</v>
      </c>
      <c r="Q9" s="13" t="s">
        <v>17</v>
      </c>
      <c r="R9" s="13" t="s">
        <v>19</v>
      </c>
      <c r="S9" s="13" t="s">
        <v>0</v>
      </c>
      <c r="T9" s="13" t="s">
        <v>96</v>
      </c>
      <c r="U9" s="13" t="s">
        <v>51</v>
      </c>
      <c r="V9" s="13" t="s">
        <v>48</v>
      </c>
      <c r="W9" s="38" t="s">
        <v>102</v>
      </c>
    </row>
    <row r="10" spans="2:25" ht="31.5">
      <c r="B10" s="48" t="str">
        <f>'אג"ח קונצרני'!B7:U7</f>
        <v>3. אג"ח קונצרני</v>
      </c>
      <c r="C10" s="30" t="s">
        <v>36</v>
      </c>
      <c r="D10" s="13" t="s">
        <v>110</v>
      </c>
      <c r="E10" s="41" t="s">
        <v>108</v>
      </c>
      <c r="G10" s="30" t="s">
        <v>52</v>
      </c>
      <c r="I10" s="30" t="s">
        <v>15</v>
      </c>
      <c r="J10" s="30" t="s">
        <v>53</v>
      </c>
      <c r="K10" s="30" t="s">
        <v>93</v>
      </c>
      <c r="L10" s="30" t="s">
        <v>18</v>
      </c>
      <c r="M10" s="30" t="s">
        <v>92</v>
      </c>
      <c r="Q10" s="30" t="s">
        <v>17</v>
      </c>
      <c r="R10" s="30" t="s">
        <v>19</v>
      </c>
      <c r="S10" s="30" t="s">
        <v>0</v>
      </c>
      <c r="T10" s="30" t="s">
        <v>96</v>
      </c>
      <c r="U10" s="30" t="s">
        <v>51</v>
      </c>
      <c r="V10" s="13" t="s">
        <v>48</v>
      </c>
      <c r="W10" s="31" t="s">
        <v>102</v>
      </c>
    </row>
    <row r="11" spans="2:25" ht="31.5">
      <c r="B11" s="48" t="str">
        <f>מניות!B7</f>
        <v>4. מניות</v>
      </c>
      <c r="C11" s="30" t="s">
        <v>36</v>
      </c>
      <c r="D11" s="13" t="s">
        <v>110</v>
      </c>
      <c r="E11" s="41" t="s">
        <v>108</v>
      </c>
      <c r="H11" s="30" t="s">
        <v>92</v>
      </c>
      <c r="S11" s="30" t="s">
        <v>0</v>
      </c>
      <c r="T11" s="13" t="s">
        <v>96</v>
      </c>
      <c r="U11" s="13" t="s">
        <v>51</v>
      </c>
      <c r="V11" s="13" t="s">
        <v>48</v>
      </c>
      <c r="W11" s="14" t="s">
        <v>102</v>
      </c>
    </row>
    <row r="12" spans="2:25" ht="31.5">
      <c r="B12" s="48" t="str">
        <f>'תעודות סל'!B7:N7</f>
        <v>5. תעודות סל</v>
      </c>
      <c r="C12" s="30" t="s">
        <v>36</v>
      </c>
      <c r="D12" s="13" t="s">
        <v>110</v>
      </c>
      <c r="E12" s="41" t="s">
        <v>108</v>
      </c>
      <c r="H12" s="30" t="s">
        <v>92</v>
      </c>
      <c r="S12" s="30" t="s">
        <v>0</v>
      </c>
      <c r="T12" s="30" t="s">
        <v>96</v>
      </c>
      <c r="U12" s="30" t="s">
        <v>51</v>
      </c>
      <c r="V12" s="30" t="s">
        <v>48</v>
      </c>
      <c r="W12" s="31" t="s">
        <v>102</v>
      </c>
    </row>
    <row r="13" spans="2:25" ht="31.5">
      <c r="B13" s="48" t="str">
        <f>'קרנות נאמנות'!B7:O7</f>
        <v>6. קרנות נאמנות</v>
      </c>
      <c r="C13" s="30" t="s">
        <v>36</v>
      </c>
      <c r="D13" s="30" t="s">
        <v>110</v>
      </c>
      <c r="G13" s="30" t="s">
        <v>52</v>
      </c>
      <c r="H13" s="30" t="s">
        <v>92</v>
      </c>
      <c r="S13" s="30" t="s">
        <v>0</v>
      </c>
      <c r="T13" s="30" t="s">
        <v>96</v>
      </c>
      <c r="U13" s="30" t="s">
        <v>51</v>
      </c>
      <c r="V13" s="30" t="s">
        <v>48</v>
      </c>
      <c r="W13" s="31" t="s">
        <v>102</v>
      </c>
    </row>
    <row r="14" spans="2:25" ht="31.5">
      <c r="B14" s="48" t="str">
        <f>'כתבי אופציה'!B7:L7</f>
        <v>7. כתבי אופציה</v>
      </c>
      <c r="C14" s="30" t="s">
        <v>36</v>
      </c>
      <c r="D14" s="30" t="s">
        <v>110</v>
      </c>
      <c r="G14" s="30" t="s">
        <v>52</v>
      </c>
      <c r="H14" s="30" t="s">
        <v>92</v>
      </c>
      <c r="S14" s="30" t="s">
        <v>0</v>
      </c>
      <c r="T14" s="30" t="s">
        <v>96</v>
      </c>
      <c r="U14" s="30" t="s">
        <v>51</v>
      </c>
      <c r="V14" s="30" t="s">
        <v>48</v>
      </c>
      <c r="W14" s="31" t="s">
        <v>102</v>
      </c>
    </row>
    <row r="15" spans="2:25" ht="31.5">
      <c r="B15" s="48" t="str">
        <f>אופציות!B7</f>
        <v>8. אופציות</v>
      </c>
      <c r="C15" s="30" t="s">
        <v>36</v>
      </c>
      <c r="D15" s="30" t="s">
        <v>110</v>
      </c>
      <c r="G15" s="30" t="s">
        <v>52</v>
      </c>
      <c r="H15" s="30" t="s">
        <v>92</v>
      </c>
      <c r="S15" s="30" t="s">
        <v>0</v>
      </c>
      <c r="T15" s="30" t="s">
        <v>96</v>
      </c>
      <c r="U15" s="30" t="s">
        <v>51</v>
      </c>
      <c r="V15" s="30" t="s">
        <v>48</v>
      </c>
      <c r="W15" s="31" t="s">
        <v>102</v>
      </c>
    </row>
    <row r="16" spans="2:25" ht="31.5">
      <c r="B16" s="48" t="str">
        <f>'חוזים עתידיים'!B7:I7</f>
        <v>9. חוזים עתידיים</v>
      </c>
      <c r="C16" s="30" t="s">
        <v>36</v>
      </c>
      <c r="D16" s="30" t="s">
        <v>110</v>
      </c>
      <c r="G16" s="30" t="s">
        <v>52</v>
      </c>
      <c r="H16" s="30" t="s">
        <v>92</v>
      </c>
      <c r="S16" s="30" t="s">
        <v>0</v>
      </c>
      <c r="T16" s="31" t="s">
        <v>96</v>
      </c>
    </row>
    <row r="17" spans="2:25" ht="31.5">
      <c r="B17" s="48" t="str">
        <f>'מוצרים מובנים'!B7:Q7</f>
        <v>10. מוצרים מובנים</v>
      </c>
      <c r="C17" s="30" t="s">
        <v>36</v>
      </c>
      <c r="F17" s="13" t="s">
        <v>40</v>
      </c>
      <c r="I17" s="30" t="s">
        <v>15</v>
      </c>
      <c r="J17" s="30" t="s">
        <v>53</v>
      </c>
      <c r="K17" s="30" t="s">
        <v>93</v>
      </c>
      <c r="L17" s="30" t="s">
        <v>18</v>
      </c>
      <c r="M17" s="30" t="s">
        <v>92</v>
      </c>
      <c r="Q17" s="30" t="s">
        <v>17</v>
      </c>
      <c r="R17" s="30" t="s">
        <v>19</v>
      </c>
      <c r="S17" s="30" t="s">
        <v>0</v>
      </c>
      <c r="T17" s="30" t="s">
        <v>96</v>
      </c>
      <c r="U17" s="30" t="s">
        <v>51</v>
      </c>
      <c r="V17" s="30" t="s">
        <v>48</v>
      </c>
      <c r="W17" s="31" t="s">
        <v>102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36</v>
      </c>
      <c r="I19" s="30" t="s">
        <v>15</v>
      </c>
      <c r="J19" s="30" t="s">
        <v>53</v>
      </c>
      <c r="K19" s="30" t="s">
        <v>93</v>
      </c>
      <c r="L19" s="30" t="s">
        <v>18</v>
      </c>
      <c r="M19" s="30" t="s">
        <v>92</v>
      </c>
      <c r="Q19" s="30" t="s">
        <v>17</v>
      </c>
      <c r="R19" s="30" t="s">
        <v>19</v>
      </c>
      <c r="S19" s="30" t="s">
        <v>0</v>
      </c>
      <c r="T19" s="30" t="s">
        <v>96</v>
      </c>
      <c r="U19" s="30" t="s">
        <v>101</v>
      </c>
      <c r="V19" s="30" t="s">
        <v>48</v>
      </c>
      <c r="W19" s="31" t="s">
        <v>102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36</v>
      </c>
      <c r="D20" s="41" t="s">
        <v>109</v>
      </c>
      <c r="E20" s="41" t="s">
        <v>108</v>
      </c>
      <c r="G20" s="30" t="s">
        <v>52</v>
      </c>
      <c r="I20" s="30" t="s">
        <v>15</v>
      </c>
      <c r="J20" s="30" t="s">
        <v>53</v>
      </c>
      <c r="K20" s="30" t="s">
        <v>93</v>
      </c>
      <c r="L20" s="30" t="s">
        <v>18</v>
      </c>
      <c r="M20" s="30" t="s">
        <v>92</v>
      </c>
      <c r="Q20" s="30" t="s">
        <v>17</v>
      </c>
      <c r="R20" s="30" t="s">
        <v>19</v>
      </c>
      <c r="S20" s="30" t="s">
        <v>0</v>
      </c>
      <c r="T20" s="30" t="s">
        <v>96</v>
      </c>
      <c r="U20" s="30" t="s">
        <v>101</v>
      </c>
      <c r="V20" s="30" t="s">
        <v>48</v>
      </c>
      <c r="W20" s="31" t="s">
        <v>102</v>
      </c>
    </row>
    <row r="21" spans="2:25" ht="31.5">
      <c r="B21" s="48" t="str">
        <f>'לא סחיר - אג"ח קונצרני'!B7:S7</f>
        <v>3. אג"ח קונצרני</v>
      </c>
      <c r="C21" s="30" t="s">
        <v>36</v>
      </c>
      <c r="D21" s="41" t="s">
        <v>109</v>
      </c>
      <c r="E21" s="41" t="s">
        <v>108</v>
      </c>
      <c r="G21" s="30" t="s">
        <v>52</v>
      </c>
      <c r="I21" s="30" t="s">
        <v>15</v>
      </c>
      <c r="J21" s="30" t="s">
        <v>53</v>
      </c>
      <c r="K21" s="30" t="s">
        <v>93</v>
      </c>
      <c r="L21" s="30" t="s">
        <v>18</v>
      </c>
      <c r="M21" s="30" t="s">
        <v>92</v>
      </c>
      <c r="Q21" s="30" t="s">
        <v>17</v>
      </c>
      <c r="R21" s="30" t="s">
        <v>19</v>
      </c>
      <c r="S21" s="30" t="s">
        <v>0</v>
      </c>
      <c r="T21" s="30" t="s">
        <v>96</v>
      </c>
      <c r="U21" s="30" t="s">
        <v>101</v>
      </c>
      <c r="V21" s="30" t="s">
        <v>48</v>
      </c>
      <c r="W21" s="31" t="s">
        <v>102</v>
      </c>
    </row>
    <row r="22" spans="2:25" ht="31.5">
      <c r="B22" s="48" t="str">
        <f>'לא סחיר - מניות'!B7:M7</f>
        <v>4. מניות</v>
      </c>
      <c r="C22" s="30" t="s">
        <v>36</v>
      </c>
      <c r="D22" s="41" t="s">
        <v>109</v>
      </c>
      <c r="E22" s="41" t="s">
        <v>108</v>
      </c>
      <c r="G22" s="30" t="s">
        <v>52</v>
      </c>
      <c r="H22" s="30" t="s">
        <v>92</v>
      </c>
      <c r="S22" s="30" t="s">
        <v>0</v>
      </c>
      <c r="T22" s="30" t="s">
        <v>96</v>
      </c>
      <c r="U22" s="30" t="s">
        <v>101</v>
      </c>
      <c r="V22" s="30" t="s">
        <v>48</v>
      </c>
      <c r="W22" s="31" t="s">
        <v>102</v>
      </c>
    </row>
    <row r="23" spans="2:25" ht="31.5">
      <c r="B23" s="48" t="str">
        <f>'לא סחיר - קרנות השקעה'!B7:K7</f>
        <v>5. קרנות השקעה</v>
      </c>
      <c r="C23" s="30" t="s">
        <v>36</v>
      </c>
      <c r="G23" s="30" t="s">
        <v>52</v>
      </c>
      <c r="H23" s="30" t="s">
        <v>92</v>
      </c>
      <c r="K23" s="30" t="s">
        <v>93</v>
      </c>
      <c r="S23" s="30" t="s">
        <v>0</v>
      </c>
      <c r="T23" s="30" t="s">
        <v>96</v>
      </c>
      <c r="U23" s="30" t="s">
        <v>101</v>
      </c>
      <c r="V23" s="30" t="s">
        <v>48</v>
      </c>
      <c r="W23" s="31" t="s">
        <v>102</v>
      </c>
    </row>
    <row r="24" spans="2:25" ht="31.5">
      <c r="B24" s="48" t="str">
        <f>'לא סחיר - כתבי אופציה'!B7:L7</f>
        <v>6. כתבי אופציה</v>
      </c>
      <c r="C24" s="30" t="s">
        <v>36</v>
      </c>
      <c r="G24" s="30" t="s">
        <v>52</v>
      </c>
      <c r="H24" s="30" t="s">
        <v>92</v>
      </c>
      <c r="K24" s="30" t="s">
        <v>93</v>
      </c>
      <c r="S24" s="30" t="s">
        <v>0</v>
      </c>
      <c r="T24" s="30" t="s">
        <v>96</v>
      </c>
      <c r="U24" s="30" t="s">
        <v>101</v>
      </c>
      <c r="V24" s="30" t="s">
        <v>48</v>
      </c>
      <c r="W24" s="31" t="s">
        <v>102</v>
      </c>
    </row>
    <row r="25" spans="2:25" ht="31.5">
      <c r="B25" s="48" t="str">
        <f>'לא סחיר - אופציות'!B7:L7</f>
        <v>7. אופציות</v>
      </c>
      <c r="C25" s="30" t="s">
        <v>36</v>
      </c>
      <c r="G25" s="30" t="s">
        <v>52</v>
      </c>
      <c r="H25" s="30" t="s">
        <v>92</v>
      </c>
      <c r="K25" s="30" t="s">
        <v>93</v>
      </c>
      <c r="S25" s="30" t="s">
        <v>0</v>
      </c>
      <c r="T25" s="30" t="s">
        <v>96</v>
      </c>
      <c r="U25" s="30" t="s">
        <v>101</v>
      </c>
      <c r="V25" s="30" t="s">
        <v>48</v>
      </c>
      <c r="W25" s="31" t="s">
        <v>102</v>
      </c>
    </row>
    <row r="26" spans="2:25" ht="31.5">
      <c r="B26" s="48" t="str">
        <f>'לא סחיר - חוזים עתידיים'!B7:K7</f>
        <v>8. חוזים עתידיים</v>
      </c>
      <c r="C26" s="30" t="s">
        <v>36</v>
      </c>
      <c r="G26" s="30" t="s">
        <v>52</v>
      </c>
      <c r="H26" s="30" t="s">
        <v>92</v>
      </c>
      <c r="K26" s="30" t="s">
        <v>93</v>
      </c>
      <c r="S26" s="30" t="s">
        <v>0</v>
      </c>
      <c r="T26" s="30" t="s">
        <v>96</v>
      </c>
      <c r="U26" s="30" t="s">
        <v>101</v>
      </c>
      <c r="V26" s="31" t="s">
        <v>102</v>
      </c>
    </row>
    <row r="27" spans="2:25" ht="31.5">
      <c r="B27" s="48" t="str">
        <f>'לא סחיר - מוצרים מובנים'!B7:Q7</f>
        <v>9. מוצרים מובנים</v>
      </c>
      <c r="C27" s="30" t="s">
        <v>36</v>
      </c>
      <c r="F27" s="30" t="s">
        <v>40</v>
      </c>
      <c r="I27" s="30" t="s">
        <v>15</v>
      </c>
      <c r="J27" s="30" t="s">
        <v>53</v>
      </c>
      <c r="K27" s="30" t="s">
        <v>93</v>
      </c>
      <c r="L27" s="30" t="s">
        <v>18</v>
      </c>
      <c r="M27" s="30" t="s">
        <v>92</v>
      </c>
      <c r="Q27" s="30" t="s">
        <v>17</v>
      </c>
      <c r="R27" s="30" t="s">
        <v>19</v>
      </c>
      <c r="S27" s="30" t="s">
        <v>0</v>
      </c>
      <c r="T27" s="30" t="s">
        <v>96</v>
      </c>
      <c r="U27" s="30" t="s">
        <v>101</v>
      </c>
      <c r="V27" s="30" t="s">
        <v>48</v>
      </c>
      <c r="W27" s="31" t="s">
        <v>102</v>
      </c>
    </row>
    <row r="28" spans="2:25" ht="31.5">
      <c r="B28" s="52" t="str">
        <f>הלוואות!B6</f>
        <v>1.ד. הלוואות:</v>
      </c>
      <c r="C28" s="30" t="s">
        <v>36</v>
      </c>
      <c r="I28" s="30" t="s">
        <v>15</v>
      </c>
      <c r="J28" s="30" t="s">
        <v>53</v>
      </c>
      <c r="L28" s="30" t="s">
        <v>18</v>
      </c>
      <c r="M28" s="30" t="s">
        <v>92</v>
      </c>
      <c r="Q28" s="13" t="s">
        <v>32</v>
      </c>
      <c r="R28" s="30" t="s">
        <v>19</v>
      </c>
      <c r="S28" s="30" t="s">
        <v>0</v>
      </c>
      <c r="T28" s="30" t="s">
        <v>96</v>
      </c>
      <c r="U28" s="30" t="s">
        <v>101</v>
      </c>
      <c r="V28" s="31" t="s">
        <v>102</v>
      </c>
    </row>
    <row r="29" spans="2:25" ht="47.25">
      <c r="B29" s="52" t="str">
        <f>'פקדונות מעל 3 חודשים'!B6:O6</f>
        <v>1.ה. פקדונות מעל 3 חודשים:</v>
      </c>
      <c r="C29" s="30" t="s">
        <v>36</v>
      </c>
      <c r="E29" s="30" t="s">
        <v>108</v>
      </c>
      <c r="I29" s="30" t="s">
        <v>15</v>
      </c>
      <c r="J29" s="30" t="s">
        <v>53</v>
      </c>
      <c r="L29" s="30" t="s">
        <v>18</v>
      </c>
      <c r="M29" s="30" t="s">
        <v>92</v>
      </c>
      <c r="O29" s="49" t="s">
        <v>42</v>
      </c>
      <c r="P29" s="50"/>
      <c r="R29" s="30" t="s">
        <v>19</v>
      </c>
      <c r="S29" s="30" t="s">
        <v>0</v>
      </c>
      <c r="T29" s="30" t="s">
        <v>96</v>
      </c>
      <c r="U29" s="30" t="s">
        <v>101</v>
      </c>
      <c r="V29" s="31" t="s">
        <v>102</v>
      </c>
    </row>
    <row r="30" spans="2:25" ht="63">
      <c r="B30" s="52" t="str">
        <f>'זכויות מקרקעין'!B6</f>
        <v>1. ו. זכויות במקרקעין:</v>
      </c>
      <c r="C30" s="13" t="s">
        <v>44</v>
      </c>
      <c r="N30" s="49" t="s">
        <v>76</v>
      </c>
      <c r="P30" s="50" t="s">
        <v>45</v>
      </c>
      <c r="U30" s="30" t="s">
        <v>101</v>
      </c>
      <c r="V30" s="14" t="s">
        <v>47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46</v>
      </c>
      <c r="R31" s="13" t="s">
        <v>43</v>
      </c>
      <c r="U31" s="30" t="s">
        <v>101</v>
      </c>
      <c r="V31" s="14" t="s">
        <v>47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98</v>
      </c>
      <c r="Y32" s="14" t="s">
        <v>97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169</v>
      </c>
      <c r="C1" s="76" t="s" vm="1">
        <v>236</v>
      </c>
    </row>
    <row r="2" spans="2:54">
      <c r="B2" s="56" t="s">
        <v>168</v>
      </c>
      <c r="C2" s="76" t="s">
        <v>237</v>
      </c>
    </row>
    <row r="3" spans="2:54">
      <c r="B3" s="56" t="s">
        <v>170</v>
      </c>
      <c r="C3" s="76" t="s">
        <v>238</v>
      </c>
    </row>
    <row r="4" spans="2:54">
      <c r="B4" s="56" t="s">
        <v>171</v>
      </c>
      <c r="C4" s="76">
        <v>9454</v>
      </c>
    </row>
    <row r="6" spans="2:54" ht="26.25" customHeight="1">
      <c r="B6" s="184" t="s">
        <v>200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54" ht="26.25" customHeight="1">
      <c r="B7" s="184" t="s">
        <v>89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</row>
    <row r="8" spans="2:54" s="3" customFormat="1" ht="78.75">
      <c r="B8" s="22" t="s">
        <v>107</v>
      </c>
      <c r="C8" s="30" t="s">
        <v>36</v>
      </c>
      <c r="D8" s="30" t="s">
        <v>52</v>
      </c>
      <c r="E8" s="30" t="s">
        <v>92</v>
      </c>
      <c r="F8" s="30" t="s">
        <v>93</v>
      </c>
      <c r="G8" s="30" t="s">
        <v>222</v>
      </c>
      <c r="H8" s="30" t="s">
        <v>221</v>
      </c>
      <c r="I8" s="30" t="s">
        <v>101</v>
      </c>
      <c r="J8" s="30" t="s">
        <v>48</v>
      </c>
      <c r="K8" s="30" t="s">
        <v>172</v>
      </c>
      <c r="L8" s="31" t="s">
        <v>174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231</v>
      </c>
      <c r="H9" s="16"/>
      <c r="I9" s="16" t="s">
        <v>225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2.85546875" style="2" bestFit="1" customWidth="1"/>
    <col min="3" max="3" width="46.14062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169</v>
      </c>
      <c r="C1" s="76" t="s" vm="1">
        <v>236</v>
      </c>
    </row>
    <row r="2" spans="2:51">
      <c r="B2" s="56" t="s">
        <v>168</v>
      </c>
      <c r="C2" s="76" t="s">
        <v>237</v>
      </c>
    </row>
    <row r="3" spans="2:51">
      <c r="B3" s="56" t="s">
        <v>170</v>
      </c>
      <c r="C3" s="76" t="s">
        <v>238</v>
      </c>
    </row>
    <row r="4" spans="2:51">
      <c r="B4" s="56" t="s">
        <v>171</v>
      </c>
      <c r="C4" s="76">
        <v>9454</v>
      </c>
    </row>
    <row r="6" spans="2:51" ht="26.25" customHeight="1">
      <c r="B6" s="184" t="s">
        <v>200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51" ht="26.25" customHeight="1">
      <c r="B7" s="184" t="s">
        <v>90</v>
      </c>
      <c r="C7" s="185"/>
      <c r="D7" s="185"/>
      <c r="E7" s="185"/>
      <c r="F7" s="185"/>
      <c r="G7" s="185"/>
      <c r="H7" s="185"/>
      <c r="I7" s="185"/>
      <c r="J7" s="185"/>
      <c r="K7" s="186"/>
    </row>
    <row r="8" spans="2:51" s="3" customFormat="1" ht="63">
      <c r="B8" s="22" t="s">
        <v>107</v>
      </c>
      <c r="C8" s="30" t="s">
        <v>36</v>
      </c>
      <c r="D8" s="30" t="s">
        <v>52</v>
      </c>
      <c r="E8" s="30" t="s">
        <v>92</v>
      </c>
      <c r="F8" s="30" t="s">
        <v>93</v>
      </c>
      <c r="G8" s="30" t="s">
        <v>222</v>
      </c>
      <c r="H8" s="30" t="s">
        <v>221</v>
      </c>
      <c r="I8" s="30" t="s">
        <v>101</v>
      </c>
      <c r="J8" s="30" t="s">
        <v>172</v>
      </c>
      <c r="K8" s="31" t="s">
        <v>174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231</v>
      </c>
      <c r="H9" s="16"/>
      <c r="I9" s="16" t="s">
        <v>225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14" t="s">
        <v>39</v>
      </c>
      <c r="C11" s="115"/>
      <c r="D11" s="115"/>
      <c r="E11" s="115"/>
      <c r="F11" s="115"/>
      <c r="G11" s="116"/>
      <c r="H11" s="120"/>
      <c r="I11" s="116">
        <v>17.886290000000002</v>
      </c>
      <c r="J11" s="117">
        <v>1</v>
      </c>
      <c r="K11" s="117">
        <f>+I11/'סכום נכסי הקרן'!$C$42</f>
        <v>1.161351928157039E-3</v>
      </c>
      <c r="AW11" s="98"/>
    </row>
    <row r="12" spans="2:51" s="98" customFormat="1" ht="19.5" customHeight="1">
      <c r="B12" s="118" t="s">
        <v>31</v>
      </c>
      <c r="C12" s="115"/>
      <c r="D12" s="115"/>
      <c r="E12" s="115"/>
      <c r="F12" s="115"/>
      <c r="G12" s="116"/>
      <c r="H12" s="120"/>
      <c r="I12" s="116">
        <v>17.886290000000002</v>
      </c>
      <c r="J12" s="117">
        <v>1</v>
      </c>
      <c r="K12" s="117">
        <f>+I12/'סכום נכסי הקרן'!$C$42</f>
        <v>1.161351928157039E-3</v>
      </c>
    </row>
    <row r="13" spans="2:51">
      <c r="B13" s="100" t="s">
        <v>449</v>
      </c>
      <c r="C13" s="80"/>
      <c r="D13" s="80"/>
      <c r="E13" s="80"/>
      <c r="F13" s="80"/>
      <c r="G13" s="89"/>
      <c r="H13" s="91"/>
      <c r="I13" s="89">
        <v>13.952030000000001</v>
      </c>
      <c r="J13" s="90">
        <v>0.78004046674855432</v>
      </c>
      <c r="K13" s="90">
        <f>+I13/'סכום נכסי הקרן'!$C$42</f>
        <v>9.0590150009895018E-4</v>
      </c>
    </row>
    <row r="14" spans="2:51">
      <c r="B14" s="85" t="s">
        <v>450</v>
      </c>
      <c r="C14" s="82" t="s">
        <v>451</v>
      </c>
      <c r="D14" s="95" t="s">
        <v>452</v>
      </c>
      <c r="E14" s="95" t="s">
        <v>153</v>
      </c>
      <c r="F14" s="108">
        <v>42989</v>
      </c>
      <c r="G14" s="92">
        <v>175530</v>
      </c>
      <c r="H14" s="94">
        <v>-0.32850000000000001</v>
      </c>
      <c r="I14" s="92">
        <v>-0.57665</v>
      </c>
      <c r="J14" s="93">
        <v>-3.2239776946476881E-2</v>
      </c>
      <c r="K14" s="93">
        <f>+I14/'סכום נכסי הקרן'!$C$42</f>
        <v>-3.7441727120143782E-5</v>
      </c>
    </row>
    <row r="15" spans="2:51">
      <c r="B15" s="85" t="s">
        <v>453</v>
      </c>
      <c r="C15" s="82" t="s">
        <v>454</v>
      </c>
      <c r="D15" s="95" t="s">
        <v>452</v>
      </c>
      <c r="E15" s="95" t="s">
        <v>153</v>
      </c>
      <c r="F15" s="108">
        <v>42996</v>
      </c>
      <c r="G15" s="92">
        <v>140556</v>
      </c>
      <c r="H15" s="94">
        <v>-0.23430000000000001</v>
      </c>
      <c r="I15" s="92">
        <v>-0.32933999999999997</v>
      </c>
      <c r="J15" s="93">
        <v>-1.841298558840318E-2</v>
      </c>
      <c r="K15" s="93">
        <f>+I15/'סכום נכסי הקרן'!$C$42</f>
        <v>-2.1383956316219805E-5</v>
      </c>
    </row>
    <row r="16" spans="2:51" s="7" customFormat="1">
      <c r="B16" s="85" t="s">
        <v>455</v>
      </c>
      <c r="C16" s="82" t="s">
        <v>456</v>
      </c>
      <c r="D16" s="95" t="s">
        <v>452</v>
      </c>
      <c r="E16" s="95" t="s">
        <v>153</v>
      </c>
      <c r="F16" s="108">
        <v>42990</v>
      </c>
      <c r="G16" s="92">
        <v>35188</v>
      </c>
      <c r="H16" s="94">
        <v>-9.4700000000000006E-2</v>
      </c>
      <c r="I16" s="92">
        <v>-3.3340000000000002E-2</v>
      </c>
      <c r="J16" s="93">
        <v>-1.8639975087063889E-3</v>
      </c>
      <c r="K16" s="93">
        <f>+I16/'סכום נכסי הקרן'!$C$42</f>
        <v>-2.1647571008160818E-6</v>
      </c>
      <c r="AW16" s="1"/>
      <c r="AY16" s="1"/>
    </row>
    <row r="17" spans="2:51" s="7" customFormat="1">
      <c r="B17" s="85" t="s">
        <v>457</v>
      </c>
      <c r="C17" s="82" t="s">
        <v>458</v>
      </c>
      <c r="D17" s="95" t="s">
        <v>452</v>
      </c>
      <c r="E17" s="95" t="s">
        <v>153</v>
      </c>
      <c r="F17" s="108">
        <v>42991</v>
      </c>
      <c r="G17" s="92">
        <v>141040</v>
      </c>
      <c r="H17" s="94">
        <v>0.1096</v>
      </c>
      <c r="I17" s="92">
        <v>0.15458000000000002</v>
      </c>
      <c r="J17" s="93">
        <v>8.6423735721605759E-3</v>
      </c>
      <c r="K17" s="93">
        <f>+I17/'סכום נכסי הקרן'!$C$42</f>
        <v>1.0036837211882124E-5</v>
      </c>
      <c r="AW17" s="1"/>
      <c r="AY17" s="1"/>
    </row>
    <row r="18" spans="2:51" s="7" customFormat="1">
      <c r="B18" s="85" t="s">
        <v>459</v>
      </c>
      <c r="C18" s="82" t="s">
        <v>460</v>
      </c>
      <c r="D18" s="95" t="s">
        <v>452</v>
      </c>
      <c r="E18" s="95" t="s">
        <v>153</v>
      </c>
      <c r="F18" s="108">
        <v>42984</v>
      </c>
      <c r="G18" s="92">
        <v>1745411.25</v>
      </c>
      <c r="H18" s="94">
        <v>0.86860000000000004</v>
      </c>
      <c r="I18" s="92">
        <v>15.15996</v>
      </c>
      <c r="J18" s="93">
        <v>0.84757431529959526</v>
      </c>
      <c r="K18" s="93">
        <f>+I18/'סכום נכסי הקרן'!$C$42</f>
        <v>9.8433206532956715E-4</v>
      </c>
      <c r="AW18" s="1"/>
      <c r="AY18" s="1"/>
    </row>
    <row r="19" spans="2:51">
      <c r="B19" s="85" t="s">
        <v>461</v>
      </c>
      <c r="C19" s="82" t="s">
        <v>462</v>
      </c>
      <c r="D19" s="95" t="s">
        <v>452</v>
      </c>
      <c r="E19" s="95" t="s">
        <v>153</v>
      </c>
      <c r="F19" s="108">
        <v>42990</v>
      </c>
      <c r="G19" s="92">
        <v>176450</v>
      </c>
      <c r="H19" s="94">
        <v>-0.23980000000000001</v>
      </c>
      <c r="I19" s="92">
        <v>-0.42318</v>
      </c>
      <c r="J19" s="93">
        <v>-2.3659462079615164E-2</v>
      </c>
      <c r="K19" s="93">
        <f>+I19/'סכום נכסי הקרן'!$C$42</f>
        <v>-2.747696190531942E-5</v>
      </c>
    </row>
    <row r="20" spans="2:51">
      <c r="B20" s="81"/>
      <c r="C20" s="82"/>
      <c r="D20" s="82"/>
      <c r="E20" s="82"/>
      <c r="F20" s="82"/>
      <c r="G20" s="92"/>
      <c r="H20" s="94"/>
      <c r="I20" s="82"/>
      <c r="J20" s="93"/>
      <c r="K20" s="82"/>
    </row>
    <row r="21" spans="2:51">
      <c r="B21" s="100" t="s">
        <v>217</v>
      </c>
      <c r="C21" s="80"/>
      <c r="D21" s="80"/>
      <c r="E21" s="80"/>
      <c r="F21" s="80"/>
      <c r="G21" s="89"/>
      <c r="H21" s="91"/>
      <c r="I21" s="89">
        <v>3.9342600000000001</v>
      </c>
      <c r="J21" s="90">
        <v>0.21995953325144563</v>
      </c>
      <c r="K21" s="90">
        <f>+I21/'סכום נכסי הקרן'!$C$42</f>
        <v>2.5545042805808871E-4</v>
      </c>
    </row>
    <row r="22" spans="2:51">
      <c r="B22" s="85" t="s">
        <v>463</v>
      </c>
      <c r="C22" s="82" t="s">
        <v>464</v>
      </c>
      <c r="D22" s="95" t="s">
        <v>452</v>
      </c>
      <c r="E22" s="95" t="s">
        <v>155</v>
      </c>
      <c r="F22" s="108">
        <v>42990</v>
      </c>
      <c r="G22" s="92">
        <v>212382.74</v>
      </c>
      <c r="H22" s="94">
        <v>1.6466000000000001</v>
      </c>
      <c r="I22" s="92">
        <v>3.4970400000000001</v>
      </c>
      <c r="J22" s="93">
        <v>0.19551511241291514</v>
      </c>
      <c r="K22" s="93">
        <f>+I22/'סכום נכסי הקרן'!$C$42</f>
        <v>2.2706185278457923E-4</v>
      </c>
    </row>
    <row r="23" spans="2:51">
      <c r="B23" s="85" t="s">
        <v>465</v>
      </c>
      <c r="C23" s="82" t="s">
        <v>466</v>
      </c>
      <c r="D23" s="95" t="s">
        <v>452</v>
      </c>
      <c r="E23" s="95" t="s">
        <v>155</v>
      </c>
      <c r="F23" s="108">
        <v>42989</v>
      </c>
      <c r="G23" s="92">
        <v>21283.4</v>
      </c>
      <c r="H23" s="94">
        <v>2.0543</v>
      </c>
      <c r="I23" s="92">
        <v>0.43722000000000005</v>
      </c>
      <c r="J23" s="93">
        <v>2.4444420838530517E-2</v>
      </c>
      <c r="K23" s="93">
        <f>+I23/'סכום נכסי הקרן'!$C$42</f>
        <v>2.838857527350952E-5</v>
      </c>
    </row>
    <row r="24" spans="2:51">
      <c r="B24" s="81"/>
      <c r="C24" s="82"/>
      <c r="D24" s="82"/>
      <c r="E24" s="82"/>
      <c r="F24" s="82"/>
      <c r="G24" s="92"/>
      <c r="H24" s="94"/>
      <c r="I24" s="82"/>
      <c r="J24" s="93"/>
      <c r="K24" s="82"/>
    </row>
    <row r="25" spans="2:5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5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51">
      <c r="B27" s="97" t="s">
        <v>235</v>
      </c>
      <c r="C27" s="99"/>
      <c r="D27" s="99"/>
      <c r="E27" s="99"/>
      <c r="F27" s="99"/>
      <c r="G27" s="99"/>
      <c r="H27" s="99"/>
      <c r="I27" s="99"/>
      <c r="J27" s="99"/>
      <c r="K27" s="99"/>
    </row>
    <row r="28" spans="2:51">
      <c r="B28" s="97" t="s">
        <v>103</v>
      </c>
      <c r="C28" s="99"/>
      <c r="D28" s="99"/>
      <c r="E28" s="99"/>
      <c r="F28" s="99"/>
      <c r="G28" s="99"/>
      <c r="H28" s="99"/>
      <c r="I28" s="99"/>
      <c r="J28" s="99"/>
      <c r="K28" s="99"/>
    </row>
    <row r="29" spans="2:51">
      <c r="B29" s="97" t="s">
        <v>220</v>
      </c>
      <c r="C29" s="99"/>
      <c r="D29" s="99"/>
      <c r="E29" s="99"/>
      <c r="F29" s="99"/>
      <c r="G29" s="99"/>
      <c r="H29" s="99"/>
      <c r="I29" s="99"/>
      <c r="J29" s="99"/>
      <c r="K29" s="99"/>
    </row>
    <row r="30" spans="2:51">
      <c r="B30" s="97" t="s">
        <v>230</v>
      </c>
      <c r="C30" s="99"/>
      <c r="D30" s="99"/>
      <c r="E30" s="99"/>
      <c r="F30" s="99"/>
      <c r="G30" s="99"/>
      <c r="H30" s="99"/>
      <c r="I30" s="99"/>
      <c r="J30" s="99"/>
      <c r="K30" s="99"/>
    </row>
    <row r="31" spans="2:5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5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B121" s="99"/>
      <c r="C121" s="99"/>
      <c r="D121" s="99"/>
      <c r="E121" s="99"/>
      <c r="F121" s="99"/>
      <c r="G121" s="99"/>
      <c r="H121" s="99"/>
      <c r="I121" s="99"/>
      <c r="J121" s="99"/>
      <c r="K121" s="99"/>
    </row>
    <row r="122" spans="2:11">
      <c r="B122" s="99"/>
      <c r="C122" s="99"/>
      <c r="D122" s="99"/>
      <c r="E122" s="99"/>
      <c r="F122" s="99"/>
      <c r="G122" s="99"/>
      <c r="H122" s="99"/>
      <c r="I122" s="99"/>
      <c r="J122" s="99"/>
      <c r="K122" s="99"/>
    </row>
    <row r="123" spans="2:11">
      <c r="B123" s="99"/>
      <c r="C123" s="99"/>
      <c r="D123" s="99"/>
      <c r="E123" s="99"/>
      <c r="F123" s="99"/>
      <c r="G123" s="99"/>
      <c r="H123" s="99"/>
      <c r="I123" s="99"/>
      <c r="J123" s="99"/>
      <c r="K123" s="99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169</v>
      </c>
      <c r="C1" s="76" t="s" vm="1">
        <v>236</v>
      </c>
    </row>
    <row r="2" spans="2:78">
      <c r="B2" s="56" t="s">
        <v>168</v>
      </c>
      <c r="C2" s="76" t="s">
        <v>237</v>
      </c>
    </row>
    <row r="3" spans="2:78">
      <c r="B3" s="56" t="s">
        <v>170</v>
      </c>
      <c r="C3" s="76" t="s">
        <v>238</v>
      </c>
    </row>
    <row r="4" spans="2:78">
      <c r="B4" s="56" t="s">
        <v>171</v>
      </c>
      <c r="C4" s="76">
        <v>9454</v>
      </c>
    </row>
    <row r="6" spans="2:78" ht="26.25" customHeight="1">
      <c r="B6" s="184" t="s">
        <v>200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78" ht="26.25" customHeight="1">
      <c r="B7" s="184" t="s">
        <v>91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6"/>
    </row>
    <row r="8" spans="2:78" s="3" customFormat="1" ht="47.25">
      <c r="B8" s="22" t="s">
        <v>107</v>
      </c>
      <c r="C8" s="30" t="s">
        <v>36</v>
      </c>
      <c r="D8" s="30" t="s">
        <v>40</v>
      </c>
      <c r="E8" s="30" t="s">
        <v>15</v>
      </c>
      <c r="F8" s="30" t="s">
        <v>53</v>
      </c>
      <c r="G8" s="30" t="s">
        <v>93</v>
      </c>
      <c r="H8" s="30" t="s">
        <v>18</v>
      </c>
      <c r="I8" s="30" t="s">
        <v>92</v>
      </c>
      <c r="J8" s="30" t="s">
        <v>17</v>
      </c>
      <c r="K8" s="30" t="s">
        <v>19</v>
      </c>
      <c r="L8" s="30" t="s">
        <v>222</v>
      </c>
      <c r="M8" s="30" t="s">
        <v>221</v>
      </c>
      <c r="N8" s="30" t="s">
        <v>101</v>
      </c>
      <c r="O8" s="30" t="s">
        <v>48</v>
      </c>
      <c r="P8" s="30" t="s">
        <v>172</v>
      </c>
      <c r="Q8" s="31" t="s">
        <v>174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231</v>
      </c>
      <c r="M9" s="16"/>
      <c r="N9" s="16" t="s">
        <v>225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104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169</v>
      </c>
      <c r="C1" s="76" t="s" vm="1">
        <v>236</v>
      </c>
    </row>
    <row r="2" spans="2:61">
      <c r="B2" s="56" t="s">
        <v>168</v>
      </c>
      <c r="C2" s="76" t="s">
        <v>237</v>
      </c>
    </row>
    <row r="3" spans="2:61">
      <c r="B3" s="56" t="s">
        <v>170</v>
      </c>
      <c r="C3" s="76" t="s">
        <v>238</v>
      </c>
    </row>
    <row r="4" spans="2:61">
      <c r="B4" s="56" t="s">
        <v>171</v>
      </c>
      <c r="C4" s="76">
        <v>9454</v>
      </c>
    </row>
    <row r="6" spans="2:61" ht="26.25" customHeight="1">
      <c r="B6" s="184" t="s">
        <v>201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61" s="3" customFormat="1" ht="78.75">
      <c r="B7" s="22" t="s">
        <v>107</v>
      </c>
      <c r="C7" s="30" t="s">
        <v>213</v>
      </c>
      <c r="D7" s="30" t="s">
        <v>36</v>
      </c>
      <c r="E7" s="30" t="s">
        <v>108</v>
      </c>
      <c r="F7" s="30" t="s">
        <v>15</v>
      </c>
      <c r="G7" s="30" t="s">
        <v>93</v>
      </c>
      <c r="H7" s="30" t="s">
        <v>53</v>
      </c>
      <c r="I7" s="30" t="s">
        <v>18</v>
      </c>
      <c r="J7" s="30" t="s">
        <v>92</v>
      </c>
      <c r="K7" s="13" t="s">
        <v>32</v>
      </c>
      <c r="L7" s="70" t="s">
        <v>19</v>
      </c>
      <c r="M7" s="30" t="s">
        <v>222</v>
      </c>
      <c r="N7" s="30" t="s">
        <v>221</v>
      </c>
      <c r="O7" s="30" t="s">
        <v>101</v>
      </c>
      <c r="P7" s="30" t="s">
        <v>172</v>
      </c>
      <c r="Q7" s="31" t="s">
        <v>174</v>
      </c>
      <c r="R7" s="1"/>
      <c r="S7" s="1"/>
      <c r="T7" s="1"/>
      <c r="U7" s="1"/>
      <c r="V7" s="1"/>
      <c r="W7" s="1"/>
      <c r="BH7" s="3" t="s">
        <v>477</v>
      </c>
      <c r="BI7" s="3" t="s">
        <v>154</v>
      </c>
    </row>
    <row r="8" spans="2:61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231</v>
      </c>
      <c r="N8" s="16"/>
      <c r="O8" s="16" t="s">
        <v>225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151</v>
      </c>
      <c r="BI8" s="3" t="s">
        <v>153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104</v>
      </c>
      <c r="R9" s="1"/>
      <c r="S9" s="1"/>
      <c r="T9" s="1"/>
      <c r="U9" s="1"/>
      <c r="V9" s="1"/>
      <c r="W9" s="1"/>
      <c r="BH9" s="4" t="s">
        <v>152</v>
      </c>
      <c r="BI9" s="4" t="s">
        <v>155</v>
      </c>
    </row>
    <row r="10" spans="2:61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1"/>
      <c r="S10" s="1"/>
      <c r="T10" s="1"/>
      <c r="U10" s="1"/>
      <c r="V10" s="1"/>
      <c r="W10" s="1"/>
      <c r="BH10" s="1" t="s">
        <v>26</v>
      </c>
      <c r="BI10" s="4" t="s">
        <v>156</v>
      </c>
    </row>
    <row r="11" spans="2:61" ht="21.75" customHeight="1">
      <c r="B11" s="97" t="s">
        <v>235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BI11" s="1" t="s">
        <v>162</v>
      </c>
    </row>
    <row r="12" spans="2:61">
      <c r="B12" s="97" t="s">
        <v>103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BI12" s="1" t="s">
        <v>157</v>
      </c>
    </row>
    <row r="13" spans="2:61">
      <c r="B13" s="97" t="s">
        <v>220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BI13" s="1" t="s">
        <v>158</v>
      </c>
    </row>
    <row r="14" spans="2:61">
      <c r="B14" s="97" t="s">
        <v>230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BI14" s="1" t="s">
        <v>159</v>
      </c>
    </row>
    <row r="15" spans="2:61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BI15" s="1" t="s">
        <v>161</v>
      </c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BI16" s="1" t="s">
        <v>160</v>
      </c>
    </row>
    <row r="17" spans="2:6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BI17" s="1" t="s">
        <v>163</v>
      </c>
    </row>
    <row r="18" spans="2:6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BI18" s="1" t="s">
        <v>164</v>
      </c>
    </row>
    <row r="19" spans="2:61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BI19" s="1" t="s">
        <v>165</v>
      </c>
    </row>
    <row r="20" spans="2:61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BI20" s="1" t="s">
        <v>166</v>
      </c>
    </row>
    <row r="21" spans="2:61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BI21" s="1" t="s">
        <v>167</v>
      </c>
    </row>
    <row r="22" spans="2:61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BI22" s="1" t="s">
        <v>26</v>
      </c>
    </row>
    <row r="23" spans="2:61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61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61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61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61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61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61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61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61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61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5" priority="3" operator="equal">
      <formula>2958465</formula>
    </cfRule>
    <cfRule type="cellIs" dxfId="4" priority="4" operator="equal">
      <formula>"NR3"</formula>
    </cfRule>
    <cfRule type="cellIs" dxfId="3" priority="5" operator="equal">
      <formula>"דירוג פנימי"</formula>
    </cfRule>
  </conditionalFormatting>
  <conditionalFormatting sqref="B58:B109">
    <cfRule type="cellIs" dxfId="2" priority="2" operator="equal">
      <formula>2958465</formula>
    </cfRule>
  </conditionalFormatting>
  <conditionalFormatting sqref="B15:B43">
    <cfRule type="cellIs" dxfId="1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169</v>
      </c>
      <c r="C1" s="76" t="s" vm="1">
        <v>236</v>
      </c>
    </row>
    <row r="2" spans="2:64">
      <c r="B2" s="56" t="s">
        <v>168</v>
      </c>
      <c r="C2" s="76" t="s">
        <v>237</v>
      </c>
    </row>
    <row r="3" spans="2:64">
      <c r="B3" s="56" t="s">
        <v>170</v>
      </c>
      <c r="C3" s="76" t="s">
        <v>238</v>
      </c>
    </row>
    <row r="4" spans="2:64">
      <c r="B4" s="56" t="s">
        <v>171</v>
      </c>
      <c r="C4" s="76">
        <v>9454</v>
      </c>
    </row>
    <row r="6" spans="2:64" ht="26.25" customHeight="1">
      <c r="B6" s="184" t="s">
        <v>202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64" s="3" customFormat="1" ht="78.75">
      <c r="B7" s="59" t="s">
        <v>107</v>
      </c>
      <c r="C7" s="60" t="s">
        <v>36</v>
      </c>
      <c r="D7" s="60" t="s">
        <v>108</v>
      </c>
      <c r="E7" s="60" t="s">
        <v>15</v>
      </c>
      <c r="F7" s="60" t="s">
        <v>53</v>
      </c>
      <c r="G7" s="60" t="s">
        <v>18</v>
      </c>
      <c r="H7" s="60" t="s">
        <v>92</v>
      </c>
      <c r="I7" s="60" t="s">
        <v>42</v>
      </c>
      <c r="J7" s="60" t="s">
        <v>19</v>
      </c>
      <c r="K7" s="60" t="s">
        <v>222</v>
      </c>
      <c r="L7" s="60" t="s">
        <v>221</v>
      </c>
      <c r="M7" s="60" t="s">
        <v>101</v>
      </c>
      <c r="N7" s="60" t="s">
        <v>172</v>
      </c>
      <c r="O7" s="62" t="s">
        <v>174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231</v>
      </c>
      <c r="L8" s="32"/>
      <c r="M8" s="32" t="s">
        <v>225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235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</row>
    <row r="12" spans="2:64">
      <c r="B12" s="97" t="s">
        <v>103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spans="2:64">
      <c r="B13" s="97" t="s">
        <v>220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4">
      <c r="B14" s="97" t="s">
        <v>230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4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169</v>
      </c>
      <c r="C1" s="76" t="s" vm="1">
        <v>236</v>
      </c>
    </row>
    <row r="2" spans="2:56">
      <c r="B2" s="56" t="s">
        <v>168</v>
      </c>
      <c r="C2" s="76" t="s">
        <v>237</v>
      </c>
    </row>
    <row r="3" spans="2:56">
      <c r="B3" s="56" t="s">
        <v>170</v>
      </c>
      <c r="C3" s="76" t="s">
        <v>238</v>
      </c>
    </row>
    <row r="4" spans="2:56">
      <c r="B4" s="56" t="s">
        <v>171</v>
      </c>
      <c r="C4" s="76">
        <v>9454</v>
      </c>
    </row>
    <row r="6" spans="2:56" ht="26.25" customHeight="1">
      <c r="B6" s="184" t="s">
        <v>203</v>
      </c>
      <c r="C6" s="185"/>
      <c r="D6" s="185"/>
      <c r="E6" s="185"/>
      <c r="F6" s="185"/>
      <c r="G6" s="185"/>
      <c r="H6" s="185"/>
      <c r="I6" s="185"/>
      <c r="J6" s="186"/>
    </row>
    <row r="7" spans="2:56" s="3" customFormat="1" ht="78.75">
      <c r="B7" s="59" t="s">
        <v>107</v>
      </c>
      <c r="C7" s="61" t="s">
        <v>44</v>
      </c>
      <c r="D7" s="61" t="s">
        <v>76</v>
      </c>
      <c r="E7" s="61" t="s">
        <v>45</v>
      </c>
      <c r="F7" s="61" t="s">
        <v>92</v>
      </c>
      <c r="G7" s="61" t="s">
        <v>214</v>
      </c>
      <c r="H7" s="61" t="s">
        <v>172</v>
      </c>
      <c r="I7" s="63" t="s">
        <v>173</v>
      </c>
      <c r="J7" s="63" t="s">
        <v>234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226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2"/>
      <c r="C11" s="99"/>
      <c r="D11" s="99"/>
      <c r="E11" s="99"/>
      <c r="F11" s="99"/>
      <c r="G11" s="99"/>
      <c r="H11" s="99"/>
      <c r="I11" s="99"/>
      <c r="J11" s="99"/>
    </row>
    <row r="12" spans="2:56">
      <c r="B12" s="112"/>
      <c r="C12" s="99"/>
      <c r="D12" s="99"/>
      <c r="E12" s="99"/>
      <c r="F12" s="99"/>
      <c r="G12" s="99"/>
      <c r="H12" s="99"/>
      <c r="I12" s="99"/>
      <c r="J12" s="99"/>
    </row>
    <row r="13" spans="2:56">
      <c r="B13" s="99"/>
      <c r="C13" s="99"/>
      <c r="D13" s="99"/>
      <c r="E13" s="99"/>
      <c r="F13" s="99"/>
      <c r="G13" s="99"/>
      <c r="H13" s="99"/>
      <c r="I13" s="99"/>
      <c r="J13" s="99"/>
    </row>
    <row r="14" spans="2:56">
      <c r="B14" s="99"/>
      <c r="C14" s="99"/>
      <c r="D14" s="99"/>
      <c r="E14" s="99"/>
      <c r="F14" s="99"/>
      <c r="G14" s="99"/>
      <c r="H14" s="99"/>
      <c r="I14" s="99"/>
      <c r="J14" s="99"/>
    </row>
    <row r="15" spans="2:56">
      <c r="B15" s="99"/>
      <c r="C15" s="99"/>
      <c r="D15" s="99"/>
      <c r="E15" s="99"/>
      <c r="F15" s="99"/>
      <c r="G15" s="99"/>
      <c r="H15" s="99"/>
      <c r="I15" s="99"/>
      <c r="J15" s="99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99"/>
      <c r="C17" s="99"/>
      <c r="D17" s="99"/>
      <c r="E17" s="99"/>
      <c r="F17" s="99"/>
      <c r="G17" s="99"/>
      <c r="H17" s="99"/>
      <c r="I17" s="99"/>
      <c r="J17" s="99"/>
    </row>
    <row r="18" spans="2:10">
      <c r="B18" s="99"/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169</v>
      </c>
      <c r="C1" s="76" t="s" vm="1">
        <v>236</v>
      </c>
    </row>
    <row r="2" spans="2:60">
      <c r="B2" s="56" t="s">
        <v>168</v>
      </c>
      <c r="C2" s="76" t="s">
        <v>237</v>
      </c>
    </row>
    <row r="3" spans="2:60">
      <c r="B3" s="56" t="s">
        <v>170</v>
      </c>
      <c r="C3" s="76" t="s">
        <v>238</v>
      </c>
    </row>
    <row r="4" spans="2:60">
      <c r="B4" s="56" t="s">
        <v>171</v>
      </c>
      <c r="C4" s="76">
        <v>9454</v>
      </c>
    </row>
    <row r="6" spans="2:60" ht="26.25" customHeight="1">
      <c r="B6" s="184" t="s">
        <v>204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60" s="3" customFormat="1" ht="66">
      <c r="B7" s="59" t="s">
        <v>107</v>
      </c>
      <c r="C7" s="59" t="s">
        <v>108</v>
      </c>
      <c r="D7" s="59" t="s">
        <v>15</v>
      </c>
      <c r="E7" s="59" t="s">
        <v>16</v>
      </c>
      <c r="F7" s="59" t="s">
        <v>46</v>
      </c>
      <c r="G7" s="59" t="s">
        <v>92</v>
      </c>
      <c r="H7" s="59" t="s">
        <v>43</v>
      </c>
      <c r="I7" s="59" t="s">
        <v>101</v>
      </c>
      <c r="J7" s="59" t="s">
        <v>172</v>
      </c>
      <c r="K7" s="59" t="s">
        <v>173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225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2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169</v>
      </c>
      <c r="C1" s="76" t="s" vm="1">
        <v>236</v>
      </c>
    </row>
    <row r="2" spans="2:60">
      <c r="B2" s="56" t="s">
        <v>168</v>
      </c>
      <c r="C2" s="76" t="s">
        <v>237</v>
      </c>
    </row>
    <row r="3" spans="2:60">
      <c r="B3" s="56" t="s">
        <v>170</v>
      </c>
      <c r="C3" s="76" t="s">
        <v>238</v>
      </c>
    </row>
    <row r="4" spans="2:60">
      <c r="B4" s="56" t="s">
        <v>171</v>
      </c>
      <c r="C4" s="76">
        <v>9454</v>
      </c>
    </row>
    <row r="6" spans="2:60" ht="26.25" customHeight="1">
      <c r="B6" s="184" t="s">
        <v>205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60" s="3" customFormat="1" ht="78.75">
      <c r="B7" s="59" t="s">
        <v>107</v>
      </c>
      <c r="C7" s="61" t="s">
        <v>36</v>
      </c>
      <c r="D7" s="61" t="s">
        <v>15</v>
      </c>
      <c r="E7" s="61" t="s">
        <v>16</v>
      </c>
      <c r="F7" s="61" t="s">
        <v>46</v>
      </c>
      <c r="G7" s="61" t="s">
        <v>92</v>
      </c>
      <c r="H7" s="61" t="s">
        <v>43</v>
      </c>
      <c r="I7" s="61" t="s">
        <v>101</v>
      </c>
      <c r="J7" s="61" t="s">
        <v>172</v>
      </c>
      <c r="K7" s="63" t="s">
        <v>173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225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2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7"/>
  <sheetViews>
    <sheetView rightToLeft="1" workbookViewId="0">
      <selection activeCell="D26" sqref="D26"/>
    </sheetView>
  </sheetViews>
  <sheetFormatPr defaultColWidth="9.140625" defaultRowHeight="18"/>
  <cols>
    <col min="1" max="1" width="6.28515625" style="1" customWidth="1"/>
    <col min="2" max="2" width="32.140625" style="2" customWidth="1"/>
    <col min="3" max="3" width="46.140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6" t="s">
        <v>169</v>
      </c>
      <c r="C1" s="76" t="s" vm="1">
        <v>236</v>
      </c>
    </row>
    <row r="2" spans="2:47">
      <c r="B2" s="56" t="s">
        <v>168</v>
      </c>
      <c r="C2" s="76" t="s">
        <v>237</v>
      </c>
    </row>
    <row r="3" spans="2:47">
      <c r="B3" s="56" t="s">
        <v>170</v>
      </c>
      <c r="C3" s="76" t="s">
        <v>238</v>
      </c>
    </row>
    <row r="4" spans="2:47">
      <c r="B4" s="56" t="s">
        <v>171</v>
      </c>
      <c r="C4" s="76">
        <v>9454</v>
      </c>
    </row>
    <row r="6" spans="2:47" ht="26.25" customHeight="1">
      <c r="B6" s="184" t="s">
        <v>206</v>
      </c>
      <c r="C6" s="185"/>
      <c r="D6" s="186"/>
    </row>
    <row r="7" spans="2:47" s="3" customFormat="1" ht="31.5">
      <c r="B7" s="59" t="s">
        <v>107</v>
      </c>
      <c r="C7" s="64" t="s">
        <v>98</v>
      </c>
      <c r="D7" s="65" t="s">
        <v>97</v>
      </c>
    </row>
    <row r="8" spans="2:47" s="3" customFormat="1">
      <c r="B8" s="15"/>
      <c r="C8" s="32" t="s">
        <v>225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25" t="s">
        <v>484</v>
      </c>
      <c r="C10" s="126">
        <f>+C11</f>
        <v>17.39526</v>
      </c>
      <c r="D10" s="12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25" t="s">
        <v>485</v>
      </c>
      <c r="C11" s="128">
        <f>SUM(C12:C12)</f>
        <v>17.39526</v>
      </c>
      <c r="D11" s="129"/>
    </row>
    <row r="12" spans="2:47">
      <c r="B12" s="124" t="s">
        <v>487</v>
      </c>
      <c r="C12" s="130">
        <v>17.39526</v>
      </c>
      <c r="D12" s="129">
        <v>44739</v>
      </c>
    </row>
    <row r="13" spans="2:47">
      <c r="B13" s="99"/>
      <c r="C13" s="99"/>
      <c r="D13" s="9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99"/>
      <c r="C14" s="99"/>
      <c r="D14" s="99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2:47">
      <c r="B15" s="99"/>
      <c r="C15" s="99"/>
      <c r="D15" s="99"/>
    </row>
    <row r="16" spans="2:47">
      <c r="B16" s="99"/>
      <c r="C16" s="99"/>
      <c r="D16" s="99"/>
    </row>
    <row r="17" spans="2:4">
      <c r="B17" s="99"/>
      <c r="C17" s="99"/>
      <c r="D17" s="99"/>
    </row>
    <row r="18" spans="2:4">
      <c r="B18" s="99"/>
      <c r="C18" s="99"/>
      <c r="D18" s="99"/>
    </row>
    <row r="19" spans="2:4">
      <c r="B19" s="99"/>
      <c r="C19" s="99"/>
      <c r="D19" s="99"/>
    </row>
    <row r="20" spans="2:4">
      <c r="B20" s="99"/>
      <c r="C20" s="99"/>
      <c r="D20" s="99"/>
    </row>
    <row r="21" spans="2:4">
      <c r="B21" s="99"/>
      <c r="C21" s="99"/>
      <c r="D21" s="99"/>
    </row>
    <row r="22" spans="2:4">
      <c r="B22" s="99"/>
      <c r="C22" s="99"/>
      <c r="D22" s="99"/>
    </row>
    <row r="23" spans="2:4">
      <c r="B23" s="99"/>
      <c r="C23" s="99"/>
      <c r="D23" s="99"/>
    </row>
    <row r="24" spans="2:4">
      <c r="B24" s="99"/>
      <c r="C24" s="99"/>
      <c r="D24" s="99"/>
    </row>
    <row r="25" spans="2:4">
      <c r="B25" s="99"/>
      <c r="C25" s="99"/>
      <c r="D25" s="99"/>
    </row>
    <row r="26" spans="2:4">
      <c r="B26" s="99"/>
      <c r="C26" s="99"/>
      <c r="D26" s="99"/>
    </row>
    <row r="27" spans="2:4">
      <c r="B27" s="99"/>
      <c r="C27" s="99"/>
      <c r="D27" s="99"/>
    </row>
    <row r="28" spans="2:4">
      <c r="B28" s="99"/>
      <c r="C28" s="99"/>
      <c r="D28" s="99"/>
    </row>
    <row r="29" spans="2:4">
      <c r="B29" s="99"/>
      <c r="C29" s="99"/>
      <c r="D29" s="99"/>
    </row>
    <row r="30" spans="2:4">
      <c r="B30" s="99"/>
      <c r="C30" s="99"/>
      <c r="D30" s="99"/>
    </row>
    <row r="31" spans="2:4">
      <c r="B31" s="99"/>
      <c r="C31" s="99"/>
      <c r="D31" s="99"/>
    </row>
    <row r="32" spans="2:4">
      <c r="B32" s="99"/>
      <c r="C32" s="99"/>
      <c r="D32" s="99"/>
    </row>
    <row r="33" spans="2:4">
      <c r="B33" s="99"/>
      <c r="C33" s="99"/>
      <c r="D33" s="99"/>
    </row>
    <row r="34" spans="2:4">
      <c r="B34" s="99"/>
      <c r="C34" s="99"/>
      <c r="D34" s="99"/>
    </row>
    <row r="35" spans="2:4">
      <c r="B35" s="99"/>
      <c r="C35" s="99"/>
      <c r="D35" s="99"/>
    </row>
    <row r="36" spans="2:4">
      <c r="B36" s="99"/>
      <c r="C36" s="99"/>
      <c r="D36" s="99"/>
    </row>
    <row r="37" spans="2:4">
      <c r="B37" s="99"/>
      <c r="C37" s="99"/>
      <c r="D37" s="99"/>
    </row>
    <row r="38" spans="2:4">
      <c r="B38" s="99"/>
      <c r="C38" s="99"/>
      <c r="D38" s="99"/>
    </row>
    <row r="39" spans="2:4">
      <c r="B39" s="99"/>
      <c r="C39" s="99"/>
      <c r="D39" s="99"/>
    </row>
    <row r="40" spans="2:4">
      <c r="B40" s="99"/>
      <c r="C40" s="99"/>
      <c r="D40" s="99"/>
    </row>
    <row r="41" spans="2:4">
      <c r="B41" s="99"/>
      <c r="C41" s="99"/>
      <c r="D41" s="99"/>
    </row>
    <row r="42" spans="2:4">
      <c r="B42" s="99"/>
      <c r="C42" s="99"/>
      <c r="D42" s="99"/>
    </row>
    <row r="43" spans="2:4">
      <c r="B43" s="99"/>
      <c r="C43" s="99"/>
      <c r="D43" s="99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</sheetData>
  <sheetProtection sheet="1" objects="1" scenarios="1"/>
  <mergeCells count="1">
    <mergeCell ref="B6:D6"/>
  </mergeCells>
  <phoneticPr fontId="4" type="noConversion"/>
  <conditionalFormatting sqref="B12">
    <cfRule type="cellIs" dxfId="0" priority="1" operator="equal">
      <formula>"NR3"</formula>
    </cfRule>
  </conditionalFormatting>
  <dataValidations count="1">
    <dataValidation allowBlank="1" showInputMessage="1" showErrorMessage="1" sqref="AH26:XFD27 D28:XFD1048576 D26:AF27 D1:D10 C5:C10 C12:C1048576 D12:XFD25 E1:XFD11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169</v>
      </c>
      <c r="C1" s="76" t="s" vm="1">
        <v>236</v>
      </c>
    </row>
    <row r="2" spans="2:18">
      <c r="B2" s="56" t="s">
        <v>168</v>
      </c>
      <c r="C2" s="76" t="s">
        <v>237</v>
      </c>
    </row>
    <row r="3" spans="2:18">
      <c r="B3" s="56" t="s">
        <v>170</v>
      </c>
      <c r="C3" s="76" t="s">
        <v>238</v>
      </c>
    </row>
    <row r="4" spans="2:18">
      <c r="B4" s="56" t="s">
        <v>171</v>
      </c>
      <c r="C4" s="76">
        <v>9454</v>
      </c>
    </row>
    <row r="6" spans="2:18" ht="26.25" customHeight="1">
      <c r="B6" s="184" t="s">
        <v>209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18" s="3" customFormat="1" ht="78.75">
      <c r="B7" s="22" t="s">
        <v>107</v>
      </c>
      <c r="C7" s="30" t="s">
        <v>36</v>
      </c>
      <c r="D7" s="30" t="s">
        <v>52</v>
      </c>
      <c r="E7" s="30" t="s">
        <v>15</v>
      </c>
      <c r="F7" s="30" t="s">
        <v>53</v>
      </c>
      <c r="G7" s="30" t="s">
        <v>93</v>
      </c>
      <c r="H7" s="30" t="s">
        <v>18</v>
      </c>
      <c r="I7" s="30" t="s">
        <v>92</v>
      </c>
      <c r="J7" s="30" t="s">
        <v>17</v>
      </c>
      <c r="K7" s="30" t="s">
        <v>207</v>
      </c>
      <c r="L7" s="30" t="s">
        <v>227</v>
      </c>
      <c r="M7" s="30" t="s">
        <v>208</v>
      </c>
      <c r="N7" s="30" t="s">
        <v>48</v>
      </c>
      <c r="O7" s="30" t="s">
        <v>172</v>
      </c>
      <c r="P7" s="31" t="s">
        <v>174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231</v>
      </c>
      <c r="M8" s="32" t="s">
        <v>225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C28" sqref="C28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6.140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151" t="s">
        <v>169</v>
      </c>
      <c r="C1" s="152" t="s" vm="1">
        <v>236</v>
      </c>
      <c r="D1" s="142"/>
      <c r="E1" s="142"/>
      <c r="F1" s="142"/>
      <c r="G1" s="142"/>
      <c r="H1" s="142"/>
      <c r="I1" s="142"/>
      <c r="J1" s="142"/>
      <c r="K1" s="142"/>
      <c r="L1" s="142"/>
    </row>
    <row r="2" spans="2:14">
      <c r="B2" s="151" t="s">
        <v>168</v>
      </c>
      <c r="C2" s="152" t="s">
        <v>237</v>
      </c>
      <c r="D2" s="142"/>
      <c r="E2" s="142"/>
      <c r="F2" s="142"/>
      <c r="G2" s="142"/>
      <c r="H2" s="142"/>
      <c r="I2" s="142"/>
      <c r="J2" s="142"/>
      <c r="K2" s="142"/>
      <c r="L2" s="142"/>
    </row>
    <row r="3" spans="2:14">
      <c r="B3" s="151" t="s">
        <v>170</v>
      </c>
      <c r="C3" s="152" t="s">
        <v>238</v>
      </c>
      <c r="D3" s="142"/>
      <c r="E3" s="142"/>
      <c r="F3" s="142"/>
      <c r="G3" s="142"/>
      <c r="H3" s="142"/>
      <c r="I3" s="142"/>
      <c r="J3" s="142"/>
      <c r="K3" s="142"/>
      <c r="L3" s="142"/>
    </row>
    <row r="4" spans="2:14">
      <c r="B4" s="151" t="s">
        <v>171</v>
      </c>
      <c r="C4" s="152">
        <v>9454</v>
      </c>
      <c r="D4" s="142"/>
      <c r="E4" s="142"/>
      <c r="F4" s="142"/>
      <c r="G4" s="142"/>
      <c r="H4" s="142"/>
      <c r="I4" s="142"/>
      <c r="J4" s="142"/>
      <c r="K4" s="142"/>
      <c r="L4" s="142"/>
    </row>
    <row r="6" spans="2:14" ht="26.25" customHeight="1">
      <c r="B6" s="173" t="s">
        <v>198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</row>
    <row r="7" spans="2:14" s="3" customFormat="1" ht="63">
      <c r="B7" s="145" t="s">
        <v>106</v>
      </c>
      <c r="C7" s="146" t="s">
        <v>36</v>
      </c>
      <c r="D7" s="146" t="s">
        <v>108</v>
      </c>
      <c r="E7" s="146" t="s">
        <v>15</v>
      </c>
      <c r="F7" s="146" t="s">
        <v>53</v>
      </c>
      <c r="G7" s="146" t="s">
        <v>92</v>
      </c>
      <c r="H7" s="146" t="s">
        <v>17</v>
      </c>
      <c r="I7" s="146" t="s">
        <v>19</v>
      </c>
      <c r="J7" s="146" t="s">
        <v>51</v>
      </c>
      <c r="K7" s="146" t="s">
        <v>172</v>
      </c>
      <c r="L7" s="146" t="s">
        <v>173</v>
      </c>
      <c r="M7" s="1"/>
    </row>
    <row r="8" spans="2:14" s="3" customFormat="1" ht="28.5" customHeight="1">
      <c r="B8" s="147"/>
      <c r="C8" s="148"/>
      <c r="D8" s="148"/>
      <c r="E8" s="148"/>
      <c r="F8" s="148"/>
      <c r="G8" s="148"/>
      <c r="H8" s="148" t="s">
        <v>20</v>
      </c>
      <c r="I8" s="148" t="s">
        <v>20</v>
      </c>
      <c r="J8" s="148" t="s">
        <v>225</v>
      </c>
      <c r="K8" s="148" t="s">
        <v>20</v>
      </c>
      <c r="L8" s="148" t="s">
        <v>20</v>
      </c>
    </row>
    <row r="9" spans="2:14" s="4" customFormat="1" ht="18" customHeight="1">
      <c r="B9" s="149"/>
      <c r="C9" s="150" t="s">
        <v>1</v>
      </c>
      <c r="D9" s="150" t="s">
        <v>2</v>
      </c>
      <c r="E9" s="150" t="s">
        <v>3</v>
      </c>
      <c r="F9" s="150" t="s">
        <v>4</v>
      </c>
      <c r="G9" s="150" t="s">
        <v>5</v>
      </c>
      <c r="H9" s="150" t="s">
        <v>6</v>
      </c>
      <c r="I9" s="150" t="s">
        <v>7</v>
      </c>
      <c r="J9" s="150" t="s">
        <v>8</v>
      </c>
      <c r="K9" s="150" t="s">
        <v>9</v>
      </c>
      <c r="L9" s="150" t="s">
        <v>10</v>
      </c>
    </row>
    <row r="10" spans="2:14" s="4" customFormat="1" ht="18" customHeight="1">
      <c r="B10" s="164" t="s">
        <v>35</v>
      </c>
      <c r="C10" s="155"/>
      <c r="D10" s="155"/>
      <c r="E10" s="155"/>
      <c r="F10" s="155"/>
      <c r="G10" s="155"/>
      <c r="H10" s="155"/>
      <c r="I10" s="155"/>
      <c r="J10" s="159">
        <v>723.03551999999991</v>
      </c>
      <c r="K10" s="160">
        <v>1</v>
      </c>
      <c r="L10" s="160">
        <v>4.6946498982071025E-2</v>
      </c>
      <c r="M10" s="135"/>
      <c r="N10" s="135"/>
    </row>
    <row r="11" spans="2:14" s="98" customFormat="1">
      <c r="B11" s="166" t="s">
        <v>219</v>
      </c>
      <c r="C11" s="155"/>
      <c r="D11" s="155"/>
      <c r="E11" s="155"/>
      <c r="F11" s="155"/>
      <c r="G11" s="155"/>
      <c r="H11" s="155"/>
      <c r="I11" s="155"/>
      <c r="J11" s="159">
        <v>723.03551999999991</v>
      </c>
      <c r="K11" s="160">
        <v>1</v>
      </c>
      <c r="L11" s="160">
        <v>4.6946498982071025E-2</v>
      </c>
      <c r="M11" s="136"/>
      <c r="N11" s="136"/>
    </row>
    <row r="12" spans="2:14">
      <c r="B12" s="165" t="s">
        <v>33</v>
      </c>
      <c r="C12" s="153"/>
      <c r="D12" s="153"/>
      <c r="E12" s="153"/>
      <c r="F12" s="153"/>
      <c r="G12" s="153"/>
      <c r="H12" s="153"/>
      <c r="I12" s="153"/>
      <c r="J12" s="157">
        <v>693.06</v>
      </c>
      <c r="K12" s="158">
        <v>0.94101346754906268</v>
      </c>
      <c r="L12" s="158">
        <v>4.5000196649417921E-2</v>
      </c>
      <c r="M12" s="137"/>
      <c r="N12" s="137"/>
    </row>
    <row r="13" spans="2:14">
      <c r="B13" s="156" t="s">
        <v>471</v>
      </c>
      <c r="C13" s="155" t="s">
        <v>472</v>
      </c>
      <c r="D13" s="155">
        <v>10</v>
      </c>
      <c r="E13" s="155" t="s">
        <v>478</v>
      </c>
      <c r="F13" s="155" t="s">
        <v>477</v>
      </c>
      <c r="G13" s="161" t="s">
        <v>154</v>
      </c>
      <c r="H13" s="162">
        <v>0</v>
      </c>
      <c r="I13" s="168">
        <v>0</v>
      </c>
      <c r="J13" s="159">
        <v>693.06</v>
      </c>
      <c r="K13" s="160">
        <v>0.94101346754906268</v>
      </c>
      <c r="L13" s="160">
        <v>4.5000196649417921E-2</v>
      </c>
      <c r="M13" s="137"/>
      <c r="N13" s="137"/>
    </row>
    <row r="14" spans="2:14">
      <c r="B14" s="154"/>
      <c r="C14" s="155"/>
      <c r="D14" s="155"/>
      <c r="E14" s="155"/>
      <c r="F14" s="155"/>
      <c r="G14" s="155"/>
      <c r="H14" s="155"/>
      <c r="I14" s="168"/>
      <c r="J14" s="155"/>
      <c r="K14" s="160"/>
      <c r="L14" s="155"/>
      <c r="M14" s="137"/>
      <c r="N14" s="137"/>
    </row>
    <row r="15" spans="2:14">
      <c r="B15" s="165" t="s">
        <v>34</v>
      </c>
      <c r="C15" s="153"/>
      <c r="D15" s="153"/>
      <c r="E15" s="153"/>
      <c r="F15" s="153"/>
      <c r="G15" s="153"/>
      <c r="H15" s="153"/>
      <c r="I15" s="169"/>
      <c r="J15" s="157">
        <v>29.975519999999999</v>
      </c>
      <c r="K15" s="158">
        <v>5.8986532450937025E-2</v>
      </c>
      <c r="L15" s="158">
        <v>1.9463023326531036E-3</v>
      </c>
      <c r="M15" s="137"/>
      <c r="N15" s="137"/>
    </row>
    <row r="16" spans="2:14">
      <c r="B16" s="156" t="s">
        <v>471</v>
      </c>
      <c r="C16" s="155" t="s">
        <v>473</v>
      </c>
      <c r="D16" s="155">
        <v>10</v>
      </c>
      <c r="E16" s="155" t="s">
        <v>478</v>
      </c>
      <c r="F16" s="155" t="s">
        <v>477</v>
      </c>
      <c r="G16" s="161" t="s">
        <v>156</v>
      </c>
      <c r="H16" s="162">
        <v>0</v>
      </c>
      <c r="I16" s="168">
        <v>0</v>
      </c>
      <c r="J16" s="159">
        <v>6.54E-2</v>
      </c>
      <c r="K16" s="160">
        <v>9.1439545771959124E-5</v>
      </c>
      <c r="L16" s="160">
        <v>4.2464041509709587E-6</v>
      </c>
      <c r="M16" s="137"/>
      <c r="N16" s="137"/>
    </row>
    <row r="17" spans="2:14">
      <c r="B17" s="156" t="s">
        <v>471</v>
      </c>
      <c r="C17" s="155" t="s">
        <v>474</v>
      </c>
      <c r="D17" s="155">
        <v>10</v>
      </c>
      <c r="E17" s="155" t="s">
        <v>478</v>
      </c>
      <c r="F17" s="155" t="s">
        <v>477</v>
      </c>
      <c r="G17" s="161" t="s">
        <v>155</v>
      </c>
      <c r="H17" s="162">
        <v>0</v>
      </c>
      <c r="I17" s="168">
        <v>0</v>
      </c>
      <c r="J17" s="159">
        <v>1.7401199999999999</v>
      </c>
      <c r="K17" s="160">
        <v>2.4329630334663835E-3</v>
      </c>
      <c r="L17" s="160">
        <v>1.1298551668482543E-4</v>
      </c>
      <c r="M17" s="137"/>
      <c r="N17" s="137"/>
    </row>
    <row r="18" spans="2:14">
      <c r="B18" s="156" t="s">
        <v>471</v>
      </c>
      <c r="C18" s="155" t="s">
        <v>475</v>
      </c>
      <c r="D18" s="155">
        <v>10</v>
      </c>
      <c r="E18" s="155" t="s">
        <v>478</v>
      </c>
      <c r="F18" s="155" t="s">
        <v>477</v>
      </c>
      <c r="G18" s="161" t="s">
        <v>163</v>
      </c>
      <c r="H18" s="162">
        <v>0</v>
      </c>
      <c r="I18" s="168">
        <v>0</v>
      </c>
      <c r="J18" s="159">
        <v>0.06</v>
      </c>
      <c r="K18" s="160">
        <v>1.5560507987223348E-2</v>
      </c>
      <c r="L18" s="160">
        <v>3.8957836247439981E-6</v>
      </c>
      <c r="M18" s="137"/>
      <c r="N18" s="137"/>
    </row>
    <row r="19" spans="2:14">
      <c r="B19" s="156" t="s">
        <v>471</v>
      </c>
      <c r="C19" s="155" t="s">
        <v>476</v>
      </c>
      <c r="D19" s="155">
        <v>10</v>
      </c>
      <c r="E19" s="155" t="s">
        <v>478</v>
      </c>
      <c r="F19" s="155" t="s">
        <v>477</v>
      </c>
      <c r="G19" s="161" t="s">
        <v>153</v>
      </c>
      <c r="H19" s="162">
        <v>0</v>
      </c>
      <c r="I19" s="168">
        <v>0</v>
      </c>
      <c r="J19" s="159">
        <v>28.11</v>
      </c>
      <c r="K19" s="160">
        <v>3.9303513089172487E-2</v>
      </c>
      <c r="L19" s="160">
        <v>1.8251746281925632E-3</v>
      </c>
      <c r="M19" s="137"/>
      <c r="N19" s="137"/>
    </row>
    <row r="20" spans="2:14">
      <c r="B20" s="154"/>
      <c r="C20" s="155"/>
      <c r="D20" s="155"/>
      <c r="E20" s="155"/>
      <c r="F20" s="155"/>
      <c r="G20" s="155"/>
      <c r="H20" s="155"/>
      <c r="I20" s="155"/>
      <c r="J20" s="155"/>
      <c r="K20" s="160"/>
      <c r="L20" s="155"/>
      <c r="M20" s="137"/>
      <c r="N20" s="137"/>
    </row>
    <row r="21" spans="2:14"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37"/>
      <c r="N21" s="137"/>
    </row>
    <row r="22" spans="2:14"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37"/>
      <c r="N22" s="137"/>
    </row>
    <row r="23" spans="2:14">
      <c r="B23" s="163" t="s">
        <v>235</v>
      </c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37"/>
      <c r="N23" s="137"/>
    </row>
    <row r="24" spans="2:14">
      <c r="B24" s="167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37"/>
      <c r="N24" s="137"/>
    </row>
    <row r="25" spans="2:14"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</row>
    <row r="26" spans="2:14"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</row>
    <row r="27" spans="2:14"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</row>
    <row r="28" spans="2:14"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</row>
    <row r="29" spans="2:14"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</row>
    <row r="30" spans="2:14"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</row>
    <row r="31" spans="2:14"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</row>
    <row r="32" spans="2:14"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</row>
    <row r="33" spans="2:12"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</row>
    <row r="34" spans="2:12"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</row>
    <row r="35" spans="2:12"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</row>
    <row r="36" spans="2:12"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2:12"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</row>
    <row r="38" spans="2:12"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</row>
    <row r="39" spans="2:12"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</row>
    <row r="40" spans="2:12"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</row>
    <row r="41" spans="2:12"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</row>
    <row r="42" spans="2:12"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</row>
    <row r="43" spans="2:12"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</row>
    <row r="44" spans="2:12"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</row>
    <row r="45" spans="2:12"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</row>
    <row r="46" spans="2:12"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</row>
    <row r="47" spans="2:12"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</row>
    <row r="48" spans="2:12"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</row>
    <row r="49" spans="2:12"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</row>
    <row r="50" spans="2:12"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</row>
    <row r="51" spans="2:12"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</row>
    <row r="52" spans="2:12"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</row>
    <row r="53" spans="2:12"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</row>
    <row r="54" spans="2:12"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</row>
    <row r="55" spans="2:12"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</row>
    <row r="56" spans="2:12"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</row>
    <row r="57" spans="2:12"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</row>
    <row r="58" spans="2:12"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</row>
    <row r="59" spans="2:12"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</row>
    <row r="60" spans="2:12"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</row>
    <row r="61" spans="2:12"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</row>
    <row r="62" spans="2:12"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</row>
    <row r="63" spans="2:12"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</row>
    <row r="64" spans="2:12"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</row>
    <row r="65" spans="2:12"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</row>
    <row r="66" spans="2:12"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</row>
    <row r="67" spans="2:12"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</row>
    <row r="68" spans="2:12"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</row>
    <row r="69" spans="2:12"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</row>
    <row r="70" spans="2:12"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</row>
    <row r="71" spans="2:12"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</row>
    <row r="72" spans="2:12"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</row>
    <row r="73" spans="2:12"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</row>
    <row r="74" spans="2:12"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</row>
    <row r="75" spans="2:12"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</row>
    <row r="76" spans="2:12"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</row>
    <row r="77" spans="2:12"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</row>
    <row r="78" spans="2:12"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</row>
    <row r="79" spans="2:12"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</row>
    <row r="80" spans="2:12"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</row>
    <row r="81" spans="2:12"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</row>
    <row r="82" spans="2:12"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</row>
    <row r="83" spans="2:12"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</row>
    <row r="84" spans="2:12"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</row>
    <row r="85" spans="2:12"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</row>
    <row r="86" spans="2:12"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</row>
    <row r="87" spans="2:12"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</row>
    <row r="88" spans="2:12"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</row>
    <row r="89" spans="2:12"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</row>
    <row r="90" spans="2:12"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</row>
    <row r="91" spans="2:12"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</row>
    <row r="92" spans="2:12"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</row>
    <row r="93" spans="2:12"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</row>
    <row r="94" spans="2:12"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</row>
    <row r="95" spans="2:12"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</row>
    <row r="96" spans="2:12"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</row>
    <row r="97" spans="2:12"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</row>
    <row r="98" spans="2:12"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</row>
    <row r="99" spans="2:12"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</row>
    <row r="100" spans="2:12"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</row>
    <row r="101" spans="2:12"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</row>
    <row r="102" spans="2:12"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</row>
    <row r="103" spans="2:12"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</row>
    <row r="104" spans="2:12"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</row>
    <row r="105" spans="2:12"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</row>
    <row r="106" spans="2:12"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</row>
    <row r="107" spans="2:12"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</row>
    <row r="108" spans="2:12"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</row>
    <row r="109" spans="2:12"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</row>
    <row r="110" spans="2:12"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</row>
    <row r="111" spans="2:12"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</row>
    <row r="112" spans="2:12"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</row>
    <row r="113" spans="2:12"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</row>
    <row r="114" spans="2:12"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</row>
    <row r="115" spans="2:12"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</row>
    <row r="116" spans="2:12"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</row>
    <row r="117" spans="2:12"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</row>
    <row r="118" spans="2:12"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</row>
    <row r="119" spans="2:12"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</row>
    <row r="120" spans="2:12">
      <c r="B120" s="142"/>
      <c r="C120" s="142"/>
      <c r="D120" s="143"/>
      <c r="E120" s="142"/>
      <c r="F120" s="142"/>
      <c r="G120" s="142"/>
      <c r="H120" s="142"/>
      <c r="I120" s="142"/>
      <c r="J120" s="142"/>
      <c r="K120" s="142"/>
      <c r="L120" s="142"/>
    </row>
    <row r="121" spans="2:12">
      <c r="B121" s="142"/>
      <c r="C121" s="142"/>
      <c r="D121" s="143"/>
      <c r="E121" s="142"/>
      <c r="F121" s="142"/>
      <c r="G121" s="142"/>
      <c r="H121" s="142"/>
      <c r="I121" s="142"/>
      <c r="J121" s="142"/>
      <c r="K121" s="142"/>
      <c r="L121" s="142"/>
    </row>
    <row r="122" spans="2:12">
      <c r="B122" s="142"/>
      <c r="C122" s="142"/>
      <c r="D122" s="143"/>
      <c r="E122" s="142"/>
      <c r="F122" s="142"/>
      <c r="G122" s="142"/>
      <c r="H122" s="142"/>
      <c r="I122" s="142"/>
      <c r="J122" s="142"/>
      <c r="K122" s="142"/>
      <c r="L122" s="142"/>
    </row>
    <row r="123" spans="2:12">
      <c r="B123" s="142"/>
      <c r="C123" s="142"/>
      <c r="D123" s="143"/>
      <c r="E123" s="142"/>
      <c r="F123" s="142"/>
      <c r="G123" s="142"/>
      <c r="H123" s="142"/>
      <c r="I123" s="142"/>
      <c r="J123" s="142"/>
      <c r="K123" s="142"/>
      <c r="L123" s="142"/>
    </row>
    <row r="124" spans="2:12">
      <c r="B124" s="142"/>
      <c r="C124" s="142"/>
      <c r="D124" s="143"/>
      <c r="E124" s="142"/>
      <c r="F124" s="142"/>
      <c r="G124" s="142"/>
      <c r="H124" s="142"/>
      <c r="I124" s="142"/>
      <c r="J124" s="142"/>
      <c r="K124" s="142"/>
      <c r="L124" s="142"/>
    </row>
    <row r="125" spans="2:12">
      <c r="B125" s="142"/>
      <c r="C125" s="142"/>
      <c r="D125" s="143"/>
      <c r="E125" s="142"/>
      <c r="F125" s="142"/>
      <c r="G125" s="142"/>
      <c r="H125" s="142"/>
      <c r="I125" s="142"/>
      <c r="J125" s="142"/>
      <c r="K125" s="142"/>
      <c r="L125" s="142"/>
    </row>
    <row r="126" spans="2:12">
      <c r="B126" s="142"/>
      <c r="C126" s="142"/>
      <c r="D126" s="143"/>
      <c r="E126" s="142"/>
      <c r="F126" s="142"/>
      <c r="G126" s="142"/>
      <c r="H126" s="142"/>
      <c r="I126" s="142"/>
      <c r="J126" s="142"/>
      <c r="K126" s="142"/>
      <c r="L126" s="142"/>
    </row>
    <row r="127" spans="2:12">
      <c r="B127" s="142"/>
      <c r="C127" s="142"/>
      <c r="D127" s="143"/>
      <c r="E127" s="142"/>
      <c r="F127" s="142"/>
      <c r="G127" s="142"/>
      <c r="H127" s="142"/>
      <c r="I127" s="142"/>
      <c r="J127" s="142"/>
      <c r="K127" s="142"/>
      <c r="L127" s="142"/>
    </row>
    <row r="128" spans="2:12">
      <c r="B128" s="142"/>
      <c r="C128" s="142"/>
      <c r="D128" s="143"/>
      <c r="E128" s="142"/>
      <c r="F128" s="142"/>
      <c r="G128" s="142"/>
      <c r="H128" s="142"/>
      <c r="I128" s="142"/>
      <c r="J128" s="142"/>
      <c r="K128" s="142"/>
      <c r="L128" s="142"/>
    </row>
    <row r="129" spans="4:4">
      <c r="D129" s="143"/>
    </row>
    <row r="130" spans="4:4">
      <c r="D130" s="143"/>
    </row>
    <row r="131" spans="4:4">
      <c r="D131" s="143"/>
    </row>
    <row r="132" spans="4:4">
      <c r="D132" s="143"/>
    </row>
    <row r="133" spans="4:4">
      <c r="D133" s="143"/>
    </row>
    <row r="134" spans="4:4">
      <c r="D134" s="143"/>
    </row>
    <row r="135" spans="4:4">
      <c r="D135" s="143"/>
    </row>
    <row r="136" spans="4:4">
      <c r="D136" s="143"/>
    </row>
    <row r="137" spans="4:4">
      <c r="D137" s="143"/>
    </row>
    <row r="138" spans="4:4">
      <c r="D138" s="143"/>
    </row>
    <row r="139" spans="4:4">
      <c r="D139" s="143"/>
    </row>
    <row r="140" spans="4:4">
      <c r="D140" s="143"/>
    </row>
    <row r="141" spans="4:4">
      <c r="D141" s="143"/>
    </row>
    <row r="142" spans="4:4">
      <c r="D142" s="143"/>
    </row>
    <row r="143" spans="4:4">
      <c r="D143" s="143"/>
    </row>
    <row r="144" spans="4:4">
      <c r="D144" s="143"/>
    </row>
    <row r="145" spans="4:4">
      <c r="D145" s="143"/>
    </row>
    <row r="146" spans="4:4">
      <c r="D146" s="143"/>
    </row>
    <row r="147" spans="4:4">
      <c r="D147" s="143"/>
    </row>
    <row r="148" spans="4:4">
      <c r="D148" s="143"/>
    </row>
    <row r="149" spans="4:4">
      <c r="D149" s="143"/>
    </row>
    <row r="150" spans="4:4">
      <c r="D150" s="143"/>
    </row>
    <row r="151" spans="4:4">
      <c r="D151" s="143"/>
    </row>
    <row r="152" spans="4:4">
      <c r="D152" s="143"/>
    </row>
    <row r="153" spans="4:4">
      <c r="D153" s="143"/>
    </row>
    <row r="154" spans="4:4">
      <c r="D154" s="143"/>
    </row>
    <row r="155" spans="4:4">
      <c r="D155" s="143"/>
    </row>
    <row r="156" spans="4:4">
      <c r="D156" s="143"/>
    </row>
    <row r="157" spans="4:4">
      <c r="D157" s="143"/>
    </row>
    <row r="158" spans="4:4">
      <c r="D158" s="143"/>
    </row>
    <row r="159" spans="4:4">
      <c r="D159" s="143"/>
    </row>
    <row r="160" spans="4:4">
      <c r="D160" s="143"/>
    </row>
    <row r="161" spans="4:4">
      <c r="D161" s="143"/>
    </row>
    <row r="162" spans="4:4">
      <c r="D162" s="143"/>
    </row>
    <row r="163" spans="4:4">
      <c r="D163" s="143"/>
    </row>
    <row r="164" spans="4:4">
      <c r="D164" s="143"/>
    </row>
    <row r="165" spans="4:4">
      <c r="D165" s="143"/>
    </row>
    <row r="166" spans="4:4">
      <c r="D166" s="143"/>
    </row>
    <row r="167" spans="4:4">
      <c r="D167" s="143"/>
    </row>
    <row r="168" spans="4:4">
      <c r="D168" s="143"/>
    </row>
    <row r="169" spans="4:4">
      <c r="D169" s="143"/>
    </row>
    <row r="170" spans="4:4">
      <c r="D170" s="143"/>
    </row>
    <row r="171" spans="4:4">
      <c r="D171" s="143"/>
    </row>
    <row r="172" spans="4:4">
      <c r="D172" s="143"/>
    </row>
    <row r="173" spans="4:4">
      <c r="D173" s="143"/>
    </row>
    <row r="174" spans="4:4">
      <c r="D174" s="143"/>
    </row>
    <row r="175" spans="4:4">
      <c r="D175" s="143"/>
    </row>
    <row r="176" spans="4:4">
      <c r="D176" s="143"/>
    </row>
    <row r="177" spans="4:4">
      <c r="D177" s="143"/>
    </row>
    <row r="178" spans="4:4">
      <c r="D178" s="143"/>
    </row>
    <row r="179" spans="4:4">
      <c r="D179" s="143"/>
    </row>
    <row r="180" spans="4:4">
      <c r="D180" s="143"/>
    </row>
    <row r="181" spans="4:4">
      <c r="D181" s="143"/>
    </row>
    <row r="182" spans="4:4">
      <c r="D182" s="143"/>
    </row>
    <row r="183" spans="4:4">
      <c r="D183" s="143"/>
    </row>
    <row r="184" spans="4:4">
      <c r="D184" s="143"/>
    </row>
    <row r="185" spans="4:4">
      <c r="D185" s="143"/>
    </row>
    <row r="186" spans="4:4">
      <c r="D186" s="143"/>
    </row>
    <row r="187" spans="4:4">
      <c r="D187" s="143"/>
    </row>
    <row r="188" spans="4:4">
      <c r="D188" s="143"/>
    </row>
    <row r="189" spans="4:4">
      <c r="D189" s="143"/>
    </row>
    <row r="190" spans="4:4">
      <c r="D190" s="143"/>
    </row>
    <row r="191" spans="4:4">
      <c r="D191" s="143"/>
    </row>
    <row r="192" spans="4:4">
      <c r="D192" s="143"/>
    </row>
    <row r="193" spans="4:4">
      <c r="D193" s="143"/>
    </row>
    <row r="194" spans="4:4">
      <c r="D194" s="143"/>
    </row>
    <row r="195" spans="4:4">
      <c r="D195" s="143"/>
    </row>
    <row r="196" spans="4:4">
      <c r="D196" s="143"/>
    </row>
    <row r="197" spans="4:4">
      <c r="D197" s="143"/>
    </row>
    <row r="198" spans="4:4">
      <c r="D198" s="143"/>
    </row>
    <row r="199" spans="4:4">
      <c r="D199" s="143"/>
    </row>
    <row r="200" spans="4:4">
      <c r="D200" s="143"/>
    </row>
    <row r="201" spans="4:4">
      <c r="D201" s="143"/>
    </row>
    <row r="202" spans="4:4">
      <c r="D202" s="143"/>
    </row>
    <row r="203" spans="4:4">
      <c r="D203" s="143"/>
    </row>
    <row r="204" spans="4:4">
      <c r="D204" s="143"/>
    </row>
    <row r="205" spans="4:4">
      <c r="D205" s="143"/>
    </row>
    <row r="206" spans="4:4">
      <c r="D206" s="143"/>
    </row>
    <row r="207" spans="4:4">
      <c r="D207" s="143"/>
    </row>
    <row r="208" spans="4:4">
      <c r="D208" s="143"/>
    </row>
    <row r="209" spans="4:4">
      <c r="D209" s="143"/>
    </row>
    <row r="210" spans="4:4">
      <c r="D210" s="143"/>
    </row>
    <row r="211" spans="4:4">
      <c r="D211" s="143"/>
    </row>
    <row r="212" spans="4:4">
      <c r="D212" s="143"/>
    </row>
    <row r="213" spans="4:4">
      <c r="D213" s="143"/>
    </row>
    <row r="214" spans="4:4">
      <c r="D214" s="143"/>
    </row>
    <row r="215" spans="4:4">
      <c r="D215" s="143"/>
    </row>
    <row r="216" spans="4:4">
      <c r="D216" s="143"/>
    </row>
    <row r="217" spans="4:4">
      <c r="D217" s="143"/>
    </row>
    <row r="218" spans="4:4">
      <c r="D218" s="143"/>
    </row>
    <row r="219" spans="4:4">
      <c r="D219" s="143"/>
    </row>
    <row r="220" spans="4:4">
      <c r="D220" s="143"/>
    </row>
    <row r="221" spans="4:4">
      <c r="D221" s="143"/>
    </row>
    <row r="222" spans="4:4">
      <c r="D222" s="143"/>
    </row>
    <row r="223" spans="4:4">
      <c r="D223" s="143"/>
    </row>
    <row r="224" spans="4:4">
      <c r="D224" s="143"/>
    </row>
    <row r="225" spans="4:4">
      <c r="D225" s="143"/>
    </row>
    <row r="226" spans="4:4">
      <c r="D226" s="143"/>
    </row>
    <row r="227" spans="4:4">
      <c r="D227" s="143"/>
    </row>
    <row r="228" spans="4:4">
      <c r="D228" s="143"/>
    </row>
    <row r="229" spans="4:4">
      <c r="D229" s="143"/>
    </row>
    <row r="230" spans="4:4">
      <c r="D230" s="143"/>
    </row>
    <row r="231" spans="4:4">
      <c r="D231" s="143"/>
    </row>
    <row r="232" spans="4:4">
      <c r="D232" s="143"/>
    </row>
    <row r="233" spans="4:4">
      <c r="D233" s="143"/>
    </row>
    <row r="234" spans="4:4">
      <c r="D234" s="143"/>
    </row>
    <row r="235" spans="4:4">
      <c r="D235" s="143"/>
    </row>
    <row r="236" spans="4:4">
      <c r="D236" s="143"/>
    </row>
    <row r="237" spans="4:4">
      <c r="D237" s="143"/>
    </row>
    <row r="238" spans="4:4">
      <c r="D238" s="143"/>
    </row>
    <row r="239" spans="4:4">
      <c r="D239" s="143"/>
    </row>
    <row r="240" spans="4:4">
      <c r="D240" s="143"/>
    </row>
    <row r="241" spans="4:4">
      <c r="D241" s="143"/>
    </row>
    <row r="242" spans="4:4">
      <c r="D242" s="143"/>
    </row>
    <row r="243" spans="4:4">
      <c r="D243" s="143"/>
    </row>
    <row r="244" spans="4:4">
      <c r="D244" s="143"/>
    </row>
    <row r="245" spans="4:4">
      <c r="D245" s="143"/>
    </row>
    <row r="246" spans="4:4">
      <c r="D246" s="143"/>
    </row>
    <row r="247" spans="4:4">
      <c r="D247" s="143"/>
    </row>
    <row r="248" spans="4:4">
      <c r="D248" s="143"/>
    </row>
    <row r="249" spans="4:4">
      <c r="D249" s="143"/>
    </row>
    <row r="250" spans="4:4">
      <c r="D250" s="143"/>
    </row>
    <row r="251" spans="4:4">
      <c r="D251" s="143"/>
    </row>
    <row r="252" spans="4:4">
      <c r="D252" s="143"/>
    </row>
    <row r="253" spans="4:4">
      <c r="D253" s="143"/>
    </row>
    <row r="254" spans="4:4">
      <c r="D254" s="143"/>
    </row>
    <row r="255" spans="4:4">
      <c r="D255" s="143"/>
    </row>
    <row r="256" spans="4:4">
      <c r="D256" s="143"/>
    </row>
    <row r="257" spans="4:4">
      <c r="D257" s="143"/>
    </row>
    <row r="258" spans="4:4">
      <c r="D258" s="143"/>
    </row>
    <row r="259" spans="4:4">
      <c r="D259" s="143"/>
    </row>
    <row r="260" spans="4:4">
      <c r="D260" s="143"/>
    </row>
    <row r="261" spans="4:4">
      <c r="D261" s="143"/>
    </row>
    <row r="262" spans="4:4">
      <c r="D262" s="143"/>
    </row>
    <row r="263" spans="4:4">
      <c r="D263" s="143"/>
    </row>
    <row r="264" spans="4:4">
      <c r="D264" s="143"/>
    </row>
    <row r="265" spans="4:4">
      <c r="D265" s="143"/>
    </row>
    <row r="266" spans="4:4">
      <c r="D266" s="143"/>
    </row>
    <row r="267" spans="4:4">
      <c r="D267" s="143"/>
    </row>
    <row r="268" spans="4:4">
      <c r="D268" s="143"/>
    </row>
    <row r="269" spans="4:4">
      <c r="D269" s="143"/>
    </row>
    <row r="270" spans="4:4">
      <c r="D270" s="143"/>
    </row>
    <row r="271" spans="4:4">
      <c r="D271" s="143"/>
    </row>
    <row r="272" spans="4:4">
      <c r="D272" s="143"/>
    </row>
    <row r="273" spans="4:4">
      <c r="D273" s="143"/>
    </row>
    <row r="274" spans="4:4">
      <c r="D274" s="143"/>
    </row>
    <row r="275" spans="4:4">
      <c r="D275" s="143"/>
    </row>
    <row r="276" spans="4:4">
      <c r="D276" s="143"/>
    </row>
    <row r="277" spans="4:4">
      <c r="D277" s="143"/>
    </row>
    <row r="278" spans="4:4">
      <c r="D278" s="143"/>
    </row>
    <row r="279" spans="4:4">
      <c r="D279" s="143"/>
    </row>
    <row r="280" spans="4:4">
      <c r="D280" s="143"/>
    </row>
    <row r="281" spans="4:4">
      <c r="D281" s="143"/>
    </row>
    <row r="282" spans="4:4">
      <c r="D282" s="143"/>
    </row>
    <row r="283" spans="4:4">
      <c r="D283" s="143"/>
    </row>
    <row r="284" spans="4:4">
      <c r="D284" s="143"/>
    </row>
    <row r="285" spans="4:4">
      <c r="D285" s="143"/>
    </row>
    <row r="286" spans="4:4">
      <c r="D286" s="143"/>
    </row>
    <row r="287" spans="4:4">
      <c r="D287" s="143"/>
    </row>
    <row r="288" spans="4:4">
      <c r="D288" s="143"/>
    </row>
    <row r="289" spans="4:4">
      <c r="D289" s="143"/>
    </row>
    <row r="290" spans="4:4">
      <c r="D290" s="143"/>
    </row>
    <row r="291" spans="4:4">
      <c r="D291" s="143"/>
    </row>
    <row r="292" spans="4:4">
      <c r="D292" s="143"/>
    </row>
    <row r="293" spans="4:4">
      <c r="D293" s="143"/>
    </row>
    <row r="294" spans="4:4">
      <c r="D294" s="143"/>
    </row>
    <row r="295" spans="4:4">
      <c r="D295" s="143"/>
    </row>
    <row r="296" spans="4:4">
      <c r="D296" s="143"/>
    </row>
    <row r="297" spans="4:4">
      <c r="D297" s="143"/>
    </row>
    <row r="298" spans="4:4">
      <c r="D298" s="143"/>
    </row>
    <row r="299" spans="4:4">
      <c r="D299" s="143"/>
    </row>
    <row r="300" spans="4:4">
      <c r="D300" s="143"/>
    </row>
    <row r="301" spans="4:4">
      <c r="D301" s="143"/>
    </row>
    <row r="302" spans="4:4">
      <c r="D302" s="143"/>
    </row>
    <row r="303" spans="4:4">
      <c r="D303" s="143"/>
    </row>
    <row r="304" spans="4:4">
      <c r="D304" s="143"/>
    </row>
    <row r="305" spans="4:4">
      <c r="D305" s="143"/>
    </row>
    <row r="306" spans="4:4">
      <c r="D306" s="143"/>
    </row>
    <row r="307" spans="4:4">
      <c r="D307" s="143"/>
    </row>
    <row r="308" spans="4:4">
      <c r="D308" s="143"/>
    </row>
    <row r="309" spans="4:4">
      <c r="D309" s="143"/>
    </row>
    <row r="310" spans="4:4">
      <c r="D310" s="143"/>
    </row>
    <row r="311" spans="4:4">
      <c r="D311" s="143"/>
    </row>
    <row r="312" spans="4:4">
      <c r="D312" s="143"/>
    </row>
    <row r="313" spans="4:4">
      <c r="D313" s="143"/>
    </row>
    <row r="314" spans="4:4">
      <c r="D314" s="143"/>
    </row>
    <row r="315" spans="4:4">
      <c r="D315" s="143"/>
    </row>
    <row r="316" spans="4:4">
      <c r="D316" s="143"/>
    </row>
    <row r="317" spans="4:4">
      <c r="D317" s="143"/>
    </row>
    <row r="318" spans="4:4">
      <c r="D318" s="143"/>
    </row>
    <row r="319" spans="4:4">
      <c r="D319" s="143"/>
    </row>
    <row r="320" spans="4:4">
      <c r="D320" s="143"/>
    </row>
    <row r="321" spans="4:4">
      <c r="D321" s="143"/>
    </row>
    <row r="322" spans="4:4">
      <c r="D322" s="143"/>
    </row>
    <row r="323" spans="4:4">
      <c r="D323" s="143"/>
    </row>
    <row r="324" spans="4:4">
      <c r="D324" s="143"/>
    </row>
    <row r="325" spans="4:4">
      <c r="D325" s="143"/>
    </row>
    <row r="326" spans="4:4">
      <c r="D326" s="143"/>
    </row>
    <row r="327" spans="4:4">
      <c r="D327" s="143"/>
    </row>
    <row r="328" spans="4:4">
      <c r="D328" s="143"/>
    </row>
    <row r="329" spans="4:4">
      <c r="D329" s="143"/>
    </row>
    <row r="330" spans="4:4">
      <c r="D330" s="143"/>
    </row>
    <row r="331" spans="4:4">
      <c r="D331" s="143"/>
    </row>
    <row r="332" spans="4:4">
      <c r="D332" s="143"/>
    </row>
    <row r="333" spans="4:4">
      <c r="D333" s="143"/>
    </row>
    <row r="334" spans="4:4">
      <c r="D334" s="143"/>
    </row>
    <row r="335" spans="4:4">
      <c r="D335" s="143"/>
    </row>
    <row r="336" spans="4:4">
      <c r="D336" s="143"/>
    </row>
    <row r="337" spans="4:4">
      <c r="D337" s="143"/>
    </row>
    <row r="338" spans="4:4">
      <c r="D338" s="143"/>
    </row>
    <row r="339" spans="4:4">
      <c r="D339" s="143"/>
    </row>
    <row r="340" spans="4:4">
      <c r="D340" s="143"/>
    </row>
    <row r="341" spans="4:4">
      <c r="D341" s="143"/>
    </row>
    <row r="342" spans="4:4">
      <c r="D342" s="143"/>
    </row>
    <row r="343" spans="4:4">
      <c r="D343" s="143"/>
    </row>
    <row r="344" spans="4:4">
      <c r="D344" s="143"/>
    </row>
    <row r="345" spans="4:4">
      <c r="D345" s="143"/>
    </row>
    <row r="346" spans="4:4">
      <c r="D346" s="143"/>
    </row>
    <row r="347" spans="4:4">
      <c r="D347" s="143"/>
    </row>
    <row r="348" spans="4:4">
      <c r="D348" s="143"/>
    </row>
    <row r="349" spans="4:4">
      <c r="D349" s="143"/>
    </row>
    <row r="350" spans="4:4">
      <c r="D350" s="143"/>
    </row>
    <row r="351" spans="4:4">
      <c r="D351" s="143"/>
    </row>
    <row r="352" spans="4:4">
      <c r="D352" s="143"/>
    </row>
    <row r="353" spans="4:4">
      <c r="D353" s="143"/>
    </row>
    <row r="354" spans="4:4">
      <c r="D354" s="143"/>
    </row>
    <row r="355" spans="4:4">
      <c r="D355" s="143"/>
    </row>
    <row r="356" spans="4:4">
      <c r="D356" s="143"/>
    </row>
    <row r="357" spans="4:4">
      <c r="D357" s="143"/>
    </row>
    <row r="358" spans="4:4">
      <c r="D358" s="143"/>
    </row>
    <row r="359" spans="4:4">
      <c r="D359" s="143"/>
    </row>
    <row r="360" spans="4:4">
      <c r="D360" s="143"/>
    </row>
    <row r="361" spans="4:4">
      <c r="D361" s="143"/>
    </row>
    <row r="362" spans="4:4">
      <c r="D362" s="143"/>
    </row>
    <row r="363" spans="4:4">
      <c r="D363" s="143"/>
    </row>
    <row r="364" spans="4:4">
      <c r="D364" s="143"/>
    </row>
    <row r="365" spans="4:4">
      <c r="D365" s="143"/>
    </row>
    <row r="366" spans="4:4">
      <c r="D366" s="143"/>
    </row>
    <row r="367" spans="4:4">
      <c r="D367" s="143"/>
    </row>
    <row r="368" spans="4:4">
      <c r="D368" s="143"/>
    </row>
    <row r="369" spans="4:4">
      <c r="D369" s="143"/>
    </row>
    <row r="370" spans="4:4">
      <c r="D370" s="143"/>
    </row>
    <row r="371" spans="4:4">
      <c r="D371" s="143"/>
    </row>
    <row r="372" spans="4:4">
      <c r="D372" s="143"/>
    </row>
    <row r="373" spans="4:4">
      <c r="D373" s="143"/>
    </row>
    <row r="374" spans="4:4">
      <c r="D374" s="143"/>
    </row>
    <row r="375" spans="4:4">
      <c r="D375" s="143"/>
    </row>
    <row r="376" spans="4:4">
      <c r="D376" s="143"/>
    </row>
    <row r="377" spans="4:4">
      <c r="D377" s="143"/>
    </row>
    <row r="378" spans="4:4">
      <c r="D378" s="143"/>
    </row>
    <row r="379" spans="4:4">
      <c r="D379" s="143"/>
    </row>
    <row r="380" spans="4:4">
      <c r="D380" s="143"/>
    </row>
    <row r="381" spans="4:4">
      <c r="D381" s="143"/>
    </row>
    <row r="382" spans="4:4">
      <c r="D382" s="143"/>
    </row>
    <row r="383" spans="4:4">
      <c r="D383" s="143"/>
    </row>
    <row r="384" spans="4:4">
      <c r="D384" s="143"/>
    </row>
    <row r="385" spans="4:4">
      <c r="D385" s="143"/>
    </row>
    <row r="386" spans="4:4">
      <c r="D386" s="143"/>
    </row>
    <row r="387" spans="4:4">
      <c r="D387" s="143"/>
    </row>
    <row r="388" spans="4:4">
      <c r="D388" s="143"/>
    </row>
    <row r="389" spans="4:4">
      <c r="D389" s="143"/>
    </row>
    <row r="390" spans="4:4">
      <c r="D390" s="143"/>
    </row>
    <row r="391" spans="4:4">
      <c r="D391" s="143"/>
    </row>
    <row r="392" spans="4:4">
      <c r="D392" s="143"/>
    </row>
    <row r="393" spans="4:4">
      <c r="D393" s="143"/>
    </row>
    <row r="394" spans="4:4">
      <c r="D394" s="143"/>
    </row>
    <row r="395" spans="4:4">
      <c r="D395" s="143"/>
    </row>
    <row r="396" spans="4:4">
      <c r="D396" s="143"/>
    </row>
    <row r="397" spans="4:4">
      <c r="D397" s="143"/>
    </row>
    <row r="398" spans="4:4">
      <c r="D398" s="143"/>
    </row>
    <row r="399" spans="4:4">
      <c r="D399" s="143"/>
    </row>
    <row r="400" spans="4:4">
      <c r="D400" s="143"/>
    </row>
    <row r="401" spans="4:4">
      <c r="D401" s="143"/>
    </row>
    <row r="402" spans="4:4">
      <c r="D402" s="143"/>
    </row>
    <row r="403" spans="4:4">
      <c r="D403" s="143"/>
    </row>
    <row r="404" spans="4:4">
      <c r="D404" s="143"/>
    </row>
    <row r="405" spans="4:4">
      <c r="D405" s="143"/>
    </row>
    <row r="406" spans="4:4">
      <c r="D406" s="143"/>
    </row>
    <row r="407" spans="4:4">
      <c r="D407" s="143"/>
    </row>
    <row r="408" spans="4:4">
      <c r="D408" s="143"/>
    </row>
    <row r="409" spans="4:4">
      <c r="D409" s="143"/>
    </row>
    <row r="410" spans="4:4">
      <c r="D410" s="143"/>
    </row>
    <row r="411" spans="4:4">
      <c r="D411" s="143"/>
    </row>
    <row r="412" spans="4:4">
      <c r="D412" s="143"/>
    </row>
    <row r="413" spans="4:4">
      <c r="D413" s="143"/>
    </row>
    <row r="414" spans="4:4">
      <c r="D414" s="143"/>
    </row>
    <row r="415" spans="4:4">
      <c r="D415" s="143"/>
    </row>
    <row r="416" spans="4:4">
      <c r="D416" s="143"/>
    </row>
    <row r="417" spans="4:4">
      <c r="D417" s="143"/>
    </row>
    <row r="418" spans="4:4">
      <c r="D418" s="143"/>
    </row>
    <row r="419" spans="4:4">
      <c r="D419" s="143"/>
    </row>
    <row r="420" spans="4:4">
      <c r="D420" s="143"/>
    </row>
    <row r="421" spans="4:4">
      <c r="D421" s="143"/>
    </row>
    <row r="422" spans="4:4">
      <c r="D422" s="143"/>
    </row>
    <row r="423" spans="4:4">
      <c r="D423" s="143"/>
    </row>
    <row r="424" spans="4:4">
      <c r="D424" s="143"/>
    </row>
    <row r="425" spans="4:4">
      <c r="D425" s="143"/>
    </row>
    <row r="426" spans="4:4">
      <c r="D426" s="143"/>
    </row>
    <row r="427" spans="4:4">
      <c r="D427" s="143"/>
    </row>
    <row r="428" spans="4:4">
      <c r="D428" s="143"/>
    </row>
    <row r="429" spans="4:4">
      <c r="D429" s="143"/>
    </row>
    <row r="430" spans="4:4">
      <c r="D430" s="143"/>
    </row>
    <row r="431" spans="4:4">
      <c r="D431" s="143"/>
    </row>
    <row r="432" spans="4:4">
      <c r="D432" s="143"/>
    </row>
    <row r="433" spans="4:4">
      <c r="D433" s="143"/>
    </row>
    <row r="434" spans="4:4">
      <c r="D434" s="143"/>
    </row>
    <row r="435" spans="4:4">
      <c r="D435" s="143"/>
    </row>
    <row r="436" spans="4:4">
      <c r="D436" s="143"/>
    </row>
    <row r="437" spans="4:4">
      <c r="D437" s="143"/>
    </row>
    <row r="438" spans="4:4">
      <c r="D438" s="143"/>
    </row>
    <row r="439" spans="4:4">
      <c r="D439" s="143"/>
    </row>
    <row r="440" spans="4:4">
      <c r="D440" s="143"/>
    </row>
    <row r="441" spans="4:4">
      <c r="D441" s="143"/>
    </row>
    <row r="442" spans="4:4">
      <c r="D442" s="143"/>
    </row>
    <row r="443" spans="4:4">
      <c r="D443" s="143"/>
    </row>
    <row r="444" spans="4:4">
      <c r="D444" s="143"/>
    </row>
    <row r="445" spans="4:4">
      <c r="D445" s="143"/>
    </row>
    <row r="446" spans="4:4">
      <c r="D446" s="143"/>
    </row>
    <row r="447" spans="4:4">
      <c r="D447" s="143"/>
    </row>
    <row r="448" spans="4:4">
      <c r="D448" s="143"/>
    </row>
    <row r="449" spans="4:4">
      <c r="D449" s="143"/>
    </row>
    <row r="450" spans="4:4">
      <c r="D450" s="143"/>
    </row>
    <row r="451" spans="4:4">
      <c r="D451" s="143"/>
    </row>
    <row r="452" spans="4:4">
      <c r="D452" s="143"/>
    </row>
    <row r="453" spans="4:4">
      <c r="D453" s="143"/>
    </row>
    <row r="454" spans="4:4">
      <c r="D454" s="143"/>
    </row>
    <row r="455" spans="4:4">
      <c r="D455" s="143"/>
    </row>
    <row r="456" spans="4:4">
      <c r="D456" s="143"/>
    </row>
    <row r="457" spans="4:4">
      <c r="D457" s="143"/>
    </row>
    <row r="458" spans="4:4">
      <c r="D458" s="143"/>
    </row>
    <row r="459" spans="4:4">
      <c r="D459" s="143"/>
    </row>
    <row r="460" spans="4:4">
      <c r="D460" s="143"/>
    </row>
    <row r="461" spans="4:4">
      <c r="D461" s="143"/>
    </row>
    <row r="462" spans="4:4">
      <c r="D462" s="143"/>
    </row>
    <row r="463" spans="4:4">
      <c r="D463" s="143"/>
    </row>
    <row r="464" spans="4:4">
      <c r="D464" s="143"/>
    </row>
    <row r="465" spans="4:4">
      <c r="D465" s="143"/>
    </row>
    <row r="466" spans="4:4">
      <c r="D466" s="143"/>
    </row>
    <row r="467" spans="4:4">
      <c r="D467" s="143"/>
    </row>
    <row r="468" spans="4:4">
      <c r="D468" s="143"/>
    </row>
    <row r="469" spans="4:4">
      <c r="D469" s="143"/>
    </row>
    <row r="470" spans="4:4">
      <c r="D470" s="143"/>
    </row>
    <row r="471" spans="4:4">
      <c r="D471" s="143"/>
    </row>
    <row r="472" spans="4:4">
      <c r="D472" s="143"/>
    </row>
    <row r="473" spans="4:4">
      <c r="D473" s="143"/>
    </row>
    <row r="474" spans="4:4">
      <c r="D474" s="143"/>
    </row>
    <row r="475" spans="4:4">
      <c r="D475" s="143"/>
    </row>
    <row r="476" spans="4:4">
      <c r="D476" s="143"/>
    </row>
    <row r="477" spans="4:4">
      <c r="D477" s="143"/>
    </row>
    <row r="478" spans="4:4">
      <c r="D478" s="143"/>
    </row>
    <row r="479" spans="4:4">
      <c r="D479" s="143"/>
    </row>
    <row r="480" spans="4:4">
      <c r="D480" s="143"/>
    </row>
    <row r="481" spans="4:4">
      <c r="D481" s="143"/>
    </row>
    <row r="482" spans="4:4">
      <c r="D482" s="143"/>
    </row>
    <row r="483" spans="4:4">
      <c r="D483" s="143"/>
    </row>
    <row r="484" spans="4:4">
      <c r="D484" s="143"/>
    </row>
    <row r="485" spans="4:4">
      <c r="D485" s="143"/>
    </row>
    <row r="486" spans="4:4">
      <c r="D486" s="143"/>
    </row>
    <row r="487" spans="4:4">
      <c r="D487" s="143"/>
    </row>
    <row r="488" spans="4:4">
      <c r="D488" s="143"/>
    </row>
    <row r="489" spans="4:4">
      <c r="D489" s="143"/>
    </row>
    <row r="490" spans="4:4">
      <c r="D490" s="143"/>
    </row>
    <row r="491" spans="4:4">
      <c r="D491" s="143"/>
    </row>
    <row r="492" spans="4:4">
      <c r="D492" s="143"/>
    </row>
    <row r="493" spans="4:4">
      <c r="D493" s="143"/>
    </row>
    <row r="494" spans="4:4">
      <c r="D494" s="143"/>
    </row>
    <row r="495" spans="4:4">
      <c r="D495" s="143"/>
    </row>
    <row r="496" spans="4:4">
      <c r="D496" s="143"/>
    </row>
    <row r="497" spans="4:4">
      <c r="D497" s="143"/>
    </row>
    <row r="498" spans="4:4">
      <c r="D498" s="143"/>
    </row>
    <row r="499" spans="4:4">
      <c r="D499" s="143"/>
    </row>
    <row r="500" spans="4:4">
      <c r="D500" s="143"/>
    </row>
    <row r="501" spans="4:4">
      <c r="D501" s="143"/>
    </row>
    <row r="502" spans="4:4">
      <c r="D502" s="143"/>
    </row>
    <row r="503" spans="4:4">
      <c r="D503" s="143"/>
    </row>
    <row r="504" spans="4:4">
      <c r="D504" s="143"/>
    </row>
    <row r="505" spans="4:4">
      <c r="D505" s="143"/>
    </row>
    <row r="506" spans="4:4">
      <c r="D506" s="143"/>
    </row>
    <row r="507" spans="4:4">
      <c r="D507" s="143"/>
    </row>
    <row r="508" spans="4:4">
      <c r="D508" s="143"/>
    </row>
    <row r="509" spans="4:4">
      <c r="D509" s="143"/>
    </row>
    <row r="510" spans="4:4">
      <c r="D510" s="143"/>
    </row>
    <row r="511" spans="4:4">
      <c r="D511" s="143"/>
    </row>
    <row r="512" spans="4:4">
      <c r="D512" s="143"/>
    </row>
    <row r="513" spans="4:5">
      <c r="D513" s="143"/>
      <c r="E513" s="142"/>
    </row>
    <row r="514" spans="4:5">
      <c r="D514" s="142"/>
      <c r="E514" s="144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169</v>
      </c>
      <c r="C1" s="76" t="s" vm="1">
        <v>236</v>
      </c>
    </row>
    <row r="2" spans="2:18">
      <c r="B2" s="56" t="s">
        <v>168</v>
      </c>
      <c r="C2" s="76" t="s">
        <v>237</v>
      </c>
    </row>
    <row r="3" spans="2:18">
      <c r="B3" s="56" t="s">
        <v>170</v>
      </c>
      <c r="C3" s="76" t="s">
        <v>238</v>
      </c>
    </row>
    <row r="4" spans="2:18">
      <c r="B4" s="56" t="s">
        <v>171</v>
      </c>
      <c r="C4" s="76">
        <v>9454</v>
      </c>
    </row>
    <row r="6" spans="2:18" ht="26.25" customHeight="1">
      <c r="B6" s="184" t="s">
        <v>210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18" s="3" customFormat="1" ht="78.75">
      <c r="B7" s="22" t="s">
        <v>107</v>
      </c>
      <c r="C7" s="30" t="s">
        <v>36</v>
      </c>
      <c r="D7" s="30" t="s">
        <v>52</v>
      </c>
      <c r="E7" s="30" t="s">
        <v>15</v>
      </c>
      <c r="F7" s="30" t="s">
        <v>53</v>
      </c>
      <c r="G7" s="30" t="s">
        <v>93</v>
      </c>
      <c r="H7" s="30" t="s">
        <v>18</v>
      </c>
      <c r="I7" s="30" t="s">
        <v>92</v>
      </c>
      <c r="J7" s="30" t="s">
        <v>17</v>
      </c>
      <c r="K7" s="30" t="s">
        <v>207</v>
      </c>
      <c r="L7" s="30" t="s">
        <v>222</v>
      </c>
      <c r="M7" s="30" t="s">
        <v>208</v>
      </c>
      <c r="N7" s="30" t="s">
        <v>48</v>
      </c>
      <c r="O7" s="30" t="s">
        <v>172</v>
      </c>
      <c r="P7" s="31" t="s">
        <v>174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231</v>
      </c>
      <c r="M8" s="32" t="s">
        <v>225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169</v>
      </c>
      <c r="C1" s="76" t="s" vm="1">
        <v>236</v>
      </c>
    </row>
    <row r="2" spans="2:18">
      <c r="B2" s="56" t="s">
        <v>168</v>
      </c>
      <c r="C2" s="76" t="s">
        <v>237</v>
      </c>
    </row>
    <row r="3" spans="2:18">
      <c r="B3" s="56" t="s">
        <v>170</v>
      </c>
      <c r="C3" s="76" t="s">
        <v>238</v>
      </c>
    </row>
    <row r="4" spans="2:18">
      <c r="B4" s="56" t="s">
        <v>171</v>
      </c>
      <c r="C4" s="76">
        <v>9454</v>
      </c>
    </row>
    <row r="6" spans="2:18" ht="26.25" customHeight="1">
      <c r="B6" s="184" t="s">
        <v>212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18" s="3" customFormat="1" ht="78.75">
      <c r="B7" s="22" t="s">
        <v>107</v>
      </c>
      <c r="C7" s="30" t="s">
        <v>36</v>
      </c>
      <c r="D7" s="30" t="s">
        <v>52</v>
      </c>
      <c r="E7" s="30" t="s">
        <v>15</v>
      </c>
      <c r="F7" s="30" t="s">
        <v>53</v>
      </c>
      <c r="G7" s="30" t="s">
        <v>93</v>
      </c>
      <c r="H7" s="30" t="s">
        <v>18</v>
      </c>
      <c r="I7" s="30" t="s">
        <v>92</v>
      </c>
      <c r="J7" s="30" t="s">
        <v>17</v>
      </c>
      <c r="K7" s="30" t="s">
        <v>207</v>
      </c>
      <c r="L7" s="30" t="s">
        <v>222</v>
      </c>
      <c r="M7" s="30" t="s">
        <v>208</v>
      </c>
      <c r="N7" s="30" t="s">
        <v>48</v>
      </c>
      <c r="O7" s="30" t="s">
        <v>172</v>
      </c>
      <c r="P7" s="31" t="s">
        <v>174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231</v>
      </c>
      <c r="M8" s="32" t="s">
        <v>225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6.140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169</v>
      </c>
      <c r="C1" s="76" t="s" vm="1">
        <v>236</v>
      </c>
    </row>
    <row r="2" spans="2:52">
      <c r="B2" s="56" t="s">
        <v>168</v>
      </c>
      <c r="C2" s="76" t="s">
        <v>237</v>
      </c>
    </row>
    <row r="3" spans="2:52">
      <c r="B3" s="56" t="s">
        <v>170</v>
      </c>
      <c r="C3" s="76" t="s">
        <v>238</v>
      </c>
    </row>
    <row r="4" spans="2:52">
      <c r="B4" s="56" t="s">
        <v>171</v>
      </c>
      <c r="C4" s="76">
        <v>9454</v>
      </c>
    </row>
    <row r="6" spans="2:52" ht="21.75" customHeight="1">
      <c r="B6" s="175" t="s">
        <v>199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7"/>
    </row>
    <row r="7" spans="2:52" ht="27.75" customHeight="1">
      <c r="B7" s="178" t="s">
        <v>77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80"/>
      <c r="AT7" s="3"/>
      <c r="AU7" s="3"/>
    </row>
    <row r="8" spans="2:52" s="3" customFormat="1" ht="55.5" customHeight="1">
      <c r="B8" s="22" t="s">
        <v>106</v>
      </c>
      <c r="C8" s="30" t="s">
        <v>36</v>
      </c>
      <c r="D8" s="30" t="s">
        <v>110</v>
      </c>
      <c r="E8" s="30" t="s">
        <v>15</v>
      </c>
      <c r="F8" s="30" t="s">
        <v>53</v>
      </c>
      <c r="G8" s="30" t="s">
        <v>93</v>
      </c>
      <c r="H8" s="30" t="s">
        <v>18</v>
      </c>
      <c r="I8" s="30" t="s">
        <v>92</v>
      </c>
      <c r="J8" s="30" t="s">
        <v>17</v>
      </c>
      <c r="K8" s="30" t="s">
        <v>19</v>
      </c>
      <c r="L8" s="30" t="s">
        <v>222</v>
      </c>
      <c r="M8" s="30" t="s">
        <v>221</v>
      </c>
      <c r="N8" s="30" t="s">
        <v>51</v>
      </c>
      <c r="O8" s="30" t="s">
        <v>224</v>
      </c>
      <c r="P8" s="30" t="s">
        <v>172</v>
      </c>
      <c r="Q8" s="71" t="s">
        <v>174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231</v>
      </c>
      <c r="M9" s="32"/>
      <c r="N9" s="32" t="s">
        <v>232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104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35" customFormat="1" ht="18" customHeight="1">
      <c r="B11" s="77" t="s">
        <v>25</v>
      </c>
      <c r="C11" s="78"/>
      <c r="D11" s="78"/>
      <c r="E11" s="78"/>
      <c r="F11" s="78"/>
      <c r="G11" s="78"/>
      <c r="H11" s="86">
        <v>4.8969385676679185</v>
      </c>
      <c r="I11" s="78"/>
      <c r="J11" s="78"/>
      <c r="K11" s="87">
        <v>5.9639638620750503E-3</v>
      </c>
      <c r="L11" s="86"/>
      <c r="M11" s="88"/>
      <c r="N11" s="86">
        <v>4093.7535900000007</v>
      </c>
      <c r="O11" s="78"/>
      <c r="P11" s="87">
        <v>1</v>
      </c>
      <c r="Q11" s="87">
        <f>+N11/'סכום נכסי הקרן'!$C$42</f>
        <v>0.26580630332764932</v>
      </c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T11" s="137"/>
      <c r="AU11" s="137"/>
      <c r="AV11" s="139"/>
      <c r="AZ11" s="137"/>
    </row>
    <row r="12" spans="2:52" s="137" customFormat="1" ht="22.5" customHeight="1">
      <c r="B12" s="79" t="s">
        <v>219</v>
      </c>
      <c r="C12" s="80"/>
      <c r="D12" s="80"/>
      <c r="E12" s="80"/>
      <c r="F12" s="80"/>
      <c r="G12" s="80"/>
      <c r="H12" s="89">
        <v>4.8969385676679185</v>
      </c>
      <c r="I12" s="80"/>
      <c r="J12" s="80"/>
      <c r="K12" s="90">
        <v>5.9639638620750503E-3</v>
      </c>
      <c r="L12" s="89"/>
      <c r="M12" s="91"/>
      <c r="N12" s="89">
        <v>4093.7535900000007</v>
      </c>
      <c r="O12" s="80"/>
      <c r="P12" s="90">
        <v>1</v>
      </c>
      <c r="Q12" s="90">
        <f>+N12/'סכום נכסי הקרן'!$C$42</f>
        <v>0.26580630332764932</v>
      </c>
      <c r="AV12" s="135"/>
    </row>
    <row r="13" spans="2:52" s="136" customFormat="1">
      <c r="B13" s="119" t="s">
        <v>24</v>
      </c>
      <c r="C13" s="115"/>
      <c r="D13" s="115"/>
      <c r="E13" s="115"/>
      <c r="F13" s="115"/>
      <c r="G13" s="115"/>
      <c r="H13" s="116">
        <v>4.9059710835219787</v>
      </c>
      <c r="I13" s="115"/>
      <c r="J13" s="115"/>
      <c r="K13" s="117">
        <v>3.6967372287794111E-3</v>
      </c>
      <c r="L13" s="116"/>
      <c r="M13" s="120"/>
      <c r="N13" s="116">
        <v>2120.2865699999998</v>
      </c>
      <c r="O13" s="115"/>
      <c r="P13" s="117">
        <v>0.51793214305309454</v>
      </c>
      <c r="Q13" s="117">
        <f>+N13/'סכום נכסי הקרן'!$C$42</f>
        <v>0.13766962831951032</v>
      </c>
    </row>
    <row r="14" spans="2:52" s="137" customFormat="1">
      <c r="B14" s="83" t="s">
        <v>23</v>
      </c>
      <c r="C14" s="80"/>
      <c r="D14" s="80"/>
      <c r="E14" s="80"/>
      <c r="F14" s="80"/>
      <c r="G14" s="80"/>
      <c r="H14" s="89">
        <v>4.9059710835219787</v>
      </c>
      <c r="I14" s="80"/>
      <c r="J14" s="80"/>
      <c r="K14" s="90">
        <v>3.6967372287794111E-3</v>
      </c>
      <c r="L14" s="89"/>
      <c r="M14" s="91"/>
      <c r="N14" s="89">
        <v>2120.2865699999998</v>
      </c>
      <c r="O14" s="80"/>
      <c r="P14" s="90">
        <v>0.51793214305309454</v>
      </c>
      <c r="Q14" s="90">
        <f>+N14/'סכום נכסי הקרן'!$C$42</f>
        <v>0.13766962831951032</v>
      </c>
    </row>
    <row r="15" spans="2:52" s="137" customFormat="1">
      <c r="B15" s="84" t="s">
        <v>239</v>
      </c>
      <c r="C15" s="82" t="s">
        <v>240</v>
      </c>
      <c r="D15" s="95" t="s">
        <v>111</v>
      </c>
      <c r="E15" s="82" t="s">
        <v>241</v>
      </c>
      <c r="F15" s="82"/>
      <c r="G15" s="82"/>
      <c r="H15" s="92">
        <v>3.62</v>
      </c>
      <c r="I15" s="95" t="s">
        <v>154</v>
      </c>
      <c r="J15" s="96">
        <v>0.04</v>
      </c>
      <c r="K15" s="93">
        <v>-6.0000000000000006E-4</v>
      </c>
      <c r="L15" s="92">
        <v>183700</v>
      </c>
      <c r="M15" s="94">
        <v>150.27000000000001</v>
      </c>
      <c r="N15" s="92">
        <v>276.04597999999999</v>
      </c>
      <c r="O15" s="93">
        <v>1.1815171104194952E-5</v>
      </c>
      <c r="P15" s="93">
        <v>6.7431019950568133E-2</v>
      </c>
      <c r="Q15" s="93">
        <f>+N15/'סכום נכסי הקרן'!$C$42</f>
        <v>1.7923590142673487E-2</v>
      </c>
    </row>
    <row r="16" spans="2:52" s="137" customFormat="1" ht="20.25">
      <c r="B16" s="84" t="s">
        <v>242</v>
      </c>
      <c r="C16" s="82" t="s">
        <v>243</v>
      </c>
      <c r="D16" s="95" t="s">
        <v>111</v>
      </c>
      <c r="E16" s="82" t="s">
        <v>241</v>
      </c>
      <c r="F16" s="82"/>
      <c r="G16" s="82"/>
      <c r="H16" s="92">
        <v>14.459999999999997</v>
      </c>
      <c r="I16" s="95" t="s">
        <v>154</v>
      </c>
      <c r="J16" s="96">
        <v>0.04</v>
      </c>
      <c r="K16" s="93">
        <v>9.5999999999999992E-3</v>
      </c>
      <c r="L16" s="92">
        <v>157260</v>
      </c>
      <c r="M16" s="94">
        <v>180.38</v>
      </c>
      <c r="N16" s="92">
        <v>283.66559000000001</v>
      </c>
      <c r="O16" s="93">
        <v>9.6944796392810248E-6</v>
      </c>
      <c r="P16" s="93">
        <v>6.9292297096953503E-2</v>
      </c>
      <c r="Q16" s="93">
        <f>+N16/'סכום נכסי הקרן'!$C$42</f>
        <v>1.8418329340422417E-2</v>
      </c>
      <c r="AT16" s="135"/>
    </row>
    <row r="17" spans="2:47" s="137" customFormat="1" ht="20.25">
      <c r="B17" s="84" t="s">
        <v>244</v>
      </c>
      <c r="C17" s="82" t="s">
        <v>245</v>
      </c>
      <c r="D17" s="95" t="s">
        <v>111</v>
      </c>
      <c r="E17" s="82" t="s">
        <v>241</v>
      </c>
      <c r="F17" s="82"/>
      <c r="G17" s="82"/>
      <c r="H17" s="92">
        <v>18.700000000000003</v>
      </c>
      <c r="I17" s="95" t="s">
        <v>154</v>
      </c>
      <c r="J17" s="96">
        <v>2.75E-2</v>
      </c>
      <c r="K17" s="93">
        <v>1.2199999999999999E-2</v>
      </c>
      <c r="L17" s="92">
        <v>54350</v>
      </c>
      <c r="M17" s="94">
        <v>139.9</v>
      </c>
      <c r="N17" s="92">
        <v>76.035640000000001</v>
      </c>
      <c r="O17" s="93">
        <v>3.0749529832050989E-6</v>
      </c>
      <c r="P17" s="93">
        <v>1.8573575162348741E-2</v>
      </c>
      <c r="Q17" s="93">
        <f>+N17/'סכום נכסי הקרן'!$C$42</f>
        <v>4.9369733534821627E-3</v>
      </c>
      <c r="AU17" s="135"/>
    </row>
    <row r="18" spans="2:47" s="137" customFormat="1">
      <c r="B18" s="84" t="s">
        <v>246</v>
      </c>
      <c r="C18" s="82" t="s">
        <v>247</v>
      </c>
      <c r="D18" s="95" t="s">
        <v>111</v>
      </c>
      <c r="E18" s="82" t="s">
        <v>241</v>
      </c>
      <c r="F18" s="82"/>
      <c r="G18" s="82"/>
      <c r="H18" s="92">
        <v>5.76</v>
      </c>
      <c r="I18" s="95" t="s">
        <v>154</v>
      </c>
      <c r="J18" s="96">
        <v>1.7500000000000002E-2</v>
      </c>
      <c r="K18" s="93">
        <v>5.0000000000000001E-4</v>
      </c>
      <c r="L18" s="92">
        <v>103210</v>
      </c>
      <c r="M18" s="94">
        <v>111.02</v>
      </c>
      <c r="N18" s="92">
        <v>114.58376</v>
      </c>
      <c r="O18" s="93">
        <v>7.4449545122728861E-6</v>
      </c>
      <c r="P18" s="93">
        <v>2.7989901561222198E-2</v>
      </c>
      <c r="Q18" s="93">
        <f>+N18/'סכום נכסי הקרן'!$C$42</f>
        <v>7.4398922644932728E-3</v>
      </c>
      <c r="AT18" s="139"/>
    </row>
    <row r="19" spans="2:47" s="137" customFormat="1">
      <c r="B19" s="84" t="s">
        <v>248</v>
      </c>
      <c r="C19" s="82" t="s">
        <v>249</v>
      </c>
      <c r="D19" s="95" t="s">
        <v>111</v>
      </c>
      <c r="E19" s="82" t="s">
        <v>241</v>
      </c>
      <c r="F19" s="82"/>
      <c r="G19" s="82"/>
      <c r="H19" s="92">
        <v>2</v>
      </c>
      <c r="I19" s="95" t="s">
        <v>154</v>
      </c>
      <c r="J19" s="96">
        <v>0.03</v>
      </c>
      <c r="K19" s="93">
        <v>1E-4</v>
      </c>
      <c r="L19" s="92">
        <v>397083</v>
      </c>
      <c r="M19" s="94">
        <v>118.91</v>
      </c>
      <c r="N19" s="92">
        <v>472.17135999999999</v>
      </c>
      <c r="O19" s="93">
        <v>2.590191072440459E-5</v>
      </c>
      <c r="P19" s="93">
        <v>0.1153394677084118</v>
      </c>
      <c r="Q19" s="93">
        <f>+N19/'סכום נכסי הקרן'!$C$42</f>
        <v>3.0657957539351723E-2</v>
      </c>
      <c r="AU19" s="139"/>
    </row>
    <row r="20" spans="2:47" s="137" customFormat="1">
      <c r="B20" s="84" t="s">
        <v>250</v>
      </c>
      <c r="C20" s="82" t="s">
        <v>251</v>
      </c>
      <c r="D20" s="95" t="s">
        <v>111</v>
      </c>
      <c r="E20" s="82" t="s">
        <v>241</v>
      </c>
      <c r="F20" s="82"/>
      <c r="G20" s="82"/>
      <c r="H20" s="92">
        <v>3.08</v>
      </c>
      <c r="I20" s="95" t="s">
        <v>154</v>
      </c>
      <c r="J20" s="96">
        <v>1E-3</v>
      </c>
      <c r="K20" s="93">
        <v>-1.1999999999999999E-3</v>
      </c>
      <c r="L20" s="92">
        <v>396866</v>
      </c>
      <c r="M20" s="94">
        <v>100.68</v>
      </c>
      <c r="N20" s="92">
        <v>399.56468000000001</v>
      </c>
      <c r="O20" s="93">
        <v>3.1064037161688819E-5</v>
      </c>
      <c r="P20" s="93">
        <v>9.7603500361144097E-2</v>
      </c>
      <c r="Q20" s="93">
        <f>+N20/'סכום נכסי הקרן'!$C$42</f>
        <v>2.5943625622834598E-2</v>
      </c>
    </row>
    <row r="21" spans="2:47" s="137" customFormat="1">
      <c r="B21" s="84" t="s">
        <v>252</v>
      </c>
      <c r="C21" s="82" t="s">
        <v>253</v>
      </c>
      <c r="D21" s="95" t="s">
        <v>111</v>
      </c>
      <c r="E21" s="82" t="s">
        <v>241</v>
      </c>
      <c r="F21" s="82"/>
      <c r="G21" s="82"/>
      <c r="H21" s="92">
        <v>0.58000000000000007</v>
      </c>
      <c r="I21" s="95" t="s">
        <v>154</v>
      </c>
      <c r="J21" s="96">
        <v>3.5000000000000003E-2</v>
      </c>
      <c r="K21" s="93">
        <v>1.5400000000000002E-2</v>
      </c>
      <c r="L21" s="92">
        <v>266012</v>
      </c>
      <c r="M21" s="94">
        <v>119.38</v>
      </c>
      <c r="N21" s="92">
        <v>317.56513000000001</v>
      </c>
      <c r="O21" s="93">
        <v>1.3520256165784612E-5</v>
      </c>
      <c r="P21" s="93">
        <v>7.7573093499259671E-2</v>
      </c>
      <c r="Q21" s="93">
        <f>+N21/'סכום נכסי הקרן'!$C$42</f>
        <v>2.0619417220728319E-2</v>
      </c>
    </row>
    <row r="22" spans="2:47" s="137" customFormat="1">
      <c r="B22" s="84" t="s">
        <v>254</v>
      </c>
      <c r="C22" s="82" t="s">
        <v>255</v>
      </c>
      <c r="D22" s="95" t="s">
        <v>111</v>
      </c>
      <c r="E22" s="82" t="s">
        <v>241</v>
      </c>
      <c r="F22" s="82"/>
      <c r="G22" s="82"/>
      <c r="H22" s="92">
        <v>4.7600000000000007</v>
      </c>
      <c r="I22" s="95" t="s">
        <v>154</v>
      </c>
      <c r="J22" s="96">
        <v>2.75E-2</v>
      </c>
      <c r="K22" s="93">
        <v>-8.9999999999999998E-4</v>
      </c>
      <c r="L22" s="92">
        <v>154050</v>
      </c>
      <c r="M22" s="94">
        <v>117.27</v>
      </c>
      <c r="N22" s="92">
        <v>180.65442999999999</v>
      </c>
      <c r="O22" s="93">
        <v>9.4993236703536739E-6</v>
      </c>
      <c r="P22" s="93">
        <v>4.4129287713186457E-2</v>
      </c>
      <c r="Q22" s="93">
        <f>+N22/'סכום נכסי הקרן'!$C$42</f>
        <v>1.1729842835524348E-2</v>
      </c>
    </row>
    <row r="23" spans="2:47" s="137" customFormat="1">
      <c r="B23" s="85"/>
      <c r="C23" s="82"/>
      <c r="D23" s="82"/>
      <c r="E23" s="82"/>
      <c r="F23" s="82"/>
      <c r="G23" s="82"/>
      <c r="H23" s="82"/>
      <c r="I23" s="82"/>
      <c r="J23" s="82"/>
      <c r="K23" s="93"/>
      <c r="L23" s="92"/>
      <c r="M23" s="94"/>
      <c r="N23" s="82"/>
      <c r="O23" s="82"/>
      <c r="P23" s="93"/>
      <c r="Q23" s="82"/>
    </row>
    <row r="24" spans="2:47" s="136" customFormat="1">
      <c r="B24" s="119" t="s">
        <v>37</v>
      </c>
      <c r="C24" s="115"/>
      <c r="D24" s="115"/>
      <c r="E24" s="115"/>
      <c r="F24" s="115"/>
      <c r="G24" s="115"/>
      <c r="H24" s="116">
        <v>4.8872340619099885</v>
      </c>
      <c r="I24" s="115"/>
      <c r="J24" s="115"/>
      <c r="K24" s="117">
        <v>8.3998648084830929E-3</v>
      </c>
      <c r="L24" s="116"/>
      <c r="M24" s="120"/>
      <c r="N24" s="116">
        <v>1973.46702</v>
      </c>
      <c r="O24" s="115"/>
      <c r="P24" s="117">
        <v>0.48206785694690524</v>
      </c>
      <c r="Q24" s="117">
        <f>+N24/'סכום נכסי הקרן'!$C$42</f>
        <v>0.12813667500813894</v>
      </c>
    </row>
    <row r="25" spans="2:47" s="137" customFormat="1">
      <c r="B25" s="83" t="s">
        <v>486</v>
      </c>
      <c r="C25" s="80"/>
      <c r="D25" s="80"/>
      <c r="E25" s="80"/>
      <c r="F25" s="80"/>
      <c r="G25" s="80"/>
      <c r="H25" s="89">
        <v>4.8872340619099885</v>
      </c>
      <c r="I25" s="80"/>
      <c r="J25" s="80"/>
      <c r="K25" s="90">
        <v>8.3998648084830929E-3</v>
      </c>
      <c r="L25" s="89"/>
      <c r="M25" s="91"/>
      <c r="N25" s="89">
        <v>1973.46702</v>
      </c>
      <c r="O25" s="80"/>
      <c r="P25" s="90">
        <v>0.48206785694690524</v>
      </c>
      <c r="Q25" s="90">
        <f>+N25/'סכום נכסי הקרן'!$C$42</f>
        <v>0.12813667500813894</v>
      </c>
    </row>
    <row r="26" spans="2:47" s="137" customFormat="1">
      <c r="B26" s="84" t="s">
        <v>256</v>
      </c>
      <c r="C26" s="82" t="s">
        <v>257</v>
      </c>
      <c r="D26" s="95" t="s">
        <v>111</v>
      </c>
      <c r="E26" s="82" t="s">
        <v>241</v>
      </c>
      <c r="F26" s="82"/>
      <c r="G26" s="82"/>
      <c r="H26" s="92">
        <v>1.36</v>
      </c>
      <c r="I26" s="95" t="s">
        <v>154</v>
      </c>
      <c r="J26" s="96">
        <v>0.06</v>
      </c>
      <c r="K26" s="93">
        <v>9.0000000000000008E-4</v>
      </c>
      <c r="L26" s="92">
        <v>158000</v>
      </c>
      <c r="M26" s="94">
        <v>111.86</v>
      </c>
      <c r="N26" s="92">
        <v>176.7388</v>
      </c>
      <c r="O26" s="93">
        <v>8.6205499620952536E-6</v>
      </c>
      <c r="P26" s="93">
        <v>4.3172798780983776E-2</v>
      </c>
      <c r="Q26" s="93">
        <f>+N26/'סכום נכסי הקרן'!$C$42</f>
        <v>1.1475602048281743E-2</v>
      </c>
    </row>
    <row r="27" spans="2:47" s="137" customFormat="1">
      <c r="B27" s="84" t="s">
        <v>258</v>
      </c>
      <c r="C27" s="82" t="s">
        <v>259</v>
      </c>
      <c r="D27" s="95" t="s">
        <v>111</v>
      </c>
      <c r="E27" s="82" t="s">
        <v>241</v>
      </c>
      <c r="F27" s="82"/>
      <c r="G27" s="82"/>
      <c r="H27" s="92">
        <v>7.2200000000000006</v>
      </c>
      <c r="I27" s="95" t="s">
        <v>154</v>
      </c>
      <c r="J27" s="96">
        <v>6.25E-2</v>
      </c>
      <c r="K27" s="93">
        <v>1.5700000000000002E-2</v>
      </c>
      <c r="L27" s="92">
        <v>15000</v>
      </c>
      <c r="M27" s="94">
        <v>145.02000000000001</v>
      </c>
      <c r="N27" s="92">
        <v>21.75301</v>
      </c>
      <c r="O27" s="93">
        <v>8.7414344868821668E-7</v>
      </c>
      <c r="P27" s="93">
        <v>5.3137077065744925E-3</v>
      </c>
      <c r="Q27" s="93">
        <f>+N27/'סכום נכסי הקרן'!$C$42</f>
        <v>1.4124170024482074E-3</v>
      </c>
    </row>
    <row r="28" spans="2:47" s="137" customFormat="1">
      <c r="B28" s="84" t="s">
        <v>260</v>
      </c>
      <c r="C28" s="82" t="s">
        <v>261</v>
      </c>
      <c r="D28" s="95" t="s">
        <v>111</v>
      </c>
      <c r="E28" s="82" t="s">
        <v>241</v>
      </c>
      <c r="F28" s="82"/>
      <c r="G28" s="82"/>
      <c r="H28" s="92">
        <v>5.85</v>
      </c>
      <c r="I28" s="95" t="s">
        <v>154</v>
      </c>
      <c r="J28" s="96">
        <v>3.7499999999999999E-2</v>
      </c>
      <c r="K28" s="93">
        <v>1.15E-2</v>
      </c>
      <c r="L28" s="92">
        <v>217</v>
      </c>
      <c r="M28" s="94">
        <v>118.05</v>
      </c>
      <c r="N28" s="92">
        <v>0.25617000000000001</v>
      </c>
      <c r="O28" s="93">
        <v>1.409934855811745E-8</v>
      </c>
      <c r="P28" s="93">
        <v>6.2575822986942392E-5</v>
      </c>
      <c r="Q28" s="93">
        <f>+N28/'סכום נכסי הקרן'!$C$42</f>
        <v>1.6633048185844503E-5</v>
      </c>
    </row>
    <row r="29" spans="2:47" s="137" customFormat="1">
      <c r="B29" s="84" t="s">
        <v>262</v>
      </c>
      <c r="C29" s="82" t="s">
        <v>263</v>
      </c>
      <c r="D29" s="95" t="s">
        <v>111</v>
      </c>
      <c r="E29" s="82" t="s">
        <v>241</v>
      </c>
      <c r="F29" s="82"/>
      <c r="G29" s="82"/>
      <c r="H29" s="92">
        <v>1.6400000000000001</v>
      </c>
      <c r="I29" s="95" t="s">
        <v>154</v>
      </c>
      <c r="J29" s="96">
        <v>2.2499999999999999E-2</v>
      </c>
      <c r="K29" s="93">
        <v>1.2999999999999999E-3</v>
      </c>
      <c r="L29" s="92">
        <v>76947</v>
      </c>
      <c r="M29" s="94">
        <v>104.29</v>
      </c>
      <c r="N29" s="92">
        <v>80.24803</v>
      </c>
      <c r="O29" s="93">
        <v>4.1572894388575031E-6</v>
      </c>
      <c r="P29" s="93">
        <v>1.9602555023347165E-2</v>
      </c>
      <c r="Q29" s="93">
        <f>+N29/'סכום נכסי הקרן'!$C$42</f>
        <v>5.2104826865327523E-3</v>
      </c>
    </row>
    <row r="30" spans="2:47" s="137" customFormat="1">
      <c r="B30" s="84" t="s">
        <v>264</v>
      </c>
      <c r="C30" s="82" t="s">
        <v>265</v>
      </c>
      <c r="D30" s="95" t="s">
        <v>111</v>
      </c>
      <c r="E30" s="82" t="s">
        <v>241</v>
      </c>
      <c r="F30" s="82"/>
      <c r="G30" s="82"/>
      <c r="H30" s="92">
        <v>1.0799999999999998</v>
      </c>
      <c r="I30" s="95" t="s">
        <v>154</v>
      </c>
      <c r="J30" s="96">
        <v>5.0000000000000001E-3</v>
      </c>
      <c r="K30" s="93">
        <v>1E-3</v>
      </c>
      <c r="L30" s="92">
        <v>378192</v>
      </c>
      <c r="M30" s="94">
        <v>100.89</v>
      </c>
      <c r="N30" s="92">
        <v>381.55793</v>
      </c>
      <c r="O30" s="93">
        <v>2.4774781856772268E-5</v>
      </c>
      <c r="P30" s="93">
        <v>9.3204908798626529E-2</v>
      </c>
      <c r="Q30" s="93">
        <f>+N30/'סכום נכסי הקרן'!$C$42</f>
        <v>2.4774452259753613E-2</v>
      </c>
    </row>
    <row r="31" spans="2:47" s="137" customFormat="1">
      <c r="B31" s="84" t="s">
        <v>266</v>
      </c>
      <c r="C31" s="82" t="s">
        <v>267</v>
      </c>
      <c r="D31" s="95" t="s">
        <v>111</v>
      </c>
      <c r="E31" s="82" t="s">
        <v>241</v>
      </c>
      <c r="F31" s="82"/>
      <c r="G31" s="82"/>
      <c r="H31" s="92">
        <v>0.33</v>
      </c>
      <c r="I31" s="95" t="s">
        <v>154</v>
      </c>
      <c r="J31" s="96">
        <v>0.04</v>
      </c>
      <c r="K31" s="93">
        <v>1.1999999999999999E-3</v>
      </c>
      <c r="L31" s="92">
        <v>245000</v>
      </c>
      <c r="M31" s="94">
        <v>103.96</v>
      </c>
      <c r="N31" s="92">
        <v>254.70201</v>
      </c>
      <c r="O31" s="93">
        <v>1.6131834673162315E-5</v>
      </c>
      <c r="P31" s="93">
        <v>6.2217230324309765E-2</v>
      </c>
      <c r="Q31" s="93">
        <f>+N31/'סכום נכסי הקרן'!$C$42</f>
        <v>1.6537731995789704E-2</v>
      </c>
    </row>
    <row r="32" spans="2:47" s="137" customFormat="1">
      <c r="B32" s="84" t="s">
        <v>268</v>
      </c>
      <c r="C32" s="82" t="s">
        <v>269</v>
      </c>
      <c r="D32" s="95" t="s">
        <v>111</v>
      </c>
      <c r="E32" s="82" t="s">
        <v>241</v>
      </c>
      <c r="F32" s="82"/>
      <c r="G32" s="82"/>
      <c r="H32" s="92">
        <v>3.8999999999999995</v>
      </c>
      <c r="I32" s="95" t="s">
        <v>154</v>
      </c>
      <c r="J32" s="96">
        <v>5.5E-2</v>
      </c>
      <c r="K32" s="93">
        <v>6.0999999999999995E-3</v>
      </c>
      <c r="L32" s="92">
        <v>44700</v>
      </c>
      <c r="M32" s="94">
        <v>124.52</v>
      </c>
      <c r="N32" s="92">
        <v>55.660440000000001</v>
      </c>
      <c r="O32" s="93">
        <v>2.4892378055463803E-6</v>
      </c>
      <c r="P32" s="93">
        <v>1.3596431435434781E-2</v>
      </c>
      <c r="Q32" s="93">
        <f>+N32/'סכום נכסי הקרן'!$C$42</f>
        <v>3.6140171783007641E-3</v>
      </c>
    </row>
    <row r="33" spans="2:17" s="137" customFormat="1">
      <c r="B33" s="84" t="s">
        <v>270</v>
      </c>
      <c r="C33" s="82" t="s">
        <v>271</v>
      </c>
      <c r="D33" s="95" t="s">
        <v>111</v>
      </c>
      <c r="E33" s="82" t="s">
        <v>241</v>
      </c>
      <c r="F33" s="82"/>
      <c r="G33" s="82"/>
      <c r="H33" s="92">
        <v>15.419999999999998</v>
      </c>
      <c r="I33" s="95" t="s">
        <v>154</v>
      </c>
      <c r="J33" s="96">
        <v>5.5E-2</v>
      </c>
      <c r="K33" s="93">
        <v>2.86E-2</v>
      </c>
      <c r="L33" s="92">
        <v>236400</v>
      </c>
      <c r="M33" s="94">
        <v>149.41999999999999</v>
      </c>
      <c r="N33" s="92">
        <v>353.22889000000004</v>
      </c>
      <c r="O33" s="93">
        <v>1.3322343339329891E-5</v>
      </c>
      <c r="P33" s="93">
        <v>8.628484402745891E-2</v>
      </c>
      <c r="Q33" s="93">
        <f>+N33/'סכום נכסי הקרן'!$C$42</f>
        <v>2.2935055424141655E-2</v>
      </c>
    </row>
    <row r="34" spans="2:17" s="137" customFormat="1">
      <c r="B34" s="84" t="s">
        <v>272</v>
      </c>
      <c r="C34" s="82" t="s">
        <v>273</v>
      </c>
      <c r="D34" s="95" t="s">
        <v>111</v>
      </c>
      <c r="E34" s="82" t="s">
        <v>241</v>
      </c>
      <c r="F34" s="82"/>
      <c r="G34" s="82"/>
      <c r="H34" s="92">
        <v>4.9799999999999995</v>
      </c>
      <c r="I34" s="95" t="s">
        <v>154</v>
      </c>
      <c r="J34" s="96">
        <v>4.2500000000000003E-2</v>
      </c>
      <c r="K34" s="93">
        <v>8.8999999999999999E-3</v>
      </c>
      <c r="L34" s="92">
        <v>274431</v>
      </c>
      <c r="M34" s="94">
        <v>120.1</v>
      </c>
      <c r="N34" s="92">
        <v>329.59161999999998</v>
      </c>
      <c r="O34" s="93">
        <v>1.4873875223306435E-5</v>
      </c>
      <c r="P34" s="93">
        <v>8.0510859472614202E-2</v>
      </c>
      <c r="Q34" s="93">
        <f>+N34/'סכום נכסי הקרן'!$C$42</f>
        <v>2.1400293934147441E-2</v>
      </c>
    </row>
    <row r="35" spans="2:17" s="137" customFormat="1">
      <c r="B35" s="84" t="s">
        <v>274</v>
      </c>
      <c r="C35" s="82" t="s">
        <v>275</v>
      </c>
      <c r="D35" s="95" t="s">
        <v>111</v>
      </c>
      <c r="E35" s="82" t="s">
        <v>241</v>
      </c>
      <c r="F35" s="82"/>
      <c r="G35" s="82"/>
      <c r="H35" s="92">
        <v>3.52</v>
      </c>
      <c r="I35" s="95" t="s">
        <v>154</v>
      </c>
      <c r="J35" s="96">
        <v>0.01</v>
      </c>
      <c r="K35" s="93">
        <v>4.3E-3</v>
      </c>
      <c r="L35" s="92">
        <v>241084</v>
      </c>
      <c r="M35" s="94">
        <v>102.43</v>
      </c>
      <c r="N35" s="92">
        <v>246.94235</v>
      </c>
      <c r="O35" s="93">
        <v>1.8302327138572615E-5</v>
      </c>
      <c r="P35" s="93">
        <v>6.032174252090243E-2</v>
      </c>
      <c r="Q35" s="93">
        <f>+N35/'סכום נכסי הקרן'!$C$42</f>
        <v>1.6033899389763354E-2</v>
      </c>
    </row>
    <row r="36" spans="2:17" s="137" customFormat="1">
      <c r="B36" s="84" t="s">
        <v>276</v>
      </c>
      <c r="C36" s="82" t="s">
        <v>277</v>
      </c>
      <c r="D36" s="95" t="s">
        <v>111</v>
      </c>
      <c r="E36" s="82" t="s">
        <v>241</v>
      </c>
      <c r="F36" s="82"/>
      <c r="G36" s="82"/>
      <c r="H36" s="92">
        <v>7.46</v>
      </c>
      <c r="I36" s="95" t="s">
        <v>154</v>
      </c>
      <c r="J36" s="96">
        <v>1.7500000000000002E-2</v>
      </c>
      <c r="K36" s="93">
        <v>1.49E-2</v>
      </c>
      <c r="L36" s="92">
        <v>52800</v>
      </c>
      <c r="M36" s="94">
        <v>102.09</v>
      </c>
      <c r="N36" s="92">
        <v>53.90352</v>
      </c>
      <c r="O36" s="93">
        <v>3.319258754199208E-6</v>
      </c>
      <c r="P36" s="93">
        <v>1.3167260514084823E-2</v>
      </c>
      <c r="Q36" s="93">
        <f>+N36/'סכום נכסי הקרן'!$C$42</f>
        <v>3.4999408422010103E-3</v>
      </c>
    </row>
    <row r="37" spans="2:17" s="137" customFormat="1">
      <c r="B37" s="84" t="s">
        <v>278</v>
      </c>
      <c r="C37" s="82" t="s">
        <v>279</v>
      </c>
      <c r="D37" s="95" t="s">
        <v>111</v>
      </c>
      <c r="E37" s="82" t="s">
        <v>241</v>
      </c>
      <c r="F37" s="82"/>
      <c r="G37" s="82"/>
      <c r="H37" s="92">
        <v>2.1999999999999997</v>
      </c>
      <c r="I37" s="95" t="s">
        <v>154</v>
      </c>
      <c r="J37" s="96">
        <v>0.05</v>
      </c>
      <c r="K37" s="93">
        <v>2.2000000000000001E-3</v>
      </c>
      <c r="L37" s="92">
        <v>16500</v>
      </c>
      <c r="M37" s="94">
        <v>114.45</v>
      </c>
      <c r="N37" s="92">
        <v>18.884250000000002</v>
      </c>
      <c r="O37" s="93">
        <v>8.9145002180000507E-7</v>
      </c>
      <c r="P37" s="93">
        <v>4.6129425195813988E-3</v>
      </c>
      <c r="Q37" s="93">
        <f>+N37/'סכום נכסי הקרן'!$C$42</f>
        <v>1.2261491985928643E-3</v>
      </c>
    </row>
    <row r="38" spans="2:17" s="137" customFormat="1">
      <c r="B38" s="140"/>
    </row>
    <row r="39" spans="2:17" s="137" customFormat="1">
      <c r="B39" s="140"/>
    </row>
    <row r="40" spans="2:17">
      <c r="C40" s="1"/>
      <c r="D40" s="1"/>
    </row>
    <row r="41" spans="2:17">
      <c r="B41" s="97" t="s">
        <v>103</v>
      </c>
      <c r="C41" s="98"/>
      <c r="D41" s="98"/>
    </row>
    <row r="42" spans="2:17">
      <c r="B42" s="97" t="s">
        <v>220</v>
      </c>
      <c r="C42" s="98"/>
      <c r="D42" s="98"/>
    </row>
    <row r="43" spans="2:17">
      <c r="B43" s="181" t="s">
        <v>230</v>
      </c>
      <c r="C43" s="181"/>
      <c r="D43" s="181"/>
    </row>
    <row r="44" spans="2:17">
      <c r="C44" s="1"/>
      <c r="D44" s="1"/>
    </row>
    <row r="45" spans="2:17">
      <c r="C45" s="1"/>
      <c r="D45" s="1"/>
    </row>
    <row r="46" spans="2:17">
      <c r="C46" s="1"/>
      <c r="D46" s="1"/>
    </row>
    <row r="47" spans="2:17">
      <c r="C47" s="1"/>
      <c r="D47" s="1"/>
    </row>
    <row r="48" spans="2:17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43:D43"/>
  </mergeCells>
  <phoneticPr fontId="4" type="noConversion"/>
  <dataValidations count="1">
    <dataValidation allowBlank="1" showInputMessage="1" showErrorMessage="1" sqref="A1:A1048576 C5:C29 B41:B43 B1:B30 D1:D29 E1:AF1048576 AJ1:XFD1048576 AG1:AI27 AG31:AI1048576 C41:D42 B31:D40 B44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169</v>
      </c>
      <c r="C1" s="76" t="s" vm="1">
        <v>236</v>
      </c>
    </row>
    <row r="2" spans="2:67">
      <c r="B2" s="56" t="s">
        <v>168</v>
      </c>
      <c r="C2" s="76" t="s">
        <v>237</v>
      </c>
    </row>
    <row r="3" spans="2:67">
      <c r="B3" s="56" t="s">
        <v>170</v>
      </c>
      <c r="C3" s="76" t="s">
        <v>238</v>
      </c>
    </row>
    <row r="4" spans="2:67">
      <c r="B4" s="56" t="s">
        <v>171</v>
      </c>
      <c r="C4" s="76">
        <v>9454</v>
      </c>
    </row>
    <row r="6" spans="2:67" ht="26.25" customHeight="1">
      <c r="B6" s="178" t="s">
        <v>199</v>
      </c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3"/>
      <c r="BO6" s="3"/>
    </row>
    <row r="7" spans="2:67" ht="26.25" customHeight="1">
      <c r="B7" s="178" t="s">
        <v>78</v>
      </c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3"/>
      <c r="AZ7" s="43"/>
      <c r="BJ7" s="3"/>
      <c r="BO7" s="3"/>
    </row>
    <row r="8" spans="2:67" s="3" customFormat="1" ht="78.75">
      <c r="B8" s="37" t="s">
        <v>106</v>
      </c>
      <c r="C8" s="13" t="s">
        <v>36</v>
      </c>
      <c r="D8" s="13" t="s">
        <v>110</v>
      </c>
      <c r="E8" s="13" t="s">
        <v>215</v>
      </c>
      <c r="F8" s="13" t="s">
        <v>108</v>
      </c>
      <c r="G8" s="13" t="s">
        <v>52</v>
      </c>
      <c r="H8" s="13" t="s">
        <v>15</v>
      </c>
      <c r="I8" s="13" t="s">
        <v>53</v>
      </c>
      <c r="J8" s="13" t="s">
        <v>93</v>
      </c>
      <c r="K8" s="13" t="s">
        <v>18</v>
      </c>
      <c r="L8" s="13" t="s">
        <v>92</v>
      </c>
      <c r="M8" s="13" t="s">
        <v>17</v>
      </c>
      <c r="N8" s="13" t="s">
        <v>19</v>
      </c>
      <c r="O8" s="13" t="s">
        <v>222</v>
      </c>
      <c r="P8" s="13" t="s">
        <v>221</v>
      </c>
      <c r="Q8" s="13" t="s">
        <v>51</v>
      </c>
      <c r="R8" s="13" t="s">
        <v>48</v>
      </c>
      <c r="S8" s="13" t="s">
        <v>172</v>
      </c>
      <c r="T8" s="38" t="s">
        <v>174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231</v>
      </c>
      <c r="P9" s="16"/>
      <c r="Q9" s="16" t="s">
        <v>225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104</v>
      </c>
      <c r="R10" s="19" t="s">
        <v>105</v>
      </c>
      <c r="S10" s="45" t="s">
        <v>175</v>
      </c>
      <c r="T10" s="72" t="s">
        <v>216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6.140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7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8.28515625" style="1" bestFit="1" customWidth="1"/>
    <col min="18" max="18" width="9" style="1" bestFit="1" customWidth="1"/>
    <col min="19" max="19" width="14.140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6" t="s">
        <v>169</v>
      </c>
      <c r="C1" s="76" t="s" vm="1">
        <v>236</v>
      </c>
    </row>
    <row r="2" spans="2:65">
      <c r="B2" s="56" t="s">
        <v>168</v>
      </c>
      <c r="C2" s="76" t="s">
        <v>237</v>
      </c>
    </row>
    <row r="3" spans="2:65">
      <c r="B3" s="56" t="s">
        <v>170</v>
      </c>
      <c r="C3" s="76" t="s">
        <v>238</v>
      </c>
    </row>
    <row r="4" spans="2:65">
      <c r="B4" s="56" t="s">
        <v>171</v>
      </c>
      <c r="C4" s="76">
        <v>9454</v>
      </c>
    </row>
    <row r="6" spans="2:65" ht="26.25" customHeight="1">
      <c r="B6" s="184" t="s">
        <v>199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6"/>
    </row>
    <row r="7" spans="2:65" ht="26.25" customHeight="1">
      <c r="B7" s="184" t="s">
        <v>79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6"/>
      <c r="BM7" s="3"/>
    </row>
    <row r="8" spans="2:65" s="3" customFormat="1" ht="78.75">
      <c r="B8" s="22" t="s">
        <v>106</v>
      </c>
      <c r="C8" s="30" t="s">
        <v>36</v>
      </c>
      <c r="D8" s="30" t="s">
        <v>110</v>
      </c>
      <c r="E8" s="30" t="s">
        <v>215</v>
      </c>
      <c r="F8" s="30" t="s">
        <v>108</v>
      </c>
      <c r="G8" s="30" t="s">
        <v>52</v>
      </c>
      <c r="H8" s="30" t="s">
        <v>15</v>
      </c>
      <c r="I8" s="30" t="s">
        <v>53</v>
      </c>
      <c r="J8" s="30" t="s">
        <v>93</v>
      </c>
      <c r="K8" s="30" t="s">
        <v>18</v>
      </c>
      <c r="L8" s="30" t="s">
        <v>92</v>
      </c>
      <c r="M8" s="30" t="s">
        <v>17</v>
      </c>
      <c r="N8" s="30" t="s">
        <v>19</v>
      </c>
      <c r="O8" s="13" t="s">
        <v>222</v>
      </c>
      <c r="P8" s="30" t="s">
        <v>221</v>
      </c>
      <c r="Q8" s="30" t="s">
        <v>229</v>
      </c>
      <c r="R8" s="30" t="s">
        <v>51</v>
      </c>
      <c r="S8" s="13" t="s">
        <v>48</v>
      </c>
      <c r="T8" s="30" t="s">
        <v>172</v>
      </c>
      <c r="U8" s="30" t="s">
        <v>174</v>
      </c>
      <c r="V8" s="1"/>
      <c r="W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231</v>
      </c>
      <c r="P9" s="32"/>
      <c r="Q9" s="16" t="s">
        <v>225</v>
      </c>
      <c r="R9" s="32" t="s">
        <v>225</v>
      </c>
      <c r="S9" s="16" t="s">
        <v>20</v>
      </c>
      <c r="T9" s="32" t="s">
        <v>225</v>
      </c>
      <c r="U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104</v>
      </c>
      <c r="R10" s="19" t="s">
        <v>105</v>
      </c>
      <c r="S10" s="19" t="s">
        <v>175</v>
      </c>
      <c r="T10" s="20" t="s">
        <v>216</v>
      </c>
      <c r="U10" s="20" t="s">
        <v>233</v>
      </c>
      <c r="V10" s="5"/>
      <c r="BH10" s="1"/>
      <c r="BI10" s="3"/>
      <c r="BJ10" s="1"/>
    </row>
    <row r="11" spans="2:65" s="135" customFormat="1" ht="18" customHeight="1">
      <c r="B11" s="77" t="s">
        <v>30</v>
      </c>
      <c r="C11" s="78"/>
      <c r="D11" s="78"/>
      <c r="E11" s="78"/>
      <c r="F11" s="78"/>
      <c r="G11" s="78"/>
      <c r="H11" s="78"/>
      <c r="I11" s="78"/>
      <c r="J11" s="78"/>
      <c r="K11" s="86">
        <v>5.1181069967381667</v>
      </c>
      <c r="L11" s="78"/>
      <c r="M11" s="78"/>
      <c r="N11" s="101">
        <v>9.3874475099402829E-3</v>
      </c>
      <c r="O11" s="86"/>
      <c r="P11" s="88"/>
      <c r="Q11" s="86"/>
      <c r="R11" s="86">
        <v>1063.82215</v>
      </c>
      <c r="S11" s="78"/>
      <c r="T11" s="87">
        <v>1</v>
      </c>
      <c r="U11" s="87">
        <f>+R11/'סכום נכסי הקרן'!$C$42</f>
        <v>6.9073681860165895E-2</v>
      </c>
      <c r="V11" s="138"/>
      <c r="BH11" s="137"/>
      <c r="BI11" s="139"/>
      <c r="BJ11" s="137"/>
      <c r="BM11" s="137"/>
    </row>
    <row r="12" spans="2:65" s="137" customFormat="1">
      <c r="B12" s="79" t="s">
        <v>219</v>
      </c>
      <c r="C12" s="80"/>
      <c r="D12" s="80"/>
      <c r="E12" s="80"/>
      <c r="F12" s="80"/>
      <c r="G12" s="80"/>
      <c r="H12" s="80"/>
      <c r="I12" s="80"/>
      <c r="J12" s="80"/>
      <c r="K12" s="89">
        <v>5.1181069967381667</v>
      </c>
      <c r="L12" s="80"/>
      <c r="M12" s="80"/>
      <c r="N12" s="102">
        <v>9.3874475099402829E-3</v>
      </c>
      <c r="O12" s="89"/>
      <c r="P12" s="91"/>
      <c r="Q12" s="89"/>
      <c r="R12" s="89">
        <v>1063.82215</v>
      </c>
      <c r="S12" s="80"/>
      <c r="T12" s="90">
        <v>1</v>
      </c>
      <c r="U12" s="90">
        <f>+R12/'סכום נכסי הקרן'!$C$42</f>
        <v>6.9073681860165895E-2</v>
      </c>
      <c r="BI12" s="139"/>
    </row>
    <row r="13" spans="2:65" s="137" customFormat="1" ht="20.25">
      <c r="B13" s="100" t="s">
        <v>29</v>
      </c>
      <c r="C13" s="80"/>
      <c r="D13" s="80"/>
      <c r="E13" s="80"/>
      <c r="F13" s="80"/>
      <c r="G13" s="80"/>
      <c r="H13" s="80"/>
      <c r="I13" s="80"/>
      <c r="J13" s="80"/>
      <c r="K13" s="89">
        <v>5.0715028393874571</v>
      </c>
      <c r="L13" s="80"/>
      <c r="M13" s="80"/>
      <c r="N13" s="102">
        <v>8.6386512821316867E-3</v>
      </c>
      <c r="O13" s="89"/>
      <c r="P13" s="91"/>
      <c r="Q13" s="80"/>
      <c r="R13" s="89">
        <v>1014.7230699999999</v>
      </c>
      <c r="S13" s="80"/>
      <c r="T13" s="90">
        <v>0.95384653346426362</v>
      </c>
      <c r="U13" s="90">
        <f>+R13/'סכום נכסי הקרן'!$C$42</f>
        <v>6.5885691995932624E-2</v>
      </c>
      <c r="BI13" s="135"/>
    </row>
    <row r="14" spans="2:65" s="137" customFormat="1">
      <c r="B14" s="85" t="s">
        <v>280</v>
      </c>
      <c r="C14" s="82" t="s">
        <v>281</v>
      </c>
      <c r="D14" s="95" t="s">
        <v>111</v>
      </c>
      <c r="E14" s="95" t="s">
        <v>282</v>
      </c>
      <c r="F14" s="82" t="s">
        <v>283</v>
      </c>
      <c r="G14" s="95" t="s">
        <v>284</v>
      </c>
      <c r="H14" s="82" t="s">
        <v>478</v>
      </c>
      <c r="I14" s="82" t="s">
        <v>151</v>
      </c>
      <c r="J14" s="82"/>
      <c r="K14" s="92">
        <v>4.8900000000000006</v>
      </c>
      <c r="L14" s="95" t="s">
        <v>154</v>
      </c>
      <c r="M14" s="96">
        <v>9.8999999999999991E-3</v>
      </c>
      <c r="N14" s="96">
        <v>5.0000000000000001E-3</v>
      </c>
      <c r="O14" s="92">
        <v>199370</v>
      </c>
      <c r="P14" s="94">
        <v>102.34</v>
      </c>
      <c r="Q14" s="82"/>
      <c r="R14" s="92">
        <v>204.03527</v>
      </c>
      <c r="S14" s="93">
        <v>6.6150741537303819E-5</v>
      </c>
      <c r="T14" s="93">
        <v>0.19179453069293584</v>
      </c>
      <c r="U14" s="93">
        <f>+R14/'סכום נכסי הקרן'!$C$42</f>
        <v>1.3247954395603674E-2</v>
      </c>
    </row>
    <row r="15" spans="2:65" s="137" customFormat="1">
      <c r="B15" s="85" t="s">
        <v>285</v>
      </c>
      <c r="C15" s="82" t="s">
        <v>286</v>
      </c>
      <c r="D15" s="95" t="s">
        <v>111</v>
      </c>
      <c r="E15" s="95" t="s">
        <v>282</v>
      </c>
      <c r="F15" s="82" t="s">
        <v>283</v>
      </c>
      <c r="G15" s="95" t="s">
        <v>284</v>
      </c>
      <c r="H15" s="82" t="s">
        <v>478</v>
      </c>
      <c r="I15" s="82" t="s">
        <v>151</v>
      </c>
      <c r="J15" s="82"/>
      <c r="K15" s="82">
        <v>6.82</v>
      </c>
      <c r="L15" s="95" t="s">
        <v>154</v>
      </c>
      <c r="M15" s="96">
        <v>8.6E-3</v>
      </c>
      <c r="N15" s="93">
        <v>9.1999999999999998E-3</v>
      </c>
      <c r="O15" s="92">
        <v>32000</v>
      </c>
      <c r="P15" s="94">
        <v>99.6</v>
      </c>
      <c r="Q15" s="82"/>
      <c r="R15" s="92">
        <v>31.872</v>
      </c>
      <c r="S15" s="113">
        <v>0</v>
      </c>
      <c r="T15" s="93">
        <v>2.9959895082086796E-2</v>
      </c>
      <c r="U15" s="93">
        <f>+R15/'סכום נכסי הקרן'!$C$42</f>
        <v>2.069440261464012E-3</v>
      </c>
    </row>
    <row r="16" spans="2:65" s="137" customFormat="1">
      <c r="B16" s="85" t="s">
        <v>287</v>
      </c>
      <c r="C16" s="82" t="s">
        <v>288</v>
      </c>
      <c r="D16" s="95" t="s">
        <v>111</v>
      </c>
      <c r="E16" s="95" t="s">
        <v>282</v>
      </c>
      <c r="F16" s="82" t="s">
        <v>283</v>
      </c>
      <c r="G16" s="95" t="s">
        <v>284</v>
      </c>
      <c r="H16" s="82" t="s">
        <v>478</v>
      </c>
      <c r="I16" s="82" t="s">
        <v>151</v>
      </c>
      <c r="J16" s="82"/>
      <c r="K16" s="92">
        <v>12.09</v>
      </c>
      <c r="L16" s="95" t="s">
        <v>154</v>
      </c>
      <c r="M16" s="96">
        <v>1.04E-2</v>
      </c>
      <c r="N16" s="96">
        <v>9.499999999999998E-3</v>
      </c>
      <c r="O16" s="92">
        <v>16541</v>
      </c>
      <c r="P16" s="94">
        <v>99.45</v>
      </c>
      <c r="Q16" s="82"/>
      <c r="R16" s="92">
        <v>16.450020000000002</v>
      </c>
      <c r="S16" s="93">
        <v>3.4756571620684581E-5</v>
      </c>
      <c r="T16" s="93">
        <v>1.5463129809808907E-2</v>
      </c>
      <c r="U16" s="93">
        <f>+R16/'סכום נכסי הקרן'!$C$42</f>
        <v>1.0680953090451879E-3</v>
      </c>
    </row>
    <row r="17" spans="2:60" s="137" customFormat="1" ht="20.25">
      <c r="B17" s="85" t="s">
        <v>289</v>
      </c>
      <c r="C17" s="82" t="s">
        <v>290</v>
      </c>
      <c r="D17" s="95" t="s">
        <v>111</v>
      </c>
      <c r="E17" s="95" t="s">
        <v>282</v>
      </c>
      <c r="F17" s="82" t="s">
        <v>291</v>
      </c>
      <c r="G17" s="95" t="s">
        <v>284</v>
      </c>
      <c r="H17" s="82" t="s">
        <v>478</v>
      </c>
      <c r="I17" s="82" t="s">
        <v>151</v>
      </c>
      <c r="J17" s="82"/>
      <c r="K17" s="92">
        <v>4.4099999999999993</v>
      </c>
      <c r="L17" s="95" t="s">
        <v>154</v>
      </c>
      <c r="M17" s="96">
        <v>0.05</v>
      </c>
      <c r="N17" s="96">
        <v>4.5000000000000005E-3</v>
      </c>
      <c r="O17" s="92">
        <v>210000</v>
      </c>
      <c r="P17" s="94">
        <v>125.31</v>
      </c>
      <c r="Q17" s="82"/>
      <c r="R17" s="92">
        <v>263.15100000000001</v>
      </c>
      <c r="S17" s="93">
        <v>6.6632673426604271E-5</v>
      </c>
      <c r="T17" s="93">
        <v>0.24736371582411593</v>
      </c>
      <c r="U17" s="93">
        <f>+R17/'סכום נכסי הקרן'!$C$42</f>
        <v>1.7086322610583467E-2</v>
      </c>
      <c r="BH17" s="135"/>
    </row>
    <row r="18" spans="2:60" s="137" customFormat="1">
      <c r="B18" s="85" t="s">
        <v>292</v>
      </c>
      <c r="C18" s="82" t="s">
        <v>293</v>
      </c>
      <c r="D18" s="95" t="s">
        <v>111</v>
      </c>
      <c r="E18" s="95" t="s">
        <v>282</v>
      </c>
      <c r="F18" s="82" t="s">
        <v>294</v>
      </c>
      <c r="G18" s="95" t="s">
        <v>284</v>
      </c>
      <c r="H18" s="82" t="s">
        <v>479</v>
      </c>
      <c r="I18" s="82" t="s">
        <v>151</v>
      </c>
      <c r="J18" s="82"/>
      <c r="K18" s="92">
        <v>2.93</v>
      </c>
      <c r="L18" s="95" t="s">
        <v>154</v>
      </c>
      <c r="M18" s="96">
        <v>3.4000000000000002E-2</v>
      </c>
      <c r="N18" s="96">
        <v>3.2999999999999995E-3</v>
      </c>
      <c r="O18" s="92">
        <v>30000</v>
      </c>
      <c r="P18" s="94">
        <v>115.04</v>
      </c>
      <c r="Q18" s="82"/>
      <c r="R18" s="92">
        <v>34.512</v>
      </c>
      <c r="S18" s="93">
        <v>1.6036391918727567E-5</v>
      </c>
      <c r="T18" s="93">
        <v>3.2441512897621094E-2</v>
      </c>
      <c r="U18" s="93">
        <f>+R18/'סכום נכסי הקרן'!$C$42</f>
        <v>2.240854740952748E-3</v>
      </c>
    </row>
    <row r="19" spans="2:60" s="137" customFormat="1">
      <c r="B19" s="85" t="s">
        <v>295</v>
      </c>
      <c r="C19" s="82" t="s">
        <v>296</v>
      </c>
      <c r="D19" s="95" t="s">
        <v>111</v>
      </c>
      <c r="E19" s="95" t="s">
        <v>282</v>
      </c>
      <c r="F19" s="82" t="s">
        <v>297</v>
      </c>
      <c r="G19" s="95" t="s">
        <v>298</v>
      </c>
      <c r="H19" s="82" t="s">
        <v>479</v>
      </c>
      <c r="I19" s="82" t="s">
        <v>151</v>
      </c>
      <c r="J19" s="82"/>
      <c r="K19" s="92">
        <v>6.4099999999999993</v>
      </c>
      <c r="L19" s="95" t="s">
        <v>154</v>
      </c>
      <c r="M19" s="96">
        <v>1.34E-2</v>
      </c>
      <c r="N19" s="96">
        <v>1.18E-2</v>
      </c>
      <c r="O19" s="92">
        <v>58066</v>
      </c>
      <c r="P19" s="94">
        <v>101.65</v>
      </c>
      <c r="Q19" s="82"/>
      <c r="R19" s="92">
        <v>59.024080000000005</v>
      </c>
      <c r="S19" s="93">
        <v>1.8272751961537407E-5</v>
      </c>
      <c r="T19" s="93">
        <v>5.5483033512697594E-2</v>
      </c>
      <c r="U19" s="93">
        <f>+R19/'סכום נכסי הקרן'!$C$42</f>
        <v>3.8324174054929962E-3</v>
      </c>
      <c r="BH19" s="139"/>
    </row>
    <row r="20" spans="2:60" s="137" customFormat="1">
      <c r="B20" s="85" t="s">
        <v>299</v>
      </c>
      <c r="C20" s="82" t="s">
        <v>300</v>
      </c>
      <c r="D20" s="95" t="s">
        <v>111</v>
      </c>
      <c r="E20" s="95" t="s">
        <v>282</v>
      </c>
      <c r="F20" s="82" t="s">
        <v>291</v>
      </c>
      <c r="G20" s="95" t="s">
        <v>284</v>
      </c>
      <c r="H20" s="82" t="s">
        <v>479</v>
      </c>
      <c r="I20" s="82" t="s">
        <v>151</v>
      </c>
      <c r="J20" s="82"/>
      <c r="K20" s="92">
        <v>1.9399999999999997</v>
      </c>
      <c r="L20" s="95" t="s">
        <v>154</v>
      </c>
      <c r="M20" s="96">
        <v>4.0999999999999995E-2</v>
      </c>
      <c r="N20" s="96">
        <v>6.3E-3</v>
      </c>
      <c r="O20" s="92">
        <v>60528</v>
      </c>
      <c r="P20" s="94">
        <v>130.86000000000001</v>
      </c>
      <c r="Q20" s="82"/>
      <c r="R20" s="92">
        <v>79.206940000000003</v>
      </c>
      <c r="S20" s="93">
        <v>1.9422126283866466E-5</v>
      </c>
      <c r="T20" s="93">
        <v>7.4455058112862196E-2</v>
      </c>
      <c r="U20" s="93">
        <f>+R20/'סכום נכסי הקרן'!$C$42</f>
        <v>5.1428849969680068E-3</v>
      </c>
    </row>
    <row r="21" spans="2:60" s="137" customFormat="1">
      <c r="B21" s="85" t="s">
        <v>301</v>
      </c>
      <c r="C21" s="82" t="s">
        <v>302</v>
      </c>
      <c r="D21" s="95" t="s">
        <v>111</v>
      </c>
      <c r="E21" s="95" t="s">
        <v>282</v>
      </c>
      <c r="F21" s="82" t="s">
        <v>291</v>
      </c>
      <c r="G21" s="95" t="s">
        <v>284</v>
      </c>
      <c r="H21" s="82" t="s">
        <v>479</v>
      </c>
      <c r="I21" s="82" t="s">
        <v>151</v>
      </c>
      <c r="J21" s="82"/>
      <c r="K21" s="92">
        <v>3.46</v>
      </c>
      <c r="L21" s="95" t="s">
        <v>154</v>
      </c>
      <c r="M21" s="96">
        <v>0.04</v>
      </c>
      <c r="N21" s="96">
        <v>4.6999999999999993E-3</v>
      </c>
      <c r="O21" s="92">
        <v>15000</v>
      </c>
      <c r="P21" s="94">
        <v>119.78</v>
      </c>
      <c r="Q21" s="82"/>
      <c r="R21" s="92">
        <v>17.966999999999999</v>
      </c>
      <c r="S21" s="93">
        <v>5.1641067042154606E-6</v>
      </c>
      <c r="T21" s="93">
        <v>1.688910124685785E-2</v>
      </c>
      <c r="U21" s="93">
        <f>+R21/'סכום נכסי הקרן'!$C$42</f>
        <v>1.1665924064295902E-3</v>
      </c>
    </row>
    <row r="22" spans="2:60" s="137" customFormat="1">
      <c r="B22" s="85" t="s">
        <v>303</v>
      </c>
      <c r="C22" s="82" t="s">
        <v>304</v>
      </c>
      <c r="D22" s="95" t="s">
        <v>111</v>
      </c>
      <c r="E22" s="95" t="s">
        <v>282</v>
      </c>
      <c r="F22" s="82" t="s">
        <v>305</v>
      </c>
      <c r="G22" s="95" t="s">
        <v>298</v>
      </c>
      <c r="H22" s="82" t="s">
        <v>480</v>
      </c>
      <c r="I22" s="82" t="s">
        <v>477</v>
      </c>
      <c r="J22" s="82"/>
      <c r="K22" s="92">
        <v>6.3</v>
      </c>
      <c r="L22" s="95" t="s">
        <v>154</v>
      </c>
      <c r="M22" s="96">
        <v>2.3399999999999997E-2</v>
      </c>
      <c r="N22" s="96">
        <v>1.32E-2</v>
      </c>
      <c r="O22" s="92">
        <v>20803.18</v>
      </c>
      <c r="P22" s="94">
        <v>106.65</v>
      </c>
      <c r="Q22" s="82"/>
      <c r="R22" s="92">
        <v>22.186589999999999</v>
      </c>
      <c r="S22" s="93">
        <v>1.2100123159551958E-5</v>
      </c>
      <c r="T22" s="93">
        <v>2.0855544321952687E-2</v>
      </c>
      <c r="U22" s="93">
        <f>+R22/'סכום נכסי הקרן'!$C$42</f>
        <v>1.4405692335151491E-3</v>
      </c>
    </row>
    <row r="23" spans="2:60" s="137" customFormat="1">
      <c r="B23" s="85" t="s">
        <v>306</v>
      </c>
      <c r="C23" s="82" t="s">
        <v>307</v>
      </c>
      <c r="D23" s="95" t="s">
        <v>111</v>
      </c>
      <c r="E23" s="95" t="s">
        <v>282</v>
      </c>
      <c r="F23" s="82" t="s">
        <v>308</v>
      </c>
      <c r="G23" s="95" t="s">
        <v>298</v>
      </c>
      <c r="H23" s="82" t="s">
        <v>480</v>
      </c>
      <c r="I23" s="82" t="s">
        <v>151</v>
      </c>
      <c r="J23" s="82"/>
      <c r="K23" s="92">
        <v>7.24</v>
      </c>
      <c r="L23" s="95" t="s">
        <v>154</v>
      </c>
      <c r="M23" s="96">
        <v>3.2000000000000001E-2</v>
      </c>
      <c r="N23" s="96">
        <v>1.5600000000000001E-2</v>
      </c>
      <c r="O23" s="92">
        <v>11000</v>
      </c>
      <c r="P23" s="94">
        <v>111.69</v>
      </c>
      <c r="Q23" s="82"/>
      <c r="R23" s="92">
        <v>12.2859</v>
      </c>
      <c r="S23" s="93">
        <v>1.0381119197898106E-5</v>
      </c>
      <c r="T23" s="93">
        <v>1.1548828909042737E-2</v>
      </c>
      <c r="U23" s="93">
        <f>+R23/'סכום נכסי הקרן'!$C$42</f>
        <v>7.9772013392070485E-4</v>
      </c>
    </row>
    <row r="24" spans="2:60" s="137" customFormat="1">
      <c r="B24" s="85" t="s">
        <v>309</v>
      </c>
      <c r="C24" s="82" t="s">
        <v>310</v>
      </c>
      <c r="D24" s="95" t="s">
        <v>111</v>
      </c>
      <c r="E24" s="95" t="s">
        <v>282</v>
      </c>
      <c r="F24" s="82" t="s">
        <v>311</v>
      </c>
      <c r="G24" s="95" t="s">
        <v>312</v>
      </c>
      <c r="H24" s="82" t="s">
        <v>480</v>
      </c>
      <c r="I24" s="82" t="s">
        <v>151</v>
      </c>
      <c r="J24" s="82"/>
      <c r="K24" s="92">
        <v>3.0199999999999996</v>
      </c>
      <c r="L24" s="95" t="s">
        <v>154</v>
      </c>
      <c r="M24" s="96">
        <v>3.7000000000000005E-2</v>
      </c>
      <c r="N24" s="96">
        <v>6.0999999999999987E-3</v>
      </c>
      <c r="O24" s="92">
        <v>50000</v>
      </c>
      <c r="P24" s="94">
        <v>113.82</v>
      </c>
      <c r="Q24" s="82"/>
      <c r="R24" s="92">
        <v>56.91001</v>
      </c>
      <c r="S24" s="93">
        <v>1.6666768839515242E-5</v>
      </c>
      <c r="T24" s="93">
        <v>5.3495793446301156E-2</v>
      </c>
      <c r="U24" s="93">
        <f>+R24/'סכום נכסי הקרן'!$C$42</f>
        <v>3.6951514173669533E-3</v>
      </c>
    </row>
    <row r="25" spans="2:60" s="137" customFormat="1">
      <c r="B25" s="85" t="s">
        <v>313</v>
      </c>
      <c r="C25" s="82" t="s">
        <v>314</v>
      </c>
      <c r="D25" s="95" t="s">
        <v>111</v>
      </c>
      <c r="E25" s="95" t="s">
        <v>282</v>
      </c>
      <c r="F25" s="82" t="s">
        <v>294</v>
      </c>
      <c r="G25" s="95" t="s">
        <v>284</v>
      </c>
      <c r="H25" s="82" t="s">
        <v>480</v>
      </c>
      <c r="I25" s="82" t="s">
        <v>151</v>
      </c>
      <c r="J25" s="82"/>
      <c r="K25" s="92">
        <v>3.1500000000000004</v>
      </c>
      <c r="L25" s="95" t="s">
        <v>154</v>
      </c>
      <c r="M25" s="96">
        <v>0.04</v>
      </c>
      <c r="N25" s="96">
        <v>5.1000000000000004E-3</v>
      </c>
      <c r="O25" s="92">
        <v>32926</v>
      </c>
      <c r="P25" s="94">
        <v>120.32</v>
      </c>
      <c r="Q25" s="82"/>
      <c r="R25" s="92">
        <v>39.61656</v>
      </c>
      <c r="S25" s="93">
        <v>2.4389665762467796E-5</v>
      </c>
      <c r="T25" s="93">
        <v>3.7239833744766457E-2</v>
      </c>
      <c r="U25" s="93">
        <f>+R25/'סכום נכסי הקרן'!$C$42</f>
        <v>2.5722924286114683E-3</v>
      </c>
    </row>
    <row r="26" spans="2:60" s="137" customFormat="1">
      <c r="B26" s="85" t="s">
        <v>315</v>
      </c>
      <c r="C26" s="82" t="s">
        <v>316</v>
      </c>
      <c r="D26" s="95" t="s">
        <v>111</v>
      </c>
      <c r="E26" s="95" t="s">
        <v>282</v>
      </c>
      <c r="F26" s="82" t="s">
        <v>317</v>
      </c>
      <c r="G26" s="95" t="s">
        <v>318</v>
      </c>
      <c r="H26" s="82" t="s">
        <v>480</v>
      </c>
      <c r="I26" s="82" t="s">
        <v>151</v>
      </c>
      <c r="J26" s="82"/>
      <c r="K26" s="92">
        <v>6.86</v>
      </c>
      <c r="L26" s="95" t="s">
        <v>154</v>
      </c>
      <c r="M26" s="96">
        <v>4.4999999999999998E-2</v>
      </c>
      <c r="N26" s="96">
        <v>1.4300000000000002E-2</v>
      </c>
      <c r="O26" s="92">
        <v>60000</v>
      </c>
      <c r="P26" s="94">
        <v>123.78</v>
      </c>
      <c r="Q26" s="82"/>
      <c r="R26" s="92">
        <v>74.26800999999999</v>
      </c>
      <c r="S26" s="93">
        <v>6.5681229289887394E-5</v>
      </c>
      <c r="T26" s="93">
        <v>6.9812430583439153E-2</v>
      </c>
      <c r="U26" s="93">
        <f>+R26/'סכום נכסי הקרן'!$C$42</f>
        <v>4.8222016200053916E-3</v>
      </c>
    </row>
    <row r="27" spans="2:60" s="137" customFormat="1">
      <c r="B27" s="85" t="s">
        <v>319</v>
      </c>
      <c r="C27" s="82" t="s">
        <v>320</v>
      </c>
      <c r="D27" s="95" t="s">
        <v>111</v>
      </c>
      <c r="E27" s="95" t="s">
        <v>282</v>
      </c>
      <c r="F27" s="82" t="s">
        <v>321</v>
      </c>
      <c r="G27" s="95" t="s">
        <v>298</v>
      </c>
      <c r="H27" s="82" t="s">
        <v>480</v>
      </c>
      <c r="I27" s="82" t="s">
        <v>477</v>
      </c>
      <c r="J27" s="82"/>
      <c r="K27" s="92">
        <v>7.5699999999999985</v>
      </c>
      <c r="L27" s="95" t="s">
        <v>154</v>
      </c>
      <c r="M27" s="96">
        <v>0.04</v>
      </c>
      <c r="N27" s="96">
        <v>1.5100000000000001E-2</v>
      </c>
      <c r="O27" s="92">
        <v>710.7</v>
      </c>
      <c r="P27" s="94">
        <v>119.86</v>
      </c>
      <c r="Q27" s="82"/>
      <c r="R27" s="92">
        <v>0.85185</v>
      </c>
      <c r="S27" s="93">
        <v>2.6589084653607155E-6</v>
      </c>
      <c r="T27" s="93">
        <v>8.0074474854654987E-4</v>
      </c>
      <c r="U27" s="93">
        <f>+R27/'סכום נכסי הקרן'!$C$42</f>
        <v>5.5310388012302915E-5</v>
      </c>
    </row>
    <row r="28" spans="2:60" s="137" customFormat="1">
      <c r="B28" s="85" t="s">
        <v>322</v>
      </c>
      <c r="C28" s="82" t="s">
        <v>323</v>
      </c>
      <c r="D28" s="95" t="s">
        <v>111</v>
      </c>
      <c r="E28" s="95" t="s">
        <v>282</v>
      </c>
      <c r="F28" s="82" t="s">
        <v>324</v>
      </c>
      <c r="G28" s="95" t="s">
        <v>325</v>
      </c>
      <c r="H28" s="82" t="s">
        <v>481</v>
      </c>
      <c r="I28" s="82" t="s">
        <v>477</v>
      </c>
      <c r="J28" s="82"/>
      <c r="K28" s="92">
        <v>8.81</v>
      </c>
      <c r="L28" s="95" t="s">
        <v>154</v>
      </c>
      <c r="M28" s="96">
        <v>5.1500000000000004E-2</v>
      </c>
      <c r="N28" s="96">
        <v>2.5799999999999997E-2</v>
      </c>
      <c r="O28" s="92">
        <v>60436</v>
      </c>
      <c r="P28" s="94">
        <v>150.5</v>
      </c>
      <c r="Q28" s="82"/>
      <c r="R28" s="92">
        <v>90.956190000000007</v>
      </c>
      <c r="S28" s="93">
        <v>1.7019325703980433E-5</v>
      </c>
      <c r="T28" s="93">
        <v>8.5499432400425207E-2</v>
      </c>
      <c r="U28" s="93">
        <f>+R28/'סכום נכסי הקרן'!$C$42</f>
        <v>5.9057605928517307E-3</v>
      </c>
    </row>
    <row r="29" spans="2:60" s="137" customFormat="1">
      <c r="B29" s="85" t="s">
        <v>326</v>
      </c>
      <c r="C29" s="82" t="s">
        <v>327</v>
      </c>
      <c r="D29" s="95" t="s">
        <v>111</v>
      </c>
      <c r="E29" s="95" t="s">
        <v>282</v>
      </c>
      <c r="F29" s="82" t="s">
        <v>328</v>
      </c>
      <c r="G29" s="95" t="s">
        <v>298</v>
      </c>
      <c r="H29" s="82" t="s">
        <v>482</v>
      </c>
      <c r="I29" s="82" t="s">
        <v>477</v>
      </c>
      <c r="J29" s="82"/>
      <c r="K29" s="92">
        <v>7.830000000000001</v>
      </c>
      <c r="L29" s="95" t="s">
        <v>154</v>
      </c>
      <c r="M29" s="96">
        <v>2.81E-2</v>
      </c>
      <c r="N29" s="96">
        <v>2.7300000000000001E-2</v>
      </c>
      <c r="O29" s="92">
        <v>262</v>
      </c>
      <c r="P29" s="94">
        <v>101.43</v>
      </c>
      <c r="Q29" s="82"/>
      <c r="R29" s="92">
        <v>0.26574999999999999</v>
      </c>
      <c r="S29" s="93">
        <v>5.004574792606218E-7</v>
      </c>
      <c r="T29" s="93">
        <v>2.4980679336296954E-4</v>
      </c>
      <c r="U29" s="93">
        <f>+R29/'סכום נכסי הקרן'!$C$42</f>
        <v>1.7255074971261959E-5</v>
      </c>
    </row>
    <row r="30" spans="2:60" s="137" customFormat="1">
      <c r="B30" s="85" t="s">
        <v>329</v>
      </c>
      <c r="C30" s="82" t="s">
        <v>330</v>
      </c>
      <c r="D30" s="95" t="s">
        <v>111</v>
      </c>
      <c r="E30" s="95" t="s">
        <v>282</v>
      </c>
      <c r="F30" s="82" t="s">
        <v>331</v>
      </c>
      <c r="G30" s="95" t="s">
        <v>298</v>
      </c>
      <c r="H30" s="82" t="s">
        <v>483</v>
      </c>
      <c r="I30" s="82" t="s">
        <v>151</v>
      </c>
      <c r="J30" s="82"/>
      <c r="K30" s="92">
        <v>7.83</v>
      </c>
      <c r="L30" s="95" t="s">
        <v>154</v>
      </c>
      <c r="M30" s="96">
        <v>2.6000000000000002E-2</v>
      </c>
      <c r="N30" s="96">
        <v>2.4500000000000001E-2</v>
      </c>
      <c r="O30" s="92">
        <v>11000</v>
      </c>
      <c r="P30" s="94">
        <v>101.49</v>
      </c>
      <c r="Q30" s="82"/>
      <c r="R30" s="92">
        <v>11.1639</v>
      </c>
      <c r="S30" s="93">
        <v>1.7950098725542992E-5</v>
      </c>
      <c r="T30" s="93">
        <v>1.0494141337440662E-2</v>
      </c>
      <c r="U30" s="93">
        <f>+R30/'סכום נכסי הקרן'!$C$42</f>
        <v>7.2486898013799208E-4</v>
      </c>
    </row>
    <row r="31" spans="2:60" s="137" customFormat="1">
      <c r="B31" s="81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92"/>
      <c r="P31" s="94"/>
      <c r="Q31" s="82"/>
      <c r="R31" s="82"/>
      <c r="S31" s="82"/>
      <c r="T31" s="93"/>
      <c r="U31" s="82"/>
    </row>
    <row r="32" spans="2:60" s="137" customFormat="1">
      <c r="B32" s="100" t="s">
        <v>37</v>
      </c>
      <c r="C32" s="80"/>
      <c r="D32" s="80"/>
      <c r="E32" s="80"/>
      <c r="F32" s="80"/>
      <c r="G32" s="80"/>
      <c r="H32" s="80"/>
      <c r="I32" s="80"/>
      <c r="J32" s="80"/>
      <c r="K32" s="89">
        <v>6.6110815408886419</v>
      </c>
      <c r="L32" s="80"/>
      <c r="M32" s="80"/>
      <c r="N32" s="102">
        <v>2.1552851558930289E-2</v>
      </c>
      <c r="O32" s="89"/>
      <c r="P32" s="91"/>
      <c r="Q32" s="89"/>
      <c r="R32" s="89">
        <v>36.548780000000001</v>
      </c>
      <c r="S32" s="80"/>
      <c r="T32" s="90">
        <v>3.4356099842440771E-2</v>
      </c>
      <c r="U32" s="90">
        <f>+R32/'סכום נכסי הקרן'!$C$42</f>
        <v>2.3731023104728495E-3</v>
      </c>
    </row>
    <row r="33" spans="2:21" s="137" customFormat="1">
      <c r="B33" s="85" t="s">
        <v>332</v>
      </c>
      <c r="C33" s="82" t="s">
        <v>333</v>
      </c>
      <c r="D33" s="95" t="s">
        <v>111</v>
      </c>
      <c r="E33" s="95" t="s">
        <v>282</v>
      </c>
      <c r="F33" s="82" t="s">
        <v>334</v>
      </c>
      <c r="G33" s="95" t="s">
        <v>298</v>
      </c>
      <c r="H33" s="82" t="s">
        <v>480</v>
      </c>
      <c r="I33" s="82" t="s">
        <v>477</v>
      </c>
      <c r="J33" s="82"/>
      <c r="K33" s="92">
        <v>6.9700000000000006</v>
      </c>
      <c r="L33" s="95" t="s">
        <v>154</v>
      </c>
      <c r="M33" s="96">
        <v>2.5499999999999998E-2</v>
      </c>
      <c r="N33" s="96">
        <v>2.5799999999999997E-2</v>
      </c>
      <c r="O33" s="92">
        <v>15000</v>
      </c>
      <c r="P33" s="94">
        <v>100.03</v>
      </c>
      <c r="Q33" s="82"/>
      <c r="R33" s="92">
        <v>15.00451</v>
      </c>
      <c r="S33" s="93">
        <v>3.5393051636102801E-5</v>
      </c>
      <c r="T33" s="93">
        <v>1.4104340655061562E-2</v>
      </c>
      <c r="U33" s="93">
        <f>+R33/'סכום נכסי הקרן'!$C$42</f>
        <v>9.7423873925512618E-4</v>
      </c>
    </row>
    <row r="34" spans="2:21" s="137" customFormat="1">
      <c r="B34" s="85" t="s">
        <v>335</v>
      </c>
      <c r="C34" s="82" t="s">
        <v>336</v>
      </c>
      <c r="D34" s="95" t="s">
        <v>111</v>
      </c>
      <c r="E34" s="95" t="s">
        <v>282</v>
      </c>
      <c r="F34" s="82" t="s">
        <v>337</v>
      </c>
      <c r="G34" s="95" t="s">
        <v>338</v>
      </c>
      <c r="H34" s="82" t="s">
        <v>480</v>
      </c>
      <c r="I34" s="82" t="s">
        <v>151</v>
      </c>
      <c r="J34" s="82"/>
      <c r="K34" s="92">
        <v>6.77</v>
      </c>
      <c r="L34" s="95" t="s">
        <v>154</v>
      </c>
      <c r="M34" s="96">
        <v>2.6099999999999998E-2</v>
      </c>
      <c r="N34" s="96">
        <v>2.0199999999999999E-2</v>
      </c>
      <c r="O34" s="92">
        <v>9000</v>
      </c>
      <c r="P34" s="94">
        <v>104.76</v>
      </c>
      <c r="Q34" s="82"/>
      <c r="R34" s="92">
        <v>9.4283999999999999</v>
      </c>
      <c r="S34" s="93">
        <v>2.2326301375300166E-5</v>
      </c>
      <c r="T34" s="93">
        <v>8.8627596257513531E-3</v>
      </c>
      <c r="U34" s="93">
        <f>+R34/'סכום נכסי הקרן'!$C$42</f>
        <v>6.1218343879227192E-4</v>
      </c>
    </row>
    <row r="35" spans="2:21" s="137" customFormat="1">
      <c r="B35" s="85" t="s">
        <v>339</v>
      </c>
      <c r="C35" s="82" t="s">
        <v>340</v>
      </c>
      <c r="D35" s="95" t="s">
        <v>111</v>
      </c>
      <c r="E35" s="95" t="s">
        <v>282</v>
      </c>
      <c r="F35" s="82" t="s">
        <v>341</v>
      </c>
      <c r="G35" s="95" t="s">
        <v>342</v>
      </c>
      <c r="H35" s="82" t="s">
        <v>480</v>
      </c>
      <c r="I35" s="82" t="s">
        <v>477</v>
      </c>
      <c r="J35" s="82"/>
      <c r="K35" s="92">
        <v>5.03</v>
      </c>
      <c r="L35" s="95" t="s">
        <v>154</v>
      </c>
      <c r="M35" s="96">
        <v>1.0500000000000001E-2</v>
      </c>
      <c r="N35" s="96">
        <v>9.5999999999999992E-3</v>
      </c>
      <c r="O35" s="92">
        <v>5509</v>
      </c>
      <c r="P35" s="94">
        <v>100.8</v>
      </c>
      <c r="Q35" s="82"/>
      <c r="R35" s="92">
        <v>5.55307</v>
      </c>
      <c r="S35" s="93">
        <v>1.1889705660181897E-5</v>
      </c>
      <c r="T35" s="93">
        <v>5.2199232738291829E-3</v>
      </c>
      <c r="U35" s="93">
        <f>+R35/'סכום נכסי הקרן'!$C$42</f>
        <v>3.6055931955095258E-4</v>
      </c>
    </row>
    <row r="36" spans="2:21" s="137" customFormat="1">
      <c r="B36" s="85" t="s">
        <v>343</v>
      </c>
      <c r="C36" s="82" t="s">
        <v>344</v>
      </c>
      <c r="D36" s="95" t="s">
        <v>111</v>
      </c>
      <c r="E36" s="95" t="s">
        <v>282</v>
      </c>
      <c r="F36" s="82" t="s">
        <v>345</v>
      </c>
      <c r="G36" s="95" t="s">
        <v>346</v>
      </c>
      <c r="H36" s="82" t="s">
        <v>481</v>
      </c>
      <c r="I36" s="82" t="s">
        <v>151</v>
      </c>
      <c r="J36" s="82"/>
      <c r="K36" s="92">
        <v>6.8999999999999995</v>
      </c>
      <c r="L36" s="95" t="s">
        <v>154</v>
      </c>
      <c r="M36" s="96">
        <v>3.61E-2</v>
      </c>
      <c r="N36" s="96">
        <v>2.3899999999999998E-2</v>
      </c>
      <c r="O36" s="92">
        <v>6000</v>
      </c>
      <c r="P36" s="94">
        <v>109.38</v>
      </c>
      <c r="Q36" s="92"/>
      <c r="R36" s="92">
        <v>6.5628000000000002</v>
      </c>
      <c r="S36" s="93">
        <v>7.8175895765472305E-6</v>
      </c>
      <c r="T36" s="93">
        <v>6.1690762877986702E-3</v>
      </c>
      <c r="U36" s="93">
        <f>+R36/'סכום נכסי הקרן'!$C$42</f>
        <v>4.2612081287449855E-4</v>
      </c>
    </row>
    <row r="37" spans="2:21" s="137" customFormat="1">
      <c r="B37" s="81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92"/>
      <c r="P37" s="94"/>
      <c r="Q37" s="82"/>
      <c r="R37" s="82"/>
      <c r="S37" s="82"/>
      <c r="T37" s="93"/>
      <c r="U37" s="82"/>
    </row>
    <row r="38" spans="2:21" s="137" customFormat="1">
      <c r="B38" s="100" t="s">
        <v>38</v>
      </c>
      <c r="C38" s="80"/>
      <c r="D38" s="80"/>
      <c r="E38" s="80"/>
      <c r="F38" s="80"/>
      <c r="G38" s="80"/>
      <c r="H38" s="80"/>
      <c r="I38" s="80"/>
      <c r="J38" s="80"/>
      <c r="K38" s="89">
        <v>4.42</v>
      </c>
      <c r="L38" s="80"/>
      <c r="M38" s="80"/>
      <c r="N38" s="102">
        <v>3.2600000000000004E-2</v>
      </c>
      <c r="O38" s="89"/>
      <c r="P38" s="91"/>
      <c r="Q38" s="80"/>
      <c r="R38" s="89">
        <v>12.5503</v>
      </c>
      <c r="S38" s="80"/>
      <c r="T38" s="90">
        <v>1.1797366693295492E-2</v>
      </c>
      <c r="U38" s="90">
        <f>+R38/'סכום נכסי הקרן'!$C$42</f>
        <v>8.1488755376041006E-4</v>
      </c>
    </row>
    <row r="39" spans="2:21" s="137" customFormat="1">
      <c r="B39" s="85" t="s">
        <v>347</v>
      </c>
      <c r="C39" s="82" t="s">
        <v>348</v>
      </c>
      <c r="D39" s="95" t="s">
        <v>111</v>
      </c>
      <c r="E39" s="95" t="s">
        <v>282</v>
      </c>
      <c r="F39" s="82" t="s">
        <v>349</v>
      </c>
      <c r="G39" s="95" t="s">
        <v>350</v>
      </c>
      <c r="H39" s="82" t="s">
        <v>480</v>
      </c>
      <c r="I39" s="82" t="s">
        <v>477</v>
      </c>
      <c r="J39" s="82"/>
      <c r="K39" s="92">
        <v>4.42</v>
      </c>
      <c r="L39" s="95" t="s">
        <v>154</v>
      </c>
      <c r="M39" s="96">
        <v>3.49E-2</v>
      </c>
      <c r="N39" s="96">
        <v>3.2600000000000004E-2</v>
      </c>
      <c r="O39" s="92">
        <v>12519</v>
      </c>
      <c r="P39" s="94">
        <v>100.25</v>
      </c>
      <c r="Q39" s="82"/>
      <c r="R39" s="92">
        <v>12.5503</v>
      </c>
      <c r="S39" s="93">
        <v>7.9443999880697558E-6</v>
      </c>
      <c r="T39" s="93">
        <v>1.1797366693295492E-2</v>
      </c>
      <c r="U39" s="93">
        <f>+R39/'סכום נכסי הקרן'!$C$42</f>
        <v>8.1488755376041006E-4</v>
      </c>
    </row>
    <row r="40" spans="2:21" s="137" customFormat="1">
      <c r="B40" s="140"/>
    </row>
    <row r="41" spans="2:21" s="137" customFormat="1">
      <c r="B41" s="140"/>
    </row>
    <row r="42" spans="2:21" s="137" customFormat="1">
      <c r="B42" s="140"/>
    </row>
    <row r="43" spans="2:21" s="137" customFormat="1">
      <c r="B43" s="141" t="s">
        <v>235</v>
      </c>
    </row>
    <row r="44" spans="2:21">
      <c r="B44" s="97" t="s">
        <v>103</v>
      </c>
      <c r="C44" s="1"/>
      <c r="D44" s="1"/>
      <c r="E44" s="1"/>
      <c r="F44" s="1"/>
    </row>
    <row r="45" spans="2:21">
      <c r="B45" s="97" t="s">
        <v>220</v>
      </c>
      <c r="C45" s="1"/>
      <c r="D45" s="1"/>
      <c r="E45" s="1"/>
      <c r="F45" s="1"/>
    </row>
    <row r="46" spans="2:21">
      <c r="B46" s="97" t="s">
        <v>230</v>
      </c>
      <c r="C46" s="1"/>
      <c r="D46" s="1"/>
      <c r="E46" s="1"/>
      <c r="F46" s="1"/>
    </row>
    <row r="47" spans="2:21">
      <c r="B47" s="97" t="s">
        <v>228</v>
      </c>
      <c r="C47" s="1"/>
      <c r="D47" s="1"/>
      <c r="E47" s="1"/>
      <c r="F47" s="1"/>
    </row>
    <row r="48" spans="2:21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4" type="noConversion"/>
  <conditionalFormatting sqref="B12:B39">
    <cfRule type="cellIs" dxfId="9" priority="2" operator="equal">
      <formula>"NR3"</formula>
    </cfRule>
  </conditionalFormatting>
  <conditionalFormatting sqref="B12:B39">
    <cfRule type="containsText" dxfId="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 B34 Q9 B36 B45 B47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" style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169</v>
      </c>
      <c r="C1" s="76" t="s" vm="1">
        <v>236</v>
      </c>
    </row>
    <row r="2" spans="2:61">
      <c r="B2" s="56" t="s">
        <v>168</v>
      </c>
      <c r="C2" s="76" t="s">
        <v>237</v>
      </c>
    </row>
    <row r="3" spans="2:61">
      <c r="B3" s="56" t="s">
        <v>170</v>
      </c>
      <c r="C3" s="76" t="s">
        <v>238</v>
      </c>
    </row>
    <row r="4" spans="2:61">
      <c r="B4" s="56" t="s">
        <v>171</v>
      </c>
      <c r="C4" s="76">
        <v>9454</v>
      </c>
    </row>
    <row r="6" spans="2:61" ht="26.25" customHeight="1">
      <c r="B6" s="184" t="s">
        <v>199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6"/>
      <c r="BI6" s="3"/>
    </row>
    <row r="7" spans="2:61" ht="26.25" customHeight="1">
      <c r="B7" s="184" t="s">
        <v>80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6"/>
      <c r="BE7" s="3"/>
      <c r="BI7" s="3"/>
    </row>
    <row r="8" spans="2:61" s="3" customFormat="1" ht="78.75">
      <c r="B8" s="22" t="s">
        <v>106</v>
      </c>
      <c r="C8" s="30" t="s">
        <v>36</v>
      </c>
      <c r="D8" s="30" t="s">
        <v>110</v>
      </c>
      <c r="E8" s="30" t="s">
        <v>215</v>
      </c>
      <c r="F8" s="30" t="s">
        <v>108</v>
      </c>
      <c r="G8" s="30" t="s">
        <v>52</v>
      </c>
      <c r="H8" s="30" t="s">
        <v>92</v>
      </c>
      <c r="I8" s="13" t="s">
        <v>222</v>
      </c>
      <c r="J8" s="13" t="s">
        <v>221</v>
      </c>
      <c r="K8" s="13" t="s">
        <v>51</v>
      </c>
      <c r="L8" s="13" t="s">
        <v>48</v>
      </c>
      <c r="M8" s="30" t="s">
        <v>172</v>
      </c>
      <c r="N8" s="14" t="s">
        <v>174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231</v>
      </c>
      <c r="J9" s="16"/>
      <c r="K9" s="16" t="s">
        <v>225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BE11" s="1"/>
      <c r="BF11" s="3"/>
      <c r="BG11" s="1"/>
      <c r="BI11" s="1"/>
    </row>
    <row r="12" spans="2:61" ht="20.25">
      <c r="B12" s="97" t="s">
        <v>235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BF12" s="4"/>
    </row>
    <row r="13" spans="2:61">
      <c r="B13" s="97" t="s">
        <v>103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</row>
    <row r="14" spans="2:61">
      <c r="B14" s="97" t="s">
        <v>220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</row>
    <row r="15" spans="2:61">
      <c r="B15" s="97" t="s">
        <v>230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</row>
    <row r="16" spans="2:61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BE16" s="4"/>
    </row>
    <row r="17" spans="2:14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</row>
    <row r="18" spans="2:14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</row>
    <row r="19" spans="2:1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</row>
    <row r="20" spans="2:1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</row>
    <row r="21" spans="2:1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</row>
    <row r="22" spans="2:1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</row>
    <row r="23" spans="2:1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</row>
    <row r="24" spans="2:1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</row>
    <row r="25" spans="2:1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</row>
    <row r="26" spans="2:1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</row>
    <row r="27" spans="2:1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2:1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</row>
    <row r="29" spans="2:1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</row>
    <row r="30" spans="2:1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</row>
    <row r="31" spans="2:1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</row>
    <row r="32" spans="2:1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</row>
    <row r="33" spans="2:14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</row>
    <row r="34" spans="2:14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</row>
    <row r="35" spans="2:14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</row>
    <row r="36" spans="2:14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</row>
    <row r="37" spans="2:14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</row>
    <row r="38" spans="2:14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</row>
    <row r="39" spans="2:14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2:14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</row>
    <row r="41" spans="2:14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</row>
    <row r="42" spans="2:14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</row>
    <row r="43" spans="2:14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</row>
    <row r="44" spans="2:14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</row>
    <row r="45" spans="2:14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</row>
    <row r="46" spans="2:14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</row>
    <row r="47" spans="2:14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</row>
    <row r="48" spans="2:14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</row>
    <row r="49" spans="2:14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</row>
    <row r="50" spans="2:14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</row>
    <row r="51" spans="2:14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2:14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</row>
    <row r="53" spans="2:14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</row>
    <row r="54" spans="2:14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</row>
    <row r="55" spans="2:14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</row>
    <row r="56" spans="2:14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</row>
    <row r="57" spans="2:14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</row>
    <row r="58" spans="2:14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</row>
    <row r="59" spans="2:14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</row>
    <row r="60" spans="2:14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</row>
    <row r="61" spans="2:14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</row>
    <row r="62" spans="2:14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</row>
    <row r="63" spans="2:14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</row>
    <row r="64" spans="2:14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</row>
    <row r="65" spans="2:14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</row>
    <row r="66" spans="2:14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</row>
    <row r="67" spans="2:14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</row>
    <row r="68" spans="2:14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</row>
    <row r="69" spans="2:14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</row>
    <row r="70" spans="2:14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</row>
    <row r="71" spans="2:14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</row>
    <row r="72" spans="2:14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</row>
    <row r="73" spans="2:14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</row>
    <row r="74" spans="2:14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</row>
    <row r="75" spans="2:14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</row>
    <row r="76" spans="2:14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</row>
    <row r="77" spans="2:14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</row>
    <row r="78" spans="2:14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</row>
    <row r="79" spans="2:14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</row>
    <row r="80" spans="2:14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</row>
    <row r="81" spans="2:14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</row>
    <row r="82" spans="2:14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</row>
    <row r="83" spans="2:14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</row>
    <row r="84" spans="2:14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</row>
    <row r="85" spans="2:14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</row>
    <row r="86" spans="2:14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</row>
    <row r="87" spans="2:14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</row>
    <row r="88" spans="2:14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</row>
    <row r="89" spans="2:14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</row>
    <row r="90" spans="2:14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</row>
    <row r="91" spans="2:14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</row>
    <row r="92" spans="2:14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</row>
    <row r="93" spans="2:14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</row>
    <row r="94" spans="2:14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</row>
    <row r="95" spans="2:14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</row>
    <row r="96" spans="2:14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</row>
    <row r="97" spans="2:14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</row>
    <row r="98" spans="2:14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</row>
    <row r="99" spans="2:14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</row>
    <row r="100" spans="2:14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</row>
    <row r="101" spans="2:14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</row>
    <row r="102" spans="2:14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</row>
    <row r="103" spans="2:14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</row>
    <row r="104" spans="2:14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</row>
    <row r="105" spans="2:14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</row>
    <row r="106" spans="2:14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</row>
    <row r="107" spans="2:14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</row>
    <row r="108" spans="2:14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</row>
    <row r="109" spans="2:14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</row>
    <row r="110" spans="2:14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 B34 B14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46.14062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169</v>
      </c>
      <c r="C1" s="76" t="s" vm="1">
        <v>236</v>
      </c>
    </row>
    <row r="2" spans="2:63">
      <c r="B2" s="56" t="s">
        <v>168</v>
      </c>
      <c r="C2" s="76" t="s">
        <v>237</v>
      </c>
    </row>
    <row r="3" spans="2:63">
      <c r="B3" s="56" t="s">
        <v>170</v>
      </c>
      <c r="C3" s="76" t="s">
        <v>238</v>
      </c>
    </row>
    <row r="4" spans="2:63">
      <c r="B4" s="56" t="s">
        <v>171</v>
      </c>
      <c r="C4" s="76">
        <v>9454</v>
      </c>
    </row>
    <row r="6" spans="2:63" ht="26.25" customHeight="1">
      <c r="B6" s="184" t="s">
        <v>199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6"/>
      <c r="BK6" s="3"/>
    </row>
    <row r="7" spans="2:63" ht="26.25" customHeight="1">
      <c r="B7" s="184" t="s">
        <v>81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6"/>
      <c r="BH7" s="3"/>
      <c r="BK7" s="3"/>
    </row>
    <row r="8" spans="2:63" s="3" customFormat="1" ht="63">
      <c r="B8" s="22" t="s">
        <v>106</v>
      </c>
      <c r="C8" s="30" t="s">
        <v>36</v>
      </c>
      <c r="D8" s="30" t="s">
        <v>110</v>
      </c>
      <c r="E8" s="30" t="s">
        <v>108</v>
      </c>
      <c r="F8" s="30" t="s">
        <v>52</v>
      </c>
      <c r="G8" s="30" t="s">
        <v>92</v>
      </c>
      <c r="H8" s="30" t="s">
        <v>222</v>
      </c>
      <c r="I8" s="30" t="s">
        <v>221</v>
      </c>
      <c r="J8" s="30" t="s">
        <v>229</v>
      </c>
      <c r="K8" s="30" t="s">
        <v>51</v>
      </c>
      <c r="L8" s="30" t="s">
        <v>48</v>
      </c>
      <c r="M8" s="30" t="s">
        <v>172</v>
      </c>
      <c r="N8" s="30" t="s">
        <v>174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231</v>
      </c>
      <c r="I9" s="32"/>
      <c r="J9" s="16" t="s">
        <v>225</v>
      </c>
      <c r="K9" s="32" t="s">
        <v>225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35" customFormat="1" ht="18" customHeight="1">
      <c r="B11" s="77" t="s">
        <v>27</v>
      </c>
      <c r="C11" s="78"/>
      <c r="D11" s="78"/>
      <c r="E11" s="78"/>
      <c r="F11" s="78"/>
      <c r="G11" s="78"/>
      <c r="H11" s="86"/>
      <c r="I11" s="88"/>
      <c r="J11" s="86">
        <v>1.1483299999999999</v>
      </c>
      <c r="K11" s="86">
        <v>9020.6411199999984</v>
      </c>
      <c r="L11" s="78"/>
      <c r="M11" s="87">
        <v>1</v>
      </c>
      <c r="N11" s="87">
        <f>+K11/'סכום נכסי הקרן'!$C$42</f>
        <v>0.5857077659998059</v>
      </c>
      <c r="O11" s="138"/>
      <c r="BH11" s="137"/>
      <c r="BI11" s="139"/>
      <c r="BK11" s="137"/>
    </row>
    <row r="12" spans="2:63" s="137" customFormat="1" ht="20.25">
      <c r="B12" s="79" t="s">
        <v>219</v>
      </c>
      <c r="C12" s="80"/>
      <c r="D12" s="80"/>
      <c r="E12" s="80"/>
      <c r="F12" s="80"/>
      <c r="G12" s="80"/>
      <c r="H12" s="89"/>
      <c r="I12" s="91"/>
      <c r="J12" s="80"/>
      <c r="K12" s="89">
        <v>4850.1053999999995</v>
      </c>
      <c r="L12" s="80"/>
      <c r="M12" s="90">
        <v>0.53766748233079031</v>
      </c>
      <c r="N12" s="90">
        <f>+K12/'סכום נכסי הקרן'!$C$42</f>
        <v>0.31491601992670731</v>
      </c>
      <c r="BI12" s="135"/>
    </row>
    <row r="13" spans="2:63" s="137" customFormat="1">
      <c r="B13" s="100" t="s">
        <v>54</v>
      </c>
      <c r="C13" s="80"/>
      <c r="D13" s="80"/>
      <c r="E13" s="80"/>
      <c r="F13" s="80"/>
      <c r="G13" s="80"/>
      <c r="H13" s="89"/>
      <c r="I13" s="91"/>
      <c r="J13" s="80"/>
      <c r="K13" s="89">
        <v>1961.1502399999999</v>
      </c>
      <c r="L13" s="80"/>
      <c r="M13" s="90">
        <v>0.2174069685193285</v>
      </c>
      <c r="N13" s="90">
        <f>+K13/'סכום נכסי הקרן'!$C$42</f>
        <v>0.12733694984424604</v>
      </c>
    </row>
    <row r="14" spans="2:63" s="137" customFormat="1">
      <c r="B14" s="85" t="s">
        <v>351</v>
      </c>
      <c r="C14" s="82" t="s">
        <v>352</v>
      </c>
      <c r="D14" s="95" t="s">
        <v>111</v>
      </c>
      <c r="E14" s="82" t="s">
        <v>353</v>
      </c>
      <c r="F14" s="95" t="s">
        <v>354</v>
      </c>
      <c r="G14" s="95" t="s">
        <v>154</v>
      </c>
      <c r="H14" s="92">
        <v>40989</v>
      </c>
      <c r="I14" s="94">
        <v>1287</v>
      </c>
      <c r="J14" s="82"/>
      <c r="K14" s="92">
        <v>527.52843000000007</v>
      </c>
      <c r="L14" s="93">
        <v>1.985211638385929E-4</v>
      </c>
      <c r="M14" s="93">
        <v>5.8480148249152403E-2</v>
      </c>
      <c r="N14" s="93">
        <f>+K14/'סכום נכסי הקרן'!$C$42</f>
        <v>3.4252276986348515E-2</v>
      </c>
    </row>
    <row r="15" spans="2:63" s="137" customFormat="1">
      <c r="B15" s="85" t="s">
        <v>355</v>
      </c>
      <c r="C15" s="82" t="s">
        <v>356</v>
      </c>
      <c r="D15" s="95" t="s">
        <v>111</v>
      </c>
      <c r="E15" s="82" t="s">
        <v>357</v>
      </c>
      <c r="F15" s="95" t="s">
        <v>354</v>
      </c>
      <c r="G15" s="95" t="s">
        <v>154</v>
      </c>
      <c r="H15" s="92">
        <v>35363</v>
      </c>
      <c r="I15" s="94">
        <v>1282</v>
      </c>
      <c r="J15" s="82"/>
      <c r="K15" s="92">
        <v>453.35365999999999</v>
      </c>
      <c r="L15" s="93">
        <v>1.3867843137254903E-4</v>
      </c>
      <c r="M15" s="93">
        <v>5.0257365742536052E-2</v>
      </c>
      <c r="N15" s="93">
        <f>+K15/'סכום נכסי הקרן'!$C$42</f>
        <v>2.9436129414095971E-2</v>
      </c>
    </row>
    <row r="16" spans="2:63" s="137" customFormat="1" ht="20.25">
      <c r="B16" s="85" t="s">
        <v>358</v>
      </c>
      <c r="C16" s="82" t="s">
        <v>359</v>
      </c>
      <c r="D16" s="95" t="s">
        <v>111</v>
      </c>
      <c r="E16" s="82" t="s">
        <v>357</v>
      </c>
      <c r="F16" s="95" t="s">
        <v>354</v>
      </c>
      <c r="G16" s="95" t="s">
        <v>154</v>
      </c>
      <c r="H16" s="92">
        <v>2221</v>
      </c>
      <c r="I16" s="94">
        <v>1285</v>
      </c>
      <c r="J16" s="82"/>
      <c r="K16" s="92">
        <v>28.539849999999998</v>
      </c>
      <c r="L16" s="93">
        <v>1.5209221189881401E-5</v>
      </c>
      <c r="M16" s="93">
        <v>3.1638383148536123E-3</v>
      </c>
      <c r="N16" s="93">
        <f>+K16/'סכום נכסי הקרן'!$C$42</f>
        <v>1.8530846713774999E-3</v>
      </c>
      <c r="BH16" s="135"/>
    </row>
    <row r="17" spans="2:14" s="137" customFormat="1">
      <c r="B17" s="85" t="s">
        <v>360</v>
      </c>
      <c r="C17" s="82" t="s">
        <v>361</v>
      </c>
      <c r="D17" s="95" t="s">
        <v>111</v>
      </c>
      <c r="E17" s="82" t="s">
        <v>362</v>
      </c>
      <c r="F17" s="95" t="s">
        <v>354</v>
      </c>
      <c r="G17" s="95" t="s">
        <v>154</v>
      </c>
      <c r="H17" s="92">
        <v>3143</v>
      </c>
      <c r="I17" s="94">
        <v>12860</v>
      </c>
      <c r="J17" s="82"/>
      <c r="K17" s="92">
        <v>404.18979999999999</v>
      </c>
      <c r="L17" s="93">
        <v>3.0616382494099944E-5</v>
      </c>
      <c r="M17" s="93">
        <v>4.4807214323586801E-2</v>
      </c>
      <c r="N17" s="93">
        <f>+K17/'סכום נכסי הקרן'!$C$42</f>
        <v>2.6243933402142528E-2</v>
      </c>
    </row>
    <row r="18" spans="2:14" s="137" customFormat="1">
      <c r="B18" s="85" t="s">
        <v>363</v>
      </c>
      <c r="C18" s="82" t="s">
        <v>364</v>
      </c>
      <c r="D18" s="95" t="s">
        <v>111</v>
      </c>
      <c r="E18" s="82" t="s">
        <v>365</v>
      </c>
      <c r="F18" s="95" t="s">
        <v>354</v>
      </c>
      <c r="G18" s="95" t="s">
        <v>154</v>
      </c>
      <c r="H18" s="92">
        <v>4261</v>
      </c>
      <c r="I18" s="94">
        <v>12850</v>
      </c>
      <c r="J18" s="82"/>
      <c r="K18" s="92">
        <v>547.5385</v>
      </c>
      <c r="L18" s="93">
        <v>1.0305575676809794E-4</v>
      </c>
      <c r="M18" s="93">
        <v>6.0698401889199657E-2</v>
      </c>
      <c r="N18" s="93">
        <f>+K18/'סכום נכסי הקרן'!$C$42</f>
        <v>3.5551525370281528E-2</v>
      </c>
    </row>
    <row r="19" spans="2:14" s="137" customFormat="1">
      <c r="B19" s="81"/>
      <c r="C19" s="82"/>
      <c r="D19" s="82"/>
      <c r="E19" s="82"/>
      <c r="F19" s="82"/>
      <c r="G19" s="82"/>
      <c r="H19" s="92"/>
      <c r="I19" s="94"/>
      <c r="J19" s="82"/>
      <c r="K19" s="82"/>
      <c r="L19" s="82"/>
      <c r="M19" s="93"/>
      <c r="N19" s="82"/>
    </row>
    <row r="20" spans="2:14" s="137" customFormat="1">
      <c r="B20" s="100" t="s">
        <v>55</v>
      </c>
      <c r="C20" s="80"/>
      <c r="D20" s="80"/>
      <c r="E20" s="80"/>
      <c r="F20" s="80"/>
      <c r="G20" s="80"/>
      <c r="H20" s="89"/>
      <c r="I20" s="91"/>
      <c r="J20" s="80"/>
      <c r="K20" s="89">
        <v>2888.95516</v>
      </c>
      <c r="L20" s="80"/>
      <c r="M20" s="90">
        <v>0.32026051381146181</v>
      </c>
      <c r="N20" s="90">
        <f>+K20/'סכום נכסי הקרן'!$C$42</f>
        <v>0.1875790700824613</v>
      </c>
    </row>
    <row r="21" spans="2:14" s="137" customFormat="1">
      <c r="B21" s="85" t="s">
        <v>366</v>
      </c>
      <c r="C21" s="82" t="s">
        <v>367</v>
      </c>
      <c r="D21" s="95" t="s">
        <v>111</v>
      </c>
      <c r="E21" s="82" t="s">
        <v>365</v>
      </c>
      <c r="F21" s="95" t="s">
        <v>368</v>
      </c>
      <c r="G21" s="95" t="s">
        <v>154</v>
      </c>
      <c r="H21" s="92">
        <v>16410</v>
      </c>
      <c r="I21" s="94">
        <v>328.51</v>
      </c>
      <c r="J21" s="82"/>
      <c r="K21" s="92">
        <v>53.90849</v>
      </c>
      <c r="L21" s="93">
        <v>4.435135135135135E-5</v>
      </c>
      <c r="M21" s="93">
        <v>5.9761262290412469E-3</v>
      </c>
      <c r="N21" s="93">
        <f>+K21/'סכום נכסי הקרן'!$C$42</f>
        <v>3.5002635429445934E-3</v>
      </c>
    </row>
    <row r="22" spans="2:14" s="137" customFormat="1">
      <c r="B22" s="85" t="s">
        <v>369</v>
      </c>
      <c r="C22" s="82" t="s">
        <v>370</v>
      </c>
      <c r="D22" s="95" t="s">
        <v>111</v>
      </c>
      <c r="E22" s="82" t="s">
        <v>353</v>
      </c>
      <c r="F22" s="95" t="s">
        <v>368</v>
      </c>
      <c r="G22" s="95" t="s">
        <v>154</v>
      </c>
      <c r="H22" s="92">
        <v>44912</v>
      </c>
      <c r="I22" s="94">
        <v>308.68</v>
      </c>
      <c r="J22" s="82"/>
      <c r="K22" s="92">
        <v>138.63435999999999</v>
      </c>
      <c r="L22" s="93">
        <v>3.0995811673003904E-4</v>
      </c>
      <c r="M22" s="93">
        <v>1.5368570609978996E-2</v>
      </c>
      <c r="N22" s="93">
        <f>+K22/'סכום נכסי הקרן'!$C$42</f>
        <v>9.0014911585810722E-3</v>
      </c>
    </row>
    <row r="23" spans="2:14" s="137" customFormat="1">
      <c r="B23" s="85" t="s">
        <v>371</v>
      </c>
      <c r="C23" s="82" t="s">
        <v>372</v>
      </c>
      <c r="D23" s="95" t="s">
        <v>111</v>
      </c>
      <c r="E23" s="82" t="s">
        <v>353</v>
      </c>
      <c r="F23" s="95" t="s">
        <v>368</v>
      </c>
      <c r="G23" s="95" t="s">
        <v>154</v>
      </c>
      <c r="H23" s="92">
        <v>198427</v>
      </c>
      <c r="I23" s="94">
        <v>320.24</v>
      </c>
      <c r="J23" s="82"/>
      <c r="K23" s="92">
        <v>635.44262000000003</v>
      </c>
      <c r="L23" s="93">
        <v>7.6039389344079785E-4</v>
      </c>
      <c r="M23" s="93">
        <v>7.0443177103137009E-2</v>
      </c>
      <c r="N23" s="93">
        <f>+K23/'סכום נכסי הקרן'!$C$42</f>
        <v>4.1259115891007059E-2</v>
      </c>
    </row>
    <row r="24" spans="2:14" s="137" customFormat="1">
      <c r="B24" s="85" t="s">
        <v>373</v>
      </c>
      <c r="C24" s="82" t="s">
        <v>374</v>
      </c>
      <c r="D24" s="95" t="s">
        <v>111</v>
      </c>
      <c r="E24" s="82" t="s">
        <v>353</v>
      </c>
      <c r="F24" s="95" t="s">
        <v>368</v>
      </c>
      <c r="G24" s="95" t="s">
        <v>154</v>
      </c>
      <c r="H24" s="92">
        <v>15700</v>
      </c>
      <c r="I24" s="94">
        <v>330.97</v>
      </c>
      <c r="J24" s="82"/>
      <c r="K24" s="92">
        <v>51.962290000000003</v>
      </c>
      <c r="L24" s="93">
        <v>6.4396140512066864E-5</v>
      </c>
      <c r="M24" s="93">
        <v>5.7603765972678465E-3</v>
      </c>
      <c r="N24" s="93">
        <f>+K24/'סכום נכסי הקרן'!$C$42</f>
        <v>3.373897308103314E-3</v>
      </c>
    </row>
    <row r="25" spans="2:14" s="137" customFormat="1">
      <c r="B25" s="85" t="s">
        <v>375</v>
      </c>
      <c r="C25" s="82" t="s">
        <v>376</v>
      </c>
      <c r="D25" s="95" t="s">
        <v>111</v>
      </c>
      <c r="E25" s="82" t="s">
        <v>357</v>
      </c>
      <c r="F25" s="95" t="s">
        <v>368</v>
      </c>
      <c r="G25" s="95" t="s">
        <v>154</v>
      </c>
      <c r="H25" s="92">
        <v>3265</v>
      </c>
      <c r="I25" s="94">
        <v>3181.33</v>
      </c>
      <c r="J25" s="82"/>
      <c r="K25" s="92">
        <v>103.87042</v>
      </c>
      <c r="L25" s="93">
        <v>5.1365801722152953E-5</v>
      </c>
      <c r="M25" s="93">
        <v>1.151474918669639E-2</v>
      </c>
      <c r="N25" s="93">
        <f>+K25/'סכום נכסי הקרן'!$C$42</f>
        <v>6.7442780221880251E-3</v>
      </c>
    </row>
    <row r="26" spans="2:14" s="137" customFormat="1">
      <c r="B26" s="85" t="s">
        <v>377</v>
      </c>
      <c r="C26" s="82" t="s">
        <v>378</v>
      </c>
      <c r="D26" s="95" t="s">
        <v>111</v>
      </c>
      <c r="E26" s="82" t="s">
        <v>357</v>
      </c>
      <c r="F26" s="95" t="s">
        <v>368</v>
      </c>
      <c r="G26" s="95" t="s">
        <v>154</v>
      </c>
      <c r="H26" s="92">
        <v>9938</v>
      </c>
      <c r="I26" s="94">
        <v>3282.97</v>
      </c>
      <c r="J26" s="82"/>
      <c r="K26" s="92">
        <v>326.26155999999997</v>
      </c>
      <c r="L26" s="93">
        <v>3.3765969013318836E-4</v>
      </c>
      <c r="M26" s="93">
        <v>3.6168333897757372E-2</v>
      </c>
      <c r="N26" s="93">
        <f>+K26/'סכום נכסי הקרן'!$C$42</f>
        <v>2.1184074047190523E-2</v>
      </c>
    </row>
    <row r="27" spans="2:14" s="137" customFormat="1">
      <c r="B27" s="85" t="s">
        <v>379</v>
      </c>
      <c r="C27" s="82" t="s">
        <v>380</v>
      </c>
      <c r="D27" s="95" t="s">
        <v>111</v>
      </c>
      <c r="E27" s="82" t="s">
        <v>362</v>
      </c>
      <c r="F27" s="95" t="s">
        <v>368</v>
      </c>
      <c r="G27" s="95" t="s">
        <v>154</v>
      </c>
      <c r="H27" s="92">
        <v>9527</v>
      </c>
      <c r="I27" s="94">
        <v>3195.1</v>
      </c>
      <c r="J27" s="82"/>
      <c r="K27" s="92">
        <v>304.39717999999999</v>
      </c>
      <c r="L27" s="93">
        <v>6.8050000000000001E-5</v>
      </c>
      <c r="M27" s="93">
        <v>3.374451726331399E-2</v>
      </c>
      <c r="N27" s="93">
        <f>+K27/'סכום נכסי הקרן'!$C$42</f>
        <v>1.9764425821037521E-2</v>
      </c>
    </row>
    <row r="28" spans="2:14" s="137" customFormat="1">
      <c r="B28" s="85" t="s">
        <v>381</v>
      </c>
      <c r="C28" s="82" t="s">
        <v>382</v>
      </c>
      <c r="D28" s="95" t="s">
        <v>111</v>
      </c>
      <c r="E28" s="82" t="s">
        <v>365</v>
      </c>
      <c r="F28" s="95" t="s">
        <v>368</v>
      </c>
      <c r="G28" s="95" t="s">
        <v>154</v>
      </c>
      <c r="H28" s="92">
        <v>3155</v>
      </c>
      <c r="I28" s="94">
        <v>3316.01</v>
      </c>
      <c r="J28" s="82"/>
      <c r="K28" s="92">
        <v>104.62012</v>
      </c>
      <c r="L28" s="93">
        <v>2.1874666701666135E-5</v>
      </c>
      <c r="M28" s="93">
        <v>1.1597858578814631E-2</v>
      </c>
      <c r="N28" s="93">
        <f>+K28/'סכום נכסי הקרן'!$C$42</f>
        <v>6.7929558385792016E-3</v>
      </c>
    </row>
    <row r="29" spans="2:14" s="137" customFormat="1">
      <c r="B29" s="85" t="s">
        <v>383</v>
      </c>
      <c r="C29" s="82" t="s">
        <v>384</v>
      </c>
      <c r="D29" s="95" t="s">
        <v>111</v>
      </c>
      <c r="E29" s="82" t="s">
        <v>365</v>
      </c>
      <c r="F29" s="95" t="s">
        <v>368</v>
      </c>
      <c r="G29" s="95" t="s">
        <v>154</v>
      </c>
      <c r="H29" s="92">
        <v>13936</v>
      </c>
      <c r="I29" s="94">
        <v>3211.48</v>
      </c>
      <c r="J29" s="82"/>
      <c r="K29" s="92">
        <v>447.55185</v>
      </c>
      <c r="L29" s="93">
        <v>9.3061769616026706E-5</v>
      </c>
      <c r="M29" s="93">
        <v>4.961419527130019E-2</v>
      </c>
      <c r="N29" s="93">
        <f>+K29/'סכום נכסי הקרן'!$C$42</f>
        <v>2.9059419474231372E-2</v>
      </c>
    </row>
    <row r="30" spans="2:14" s="137" customFormat="1">
      <c r="B30" s="85" t="s">
        <v>385</v>
      </c>
      <c r="C30" s="82" t="s">
        <v>386</v>
      </c>
      <c r="D30" s="95" t="s">
        <v>111</v>
      </c>
      <c r="E30" s="82" t="s">
        <v>357</v>
      </c>
      <c r="F30" s="95" t="s">
        <v>368</v>
      </c>
      <c r="G30" s="95" t="s">
        <v>154</v>
      </c>
      <c r="H30" s="92">
        <v>65800</v>
      </c>
      <c r="I30" s="94">
        <v>362.79</v>
      </c>
      <c r="J30" s="82"/>
      <c r="K30" s="92">
        <v>238.71582000000001</v>
      </c>
      <c r="L30" s="93">
        <v>1.2731876519644033E-4</v>
      </c>
      <c r="M30" s="93">
        <v>2.6463287567303203E-2</v>
      </c>
      <c r="N30" s="93">
        <f>+K30/'סכום נכסי הקרן'!$C$42</f>
        <v>1.5499753042055598E-2</v>
      </c>
    </row>
    <row r="31" spans="2:14" s="137" customFormat="1">
      <c r="B31" s="85" t="s">
        <v>387</v>
      </c>
      <c r="C31" s="82" t="s">
        <v>388</v>
      </c>
      <c r="D31" s="95" t="s">
        <v>111</v>
      </c>
      <c r="E31" s="82" t="s">
        <v>357</v>
      </c>
      <c r="F31" s="95" t="s">
        <v>368</v>
      </c>
      <c r="G31" s="95" t="s">
        <v>154</v>
      </c>
      <c r="H31" s="92">
        <v>11430</v>
      </c>
      <c r="I31" s="94">
        <v>361.9</v>
      </c>
      <c r="J31" s="82"/>
      <c r="K31" s="92">
        <v>41.365169999999999</v>
      </c>
      <c r="L31" s="93">
        <v>7.6452195916758449E-5</v>
      </c>
      <c r="M31" s="93">
        <v>4.5856130899928765E-3</v>
      </c>
      <c r="N31" s="93">
        <f>+K31/'סכום נכסי הקרן'!$C$42</f>
        <v>2.6858291986791949E-3</v>
      </c>
    </row>
    <row r="32" spans="2:14" s="137" customFormat="1">
      <c r="B32" s="85" t="s">
        <v>389</v>
      </c>
      <c r="C32" s="82" t="s">
        <v>390</v>
      </c>
      <c r="D32" s="95" t="s">
        <v>111</v>
      </c>
      <c r="E32" s="82" t="s">
        <v>362</v>
      </c>
      <c r="F32" s="95" t="s">
        <v>368</v>
      </c>
      <c r="G32" s="95" t="s">
        <v>154</v>
      </c>
      <c r="H32" s="92">
        <v>10900</v>
      </c>
      <c r="I32" s="94">
        <v>3637.06</v>
      </c>
      <c r="J32" s="82"/>
      <c r="K32" s="92">
        <v>396.43953999999997</v>
      </c>
      <c r="L32" s="93">
        <v>4.7469976546347551E-4</v>
      </c>
      <c r="M32" s="93">
        <v>4.3948044792629995E-2</v>
      </c>
      <c r="N32" s="93">
        <f>+K32/'סכום נכסי הקרן'!$C$42</f>
        <v>2.5740711135550719E-2</v>
      </c>
    </row>
    <row r="33" spans="2:14" s="137" customFormat="1">
      <c r="B33" s="85" t="s">
        <v>391</v>
      </c>
      <c r="C33" s="82" t="s">
        <v>392</v>
      </c>
      <c r="D33" s="95" t="s">
        <v>111</v>
      </c>
      <c r="E33" s="82" t="s">
        <v>365</v>
      </c>
      <c r="F33" s="95" t="s">
        <v>368</v>
      </c>
      <c r="G33" s="95" t="s">
        <v>154</v>
      </c>
      <c r="H33" s="92">
        <v>1262</v>
      </c>
      <c r="I33" s="94">
        <v>3628.03</v>
      </c>
      <c r="J33" s="82"/>
      <c r="K33" s="92">
        <v>45.785739999999997</v>
      </c>
      <c r="L33" s="93">
        <v>2.6092505831220192E-5</v>
      </c>
      <c r="M33" s="93">
        <v>5.0756636242280757E-3</v>
      </c>
      <c r="N33" s="93">
        <f>+K33/'סכום נכסי הקרן'!$C$42</f>
        <v>2.9728556023131047E-3</v>
      </c>
    </row>
    <row r="34" spans="2:14" s="137" customFormat="1">
      <c r="B34" s="81"/>
      <c r="C34" s="82"/>
      <c r="D34" s="82"/>
      <c r="E34" s="82"/>
      <c r="F34" s="82"/>
      <c r="G34" s="82"/>
      <c r="H34" s="92"/>
      <c r="I34" s="94"/>
      <c r="J34" s="82"/>
      <c r="K34" s="82"/>
      <c r="L34" s="82"/>
      <c r="M34" s="93"/>
      <c r="N34" s="82"/>
    </row>
    <row r="35" spans="2:14" s="137" customFormat="1">
      <c r="B35" s="79" t="s">
        <v>218</v>
      </c>
      <c r="C35" s="80"/>
      <c r="D35" s="80"/>
      <c r="E35" s="80"/>
      <c r="F35" s="80"/>
      <c r="G35" s="80"/>
      <c r="H35" s="89"/>
      <c r="I35" s="91"/>
      <c r="J35" s="89">
        <v>1.1483299999999999</v>
      </c>
      <c r="K35" s="89">
        <v>4170.5357199999989</v>
      </c>
      <c r="L35" s="80"/>
      <c r="M35" s="90">
        <v>0.46233251766920969</v>
      </c>
      <c r="N35" s="90">
        <f>+K35/'סכום נכסי הקרן'!$C$42</f>
        <v>0.27079174607309864</v>
      </c>
    </row>
    <row r="36" spans="2:14" s="137" customFormat="1">
      <c r="B36" s="100" t="s">
        <v>56</v>
      </c>
      <c r="C36" s="80"/>
      <c r="D36" s="80"/>
      <c r="E36" s="80"/>
      <c r="F36" s="80"/>
      <c r="G36" s="80"/>
      <c r="H36" s="89"/>
      <c r="I36" s="91"/>
      <c r="J36" s="89">
        <v>1.1483299999999999</v>
      </c>
      <c r="K36" s="89">
        <v>3147.7584199999997</v>
      </c>
      <c r="L36" s="80"/>
      <c r="M36" s="90">
        <v>0.34895063201450144</v>
      </c>
      <c r="N36" s="90">
        <f>+K36/'סכום נכסי הקרן'!$C$42</f>
        <v>0.20438309512143402</v>
      </c>
    </row>
    <row r="37" spans="2:14" s="137" customFormat="1">
      <c r="B37" s="85" t="s">
        <v>393</v>
      </c>
      <c r="C37" s="82" t="s">
        <v>394</v>
      </c>
      <c r="D37" s="95" t="s">
        <v>26</v>
      </c>
      <c r="E37" s="82"/>
      <c r="F37" s="95" t="s">
        <v>354</v>
      </c>
      <c r="G37" s="95" t="s">
        <v>163</v>
      </c>
      <c r="H37" s="92">
        <v>159</v>
      </c>
      <c r="I37" s="94">
        <v>20870</v>
      </c>
      <c r="J37" s="82"/>
      <c r="K37" s="92">
        <v>103.95996000000001</v>
      </c>
      <c r="L37" s="93">
        <v>1.4575063340796102E-6</v>
      </c>
      <c r="M37" s="93">
        <v>1.1524675310439578E-2</v>
      </c>
      <c r="N37" s="93">
        <f>+K37/'סכום נכסי הקרן'!$C$42</f>
        <v>6.7500918299506852E-3</v>
      </c>
    </row>
    <row r="38" spans="2:14" s="137" customFormat="1">
      <c r="B38" s="85" t="s">
        <v>395</v>
      </c>
      <c r="C38" s="82" t="s">
        <v>396</v>
      </c>
      <c r="D38" s="95" t="s">
        <v>397</v>
      </c>
      <c r="E38" s="82"/>
      <c r="F38" s="95" t="s">
        <v>354</v>
      </c>
      <c r="G38" s="95" t="s">
        <v>153</v>
      </c>
      <c r="H38" s="92">
        <v>1524</v>
      </c>
      <c r="I38" s="94">
        <v>2834</v>
      </c>
      <c r="J38" s="82"/>
      <c r="K38" s="92">
        <v>152.41807999999997</v>
      </c>
      <c r="L38" s="93">
        <v>1.7918871041518271E-5</v>
      </c>
      <c r="M38" s="93">
        <v>1.6896590605081072E-2</v>
      </c>
      <c r="N38" s="93">
        <f>+K38/'סכום נכסי הקרן'!$C$42</f>
        <v>9.8964643363153443E-3</v>
      </c>
    </row>
    <row r="39" spans="2:14" s="137" customFormat="1">
      <c r="B39" s="85" t="s">
        <v>398</v>
      </c>
      <c r="C39" s="82" t="s">
        <v>399</v>
      </c>
      <c r="D39" s="95" t="s">
        <v>26</v>
      </c>
      <c r="E39" s="82"/>
      <c r="F39" s="95" t="s">
        <v>354</v>
      </c>
      <c r="G39" s="95" t="s">
        <v>162</v>
      </c>
      <c r="H39" s="92">
        <v>432</v>
      </c>
      <c r="I39" s="94">
        <v>3187</v>
      </c>
      <c r="J39" s="82"/>
      <c r="K39" s="92">
        <v>38.945089999999993</v>
      </c>
      <c r="L39" s="93">
        <v>8.4671070921272994E-6</v>
      </c>
      <c r="M39" s="93">
        <v>4.3173306067629041E-3</v>
      </c>
      <c r="N39" s="93">
        <f>+K39/'סכום נכסי הקרן'!$C$42</f>
        <v>2.5286940647696872E-3</v>
      </c>
    </row>
    <row r="40" spans="2:14" s="137" customFormat="1">
      <c r="B40" s="85" t="s">
        <v>400</v>
      </c>
      <c r="C40" s="82" t="s">
        <v>401</v>
      </c>
      <c r="D40" s="95" t="s">
        <v>397</v>
      </c>
      <c r="E40" s="82"/>
      <c r="F40" s="95" t="s">
        <v>354</v>
      </c>
      <c r="G40" s="95" t="s">
        <v>153</v>
      </c>
      <c r="H40" s="92">
        <v>935</v>
      </c>
      <c r="I40" s="94">
        <v>2579</v>
      </c>
      <c r="J40" s="82"/>
      <c r="K40" s="92">
        <v>85.097070000000002</v>
      </c>
      <c r="L40" s="93">
        <v>5.9365079365079367E-5</v>
      </c>
      <c r="M40" s="93">
        <v>9.4335944494375375E-3</v>
      </c>
      <c r="N40" s="93">
        <f>+K40/'סכום נכסי הקרן'!$C$42</f>
        <v>5.5253295303282299E-3</v>
      </c>
    </row>
    <row r="41" spans="2:14" s="137" customFormat="1">
      <c r="B41" s="85" t="s">
        <v>402</v>
      </c>
      <c r="C41" s="82" t="s">
        <v>403</v>
      </c>
      <c r="D41" s="95" t="s">
        <v>397</v>
      </c>
      <c r="E41" s="82"/>
      <c r="F41" s="95" t="s">
        <v>354</v>
      </c>
      <c r="G41" s="95" t="s">
        <v>153</v>
      </c>
      <c r="H41" s="92">
        <v>2114</v>
      </c>
      <c r="I41" s="94">
        <v>3081</v>
      </c>
      <c r="J41" s="82"/>
      <c r="K41" s="92">
        <v>229.85202999999998</v>
      </c>
      <c r="L41" s="93">
        <v>5.2197530864197533E-5</v>
      </c>
      <c r="M41" s="93">
        <v>2.5480675590827631E-2</v>
      </c>
      <c r="N41" s="93">
        <f>+K41/'סכום נכסי הקרן'!$C$42</f>
        <v>1.4924229576469437E-2</v>
      </c>
    </row>
    <row r="42" spans="2:14" s="137" customFormat="1">
      <c r="B42" s="85" t="s">
        <v>404</v>
      </c>
      <c r="C42" s="82" t="s">
        <v>405</v>
      </c>
      <c r="D42" s="95" t="s">
        <v>114</v>
      </c>
      <c r="E42" s="82"/>
      <c r="F42" s="95" t="s">
        <v>354</v>
      </c>
      <c r="G42" s="95" t="s">
        <v>153</v>
      </c>
      <c r="H42" s="92">
        <v>903</v>
      </c>
      <c r="I42" s="94">
        <v>44085.5</v>
      </c>
      <c r="J42" s="82"/>
      <c r="K42" s="92">
        <v>1404.86691</v>
      </c>
      <c r="L42" s="93">
        <v>1.5601287080268362E-4</v>
      </c>
      <c r="M42" s="93">
        <v>0.15573914218638157</v>
      </c>
      <c r="N42" s="93">
        <f>+K42/'סכום נכסי הקרן'!$C$42</f>
        <v>9.121762504871167E-2</v>
      </c>
    </row>
    <row r="43" spans="2:14" s="137" customFormat="1">
      <c r="B43" s="85" t="s">
        <v>406</v>
      </c>
      <c r="C43" s="82" t="s">
        <v>407</v>
      </c>
      <c r="D43" s="95" t="s">
        <v>26</v>
      </c>
      <c r="E43" s="82"/>
      <c r="F43" s="95" t="s">
        <v>354</v>
      </c>
      <c r="G43" s="95" t="s">
        <v>155</v>
      </c>
      <c r="H43" s="92">
        <v>1601</v>
      </c>
      <c r="I43" s="94">
        <v>7848</v>
      </c>
      <c r="J43" s="82"/>
      <c r="K43" s="92">
        <v>522.29986000000008</v>
      </c>
      <c r="L43" s="93">
        <v>3.9989868900171201E-4</v>
      </c>
      <c r="M43" s="93">
        <v>5.7900525367536204E-2</v>
      </c>
      <c r="N43" s="93">
        <f>+K43/'סכום נכסי הקרן'!$C$42</f>
        <v>3.391278736323472E-2</v>
      </c>
    </row>
    <row r="44" spans="2:14" s="137" customFormat="1">
      <c r="B44" s="85" t="s">
        <v>408</v>
      </c>
      <c r="C44" s="82" t="s">
        <v>409</v>
      </c>
      <c r="D44" s="95" t="s">
        <v>397</v>
      </c>
      <c r="E44" s="82"/>
      <c r="F44" s="95" t="s">
        <v>354</v>
      </c>
      <c r="G44" s="95" t="s">
        <v>153</v>
      </c>
      <c r="H44" s="92">
        <v>265</v>
      </c>
      <c r="I44" s="94">
        <v>25123</v>
      </c>
      <c r="J44" s="92">
        <v>1.1483299999999999</v>
      </c>
      <c r="K44" s="92">
        <v>236.10106999999999</v>
      </c>
      <c r="L44" s="93">
        <v>2.7584566797535762E-7</v>
      </c>
      <c r="M44" s="93">
        <v>2.617342457805261E-2</v>
      </c>
      <c r="N44" s="93">
        <f>+K44/'סכום נכסי הקרן'!$C$42</f>
        <v>1.5329978038175608E-2</v>
      </c>
    </row>
    <row r="45" spans="2:14" s="137" customFormat="1">
      <c r="B45" s="85" t="s">
        <v>410</v>
      </c>
      <c r="C45" s="82" t="s">
        <v>411</v>
      </c>
      <c r="D45" s="95" t="s">
        <v>126</v>
      </c>
      <c r="E45" s="82"/>
      <c r="F45" s="95" t="s">
        <v>354</v>
      </c>
      <c r="G45" s="95" t="s">
        <v>157</v>
      </c>
      <c r="H45" s="92">
        <v>113</v>
      </c>
      <c r="I45" s="94">
        <v>7333</v>
      </c>
      <c r="J45" s="82"/>
      <c r="K45" s="92">
        <v>22.880110000000002</v>
      </c>
      <c r="L45" s="93">
        <v>3.9079790591806713E-6</v>
      </c>
      <c r="M45" s="93">
        <v>2.5364172785093579E-3</v>
      </c>
      <c r="N45" s="93">
        <f>+K45/'סכום נכסי הקרן'!$C$42</f>
        <v>1.4855992978390236E-3</v>
      </c>
    </row>
    <row r="46" spans="2:14" s="137" customFormat="1">
      <c r="B46" s="85" t="s">
        <v>412</v>
      </c>
      <c r="C46" s="82" t="s">
        <v>413</v>
      </c>
      <c r="D46" s="95" t="s">
        <v>397</v>
      </c>
      <c r="E46" s="82"/>
      <c r="F46" s="95" t="s">
        <v>354</v>
      </c>
      <c r="G46" s="95" t="s">
        <v>153</v>
      </c>
      <c r="H46" s="92">
        <v>2284.9999999999995</v>
      </c>
      <c r="I46" s="94">
        <v>4357</v>
      </c>
      <c r="J46" s="82"/>
      <c r="K46" s="92">
        <v>351.33823999999993</v>
      </c>
      <c r="L46" s="93">
        <v>1.5905888905258376E-6</v>
      </c>
      <c r="M46" s="93">
        <v>3.8948256041473027E-2</v>
      </c>
      <c r="N46" s="93">
        <f>+K46/'סכום נכסי הקרן'!$C$42</f>
        <v>2.2812296035639609E-2</v>
      </c>
    </row>
    <row r="47" spans="2:14" s="137" customFormat="1">
      <c r="B47" s="81"/>
      <c r="C47" s="82"/>
      <c r="D47" s="82"/>
      <c r="E47" s="82"/>
      <c r="F47" s="82"/>
      <c r="G47" s="82"/>
      <c r="H47" s="92"/>
      <c r="I47" s="94"/>
      <c r="J47" s="82"/>
      <c r="K47" s="82"/>
      <c r="L47" s="82"/>
      <c r="M47" s="93"/>
      <c r="N47" s="82"/>
    </row>
    <row r="48" spans="2:14" s="137" customFormat="1">
      <c r="B48" s="100" t="s">
        <v>57</v>
      </c>
      <c r="C48" s="80"/>
      <c r="D48" s="80"/>
      <c r="E48" s="80"/>
      <c r="F48" s="80"/>
      <c r="G48" s="80"/>
      <c r="H48" s="89"/>
      <c r="I48" s="91"/>
      <c r="J48" s="80"/>
      <c r="K48" s="89">
        <v>1022.7773000000001</v>
      </c>
      <c r="L48" s="80"/>
      <c r="M48" s="90">
        <v>0.11338188565470834</v>
      </c>
      <c r="N48" s="90">
        <f>+K48/'סכום נכסי הקרן'!$C$42</f>
        <v>6.6408650951664677E-2</v>
      </c>
    </row>
    <row r="49" spans="2:14" s="137" customFormat="1">
      <c r="B49" s="85" t="s">
        <v>414</v>
      </c>
      <c r="C49" s="82" t="s">
        <v>415</v>
      </c>
      <c r="D49" s="95" t="s">
        <v>114</v>
      </c>
      <c r="E49" s="82"/>
      <c r="F49" s="95" t="s">
        <v>368</v>
      </c>
      <c r="G49" s="95" t="s">
        <v>153</v>
      </c>
      <c r="H49" s="92">
        <v>41</v>
      </c>
      <c r="I49" s="94">
        <v>11630</v>
      </c>
      <c r="J49" s="82"/>
      <c r="K49" s="92">
        <v>16.827330000000003</v>
      </c>
      <c r="L49" s="93">
        <v>7.8103006740975264E-7</v>
      </c>
      <c r="M49" s="93">
        <v>1.8654250597212548E-3</v>
      </c>
      <c r="N49" s="93">
        <f>+K49/'סכום נכסי הקרן'!$C$42</f>
        <v>1.0925939443693906E-3</v>
      </c>
    </row>
    <row r="50" spans="2:14" s="137" customFormat="1">
      <c r="B50" s="85" t="s">
        <v>416</v>
      </c>
      <c r="C50" s="82" t="s">
        <v>417</v>
      </c>
      <c r="D50" s="95" t="s">
        <v>397</v>
      </c>
      <c r="E50" s="82"/>
      <c r="F50" s="95" t="s">
        <v>368</v>
      </c>
      <c r="G50" s="95" t="s">
        <v>153</v>
      </c>
      <c r="H50" s="92">
        <v>1689</v>
      </c>
      <c r="I50" s="94">
        <v>8013</v>
      </c>
      <c r="J50" s="82"/>
      <c r="K50" s="92">
        <v>477.61334000000005</v>
      </c>
      <c r="L50" s="93">
        <v>6.3896788912838015E-6</v>
      </c>
      <c r="M50" s="93">
        <v>5.2946717827080582E-2</v>
      </c>
      <c r="N50" s="93">
        <f>+K50/'סכום נכסי הקרן'!$C$42</f>
        <v>3.1011303815521467E-2</v>
      </c>
    </row>
    <row r="51" spans="2:14" s="137" customFormat="1">
      <c r="B51" s="85" t="s">
        <v>418</v>
      </c>
      <c r="C51" s="82" t="s">
        <v>419</v>
      </c>
      <c r="D51" s="95" t="s">
        <v>114</v>
      </c>
      <c r="E51" s="82"/>
      <c r="F51" s="95" t="s">
        <v>368</v>
      </c>
      <c r="G51" s="95" t="s">
        <v>153</v>
      </c>
      <c r="H51" s="92">
        <v>230</v>
      </c>
      <c r="I51" s="94">
        <v>10328</v>
      </c>
      <c r="J51" s="82"/>
      <c r="K51" s="92">
        <v>83.829270000000008</v>
      </c>
      <c r="L51" s="93">
        <v>8.9889783400796266E-5</v>
      </c>
      <c r="M51" s="93">
        <v>9.2930501152671974E-3</v>
      </c>
      <c r="N51" s="93">
        <f>+K51/'סכום נכסי הקרן'!$C$42</f>
        <v>5.4430116223373893E-3</v>
      </c>
    </row>
    <row r="52" spans="2:14" s="137" customFormat="1">
      <c r="B52" s="85" t="s">
        <v>420</v>
      </c>
      <c r="C52" s="82" t="s">
        <v>421</v>
      </c>
      <c r="D52" s="95" t="s">
        <v>114</v>
      </c>
      <c r="E52" s="82"/>
      <c r="F52" s="95" t="s">
        <v>368</v>
      </c>
      <c r="G52" s="95" t="s">
        <v>153</v>
      </c>
      <c r="H52" s="92">
        <v>170</v>
      </c>
      <c r="I52" s="94">
        <v>7505</v>
      </c>
      <c r="J52" s="82"/>
      <c r="K52" s="92">
        <v>45.024740000000016</v>
      </c>
      <c r="L52" s="93">
        <v>3.7676640279129829E-6</v>
      </c>
      <c r="M52" s="93">
        <v>4.9913015495288903E-3</v>
      </c>
      <c r="N52" s="93">
        <f>+K52/'סכום נכסי הקרן'!$C$42</f>
        <v>2.9234440800059362E-3</v>
      </c>
    </row>
    <row r="53" spans="2:14" s="137" customFormat="1">
      <c r="B53" s="85" t="s">
        <v>422</v>
      </c>
      <c r="C53" s="82" t="s">
        <v>423</v>
      </c>
      <c r="D53" s="95" t="s">
        <v>26</v>
      </c>
      <c r="E53" s="82"/>
      <c r="F53" s="95" t="s">
        <v>368</v>
      </c>
      <c r="G53" s="95" t="s">
        <v>155</v>
      </c>
      <c r="H53" s="92">
        <v>157</v>
      </c>
      <c r="I53" s="94">
        <v>19270</v>
      </c>
      <c r="J53" s="82"/>
      <c r="K53" s="92">
        <v>125.76244</v>
      </c>
      <c r="L53" s="93">
        <v>1.5489176814379482E-4</v>
      </c>
      <c r="M53" s="93">
        <v>1.3941629904904145E-2</v>
      </c>
      <c r="N53" s="93">
        <f>+K53/'סכום נכסי הקרן'!$C$42</f>
        <v>8.1657209059974936E-3</v>
      </c>
    </row>
    <row r="54" spans="2:14" s="137" customFormat="1">
      <c r="B54" s="85" t="s">
        <v>424</v>
      </c>
      <c r="C54" s="82" t="s">
        <v>425</v>
      </c>
      <c r="D54" s="95" t="s">
        <v>114</v>
      </c>
      <c r="E54" s="82"/>
      <c r="F54" s="95" t="s">
        <v>368</v>
      </c>
      <c r="G54" s="95" t="s">
        <v>153</v>
      </c>
      <c r="H54" s="92">
        <v>264</v>
      </c>
      <c r="I54" s="94">
        <v>10678</v>
      </c>
      <c r="J54" s="82"/>
      <c r="K54" s="92">
        <v>99.482219999999998</v>
      </c>
      <c r="L54" s="93">
        <v>6.4511167726177066E-6</v>
      </c>
      <c r="M54" s="93">
        <v>1.102828708919971E-2</v>
      </c>
      <c r="N54" s="93">
        <f>+K54/'סכום נכסי הקרן'!$C$42</f>
        <v>6.4593533938196645E-3</v>
      </c>
    </row>
    <row r="55" spans="2:14" s="137" customFormat="1">
      <c r="B55" s="85" t="s">
        <v>426</v>
      </c>
      <c r="C55" s="82" t="s">
        <v>427</v>
      </c>
      <c r="D55" s="95" t="s">
        <v>397</v>
      </c>
      <c r="E55" s="82"/>
      <c r="F55" s="95" t="s">
        <v>368</v>
      </c>
      <c r="G55" s="95" t="s">
        <v>153</v>
      </c>
      <c r="H55" s="92">
        <v>402</v>
      </c>
      <c r="I55" s="94">
        <v>3732</v>
      </c>
      <c r="J55" s="82"/>
      <c r="K55" s="92">
        <v>52.944309999999994</v>
      </c>
      <c r="L55" s="93">
        <v>1.1584219471371608E-6</v>
      </c>
      <c r="M55" s="93">
        <v>5.8692402563954348E-3</v>
      </c>
      <c r="N55" s="93">
        <f>+K55/'סכום נכסי הקרן'!$C$42</f>
        <v>3.4376595986894986E-3</v>
      </c>
    </row>
    <row r="56" spans="2:14" s="137" customFormat="1">
      <c r="B56" s="85" t="s">
        <v>428</v>
      </c>
      <c r="C56" s="82" t="s">
        <v>429</v>
      </c>
      <c r="D56" s="95" t="s">
        <v>26</v>
      </c>
      <c r="E56" s="82"/>
      <c r="F56" s="95" t="s">
        <v>368</v>
      </c>
      <c r="G56" s="95" t="s">
        <v>155</v>
      </c>
      <c r="H56" s="92">
        <v>133</v>
      </c>
      <c r="I56" s="94">
        <v>21939</v>
      </c>
      <c r="J56" s="82"/>
      <c r="K56" s="92">
        <v>121.29365</v>
      </c>
      <c r="L56" s="93">
        <v>7.0407585808583478E-5</v>
      </c>
      <c r="M56" s="93">
        <v>1.3446233852611135E-2</v>
      </c>
      <c r="N56" s="93">
        <f>+K56/'סכום נכסי הקרן'!$C$42</f>
        <v>7.8755635909238311E-3</v>
      </c>
    </row>
    <row r="57" spans="2:14" s="137" customFormat="1">
      <c r="B57" s="140"/>
      <c r="C57" s="140"/>
    </row>
    <row r="58" spans="2:14" s="137" customFormat="1">
      <c r="B58" s="140"/>
      <c r="C58" s="140"/>
    </row>
    <row r="59" spans="2:14" s="137" customFormat="1">
      <c r="B59" s="140"/>
      <c r="C59" s="140"/>
    </row>
    <row r="60" spans="2:14" s="137" customFormat="1">
      <c r="B60" s="141" t="s">
        <v>235</v>
      </c>
      <c r="C60" s="140"/>
    </row>
    <row r="61" spans="2:14" s="137" customFormat="1">
      <c r="B61" s="141" t="s">
        <v>103</v>
      </c>
      <c r="C61" s="140"/>
    </row>
    <row r="62" spans="2:14">
      <c r="B62" s="97" t="s">
        <v>220</v>
      </c>
      <c r="D62" s="1"/>
      <c r="E62" s="1"/>
      <c r="F62" s="1"/>
      <c r="G62" s="1"/>
    </row>
    <row r="63" spans="2:14">
      <c r="B63" s="97" t="s">
        <v>230</v>
      </c>
      <c r="D63" s="1"/>
      <c r="E63" s="1"/>
      <c r="F63" s="1"/>
      <c r="G63" s="1"/>
    </row>
    <row r="64" spans="2:14">
      <c r="B64" s="97" t="s">
        <v>228</v>
      </c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G25" sqref="G25"/>
    </sheetView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46.140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169</v>
      </c>
      <c r="C1" s="76" t="s" vm="1">
        <v>236</v>
      </c>
    </row>
    <row r="2" spans="2:65">
      <c r="B2" s="56" t="s">
        <v>168</v>
      </c>
      <c r="C2" s="76" t="s">
        <v>237</v>
      </c>
    </row>
    <row r="3" spans="2:65">
      <c r="B3" s="56" t="s">
        <v>170</v>
      </c>
      <c r="C3" s="76" t="s">
        <v>238</v>
      </c>
    </row>
    <row r="4" spans="2:65">
      <c r="B4" s="56" t="s">
        <v>171</v>
      </c>
      <c r="C4" s="76">
        <v>9454</v>
      </c>
    </row>
    <row r="6" spans="2:65" ht="26.25" customHeight="1">
      <c r="B6" s="184" t="s">
        <v>199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65" ht="26.25" customHeight="1">
      <c r="B7" s="184" t="s">
        <v>82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6"/>
      <c r="BM7" s="3"/>
    </row>
    <row r="8" spans="2:65" s="3" customFormat="1" ht="78.75">
      <c r="B8" s="22" t="s">
        <v>106</v>
      </c>
      <c r="C8" s="30" t="s">
        <v>36</v>
      </c>
      <c r="D8" s="30" t="s">
        <v>110</v>
      </c>
      <c r="E8" s="30" t="s">
        <v>108</v>
      </c>
      <c r="F8" s="30" t="s">
        <v>52</v>
      </c>
      <c r="G8" s="30" t="s">
        <v>15</v>
      </c>
      <c r="H8" s="30" t="s">
        <v>53</v>
      </c>
      <c r="I8" s="30" t="s">
        <v>92</v>
      </c>
      <c r="J8" s="30" t="s">
        <v>222</v>
      </c>
      <c r="K8" s="30" t="s">
        <v>221</v>
      </c>
      <c r="L8" s="30" t="s">
        <v>51</v>
      </c>
      <c r="M8" s="30" t="s">
        <v>48</v>
      </c>
      <c r="N8" s="30" t="s">
        <v>172</v>
      </c>
      <c r="O8" s="20" t="s">
        <v>174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231</v>
      </c>
      <c r="K9" s="32"/>
      <c r="L9" s="32" t="s">
        <v>225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21" t="s">
        <v>28</v>
      </c>
      <c r="C11" s="80"/>
      <c r="D11" s="80"/>
      <c r="E11" s="80"/>
      <c r="F11" s="80"/>
      <c r="G11" s="80"/>
      <c r="H11" s="80"/>
      <c r="I11" s="80"/>
      <c r="J11" s="89"/>
      <c r="K11" s="91"/>
      <c r="L11" s="89">
        <v>426.00909000000001</v>
      </c>
      <c r="M11" s="80"/>
      <c r="N11" s="90">
        <v>1</v>
      </c>
      <c r="O11" s="90">
        <f>+L11/'סכום נכסי הקרן'!$C$42</f>
        <v>2.766065394690154E-2</v>
      </c>
      <c r="P11" s="5"/>
      <c r="BG11" s="98"/>
      <c r="BH11" s="3"/>
      <c r="BI11" s="98"/>
      <c r="BM11" s="98"/>
    </row>
    <row r="12" spans="2:65" s="4" customFormat="1" ht="18" customHeight="1">
      <c r="B12" s="79" t="s">
        <v>218</v>
      </c>
      <c r="C12" s="80"/>
      <c r="D12" s="80"/>
      <c r="E12" s="80"/>
      <c r="F12" s="80"/>
      <c r="G12" s="80"/>
      <c r="H12" s="80"/>
      <c r="I12" s="80"/>
      <c r="J12" s="89"/>
      <c r="K12" s="91"/>
      <c r="L12" s="89">
        <v>426.00909000000001</v>
      </c>
      <c r="M12" s="80"/>
      <c r="N12" s="90">
        <v>1</v>
      </c>
      <c r="O12" s="90">
        <f>+L12/'סכום נכסי הקרן'!$C$42</f>
        <v>2.766065394690154E-2</v>
      </c>
      <c r="P12" s="5"/>
      <c r="BG12" s="98"/>
      <c r="BH12" s="3"/>
      <c r="BI12" s="98"/>
      <c r="BM12" s="98"/>
    </row>
    <row r="13" spans="2:65">
      <c r="B13" s="100" t="s">
        <v>430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426.00909000000001</v>
      </c>
      <c r="M13" s="80"/>
      <c r="N13" s="90">
        <v>1</v>
      </c>
      <c r="O13" s="90">
        <f>+L13/'סכום נכסי הקרן'!$C$42</f>
        <v>2.766065394690154E-2</v>
      </c>
      <c r="BH13" s="3"/>
    </row>
    <row r="14" spans="2:65" ht="20.25">
      <c r="B14" s="85" t="s">
        <v>431</v>
      </c>
      <c r="C14" s="82" t="s">
        <v>432</v>
      </c>
      <c r="D14" s="95" t="s">
        <v>26</v>
      </c>
      <c r="E14" s="82"/>
      <c r="F14" s="95" t="s">
        <v>368</v>
      </c>
      <c r="G14" s="82" t="s">
        <v>433</v>
      </c>
      <c r="H14" s="82" t="s">
        <v>434</v>
      </c>
      <c r="I14" s="95" t="s">
        <v>153</v>
      </c>
      <c r="J14" s="92">
        <v>572.98</v>
      </c>
      <c r="K14" s="94">
        <v>11052</v>
      </c>
      <c r="L14" s="92">
        <v>223.47657000000001</v>
      </c>
      <c r="M14" s="93">
        <v>6.1774348515490781E-5</v>
      </c>
      <c r="N14" s="93">
        <v>0.52458169378498476</v>
      </c>
      <c r="O14" s="93">
        <f>+L14/'סכום נכסי הקרן'!$C$42</f>
        <v>1.4510272698665932E-2</v>
      </c>
      <c r="BH14" s="4"/>
    </row>
    <row r="15" spans="2:65">
      <c r="B15" s="85" t="s">
        <v>435</v>
      </c>
      <c r="C15" s="82" t="s">
        <v>436</v>
      </c>
      <c r="D15" s="95" t="s">
        <v>26</v>
      </c>
      <c r="E15" s="82"/>
      <c r="F15" s="95" t="s">
        <v>368</v>
      </c>
      <c r="G15" s="82" t="s">
        <v>437</v>
      </c>
      <c r="H15" s="82" t="s">
        <v>438</v>
      </c>
      <c r="I15" s="95" t="s">
        <v>153</v>
      </c>
      <c r="J15" s="92">
        <v>4580.28</v>
      </c>
      <c r="K15" s="94">
        <v>1253</v>
      </c>
      <c r="L15" s="92">
        <v>202.53251999999998</v>
      </c>
      <c r="M15" s="93">
        <v>6.9522528208171198E-6</v>
      </c>
      <c r="N15" s="93">
        <v>0.47541830621501519</v>
      </c>
      <c r="O15" s="93">
        <f>+L15/'סכום נכסי הקרן'!$C$42</f>
        <v>1.3150381248235605E-2</v>
      </c>
    </row>
    <row r="16" spans="2:65">
      <c r="B16" s="81"/>
      <c r="C16" s="82"/>
      <c r="D16" s="82"/>
      <c r="E16" s="82"/>
      <c r="F16" s="82"/>
      <c r="G16" s="82"/>
      <c r="H16" s="82"/>
      <c r="I16" s="82"/>
      <c r="J16" s="92"/>
      <c r="K16" s="94"/>
      <c r="L16" s="82"/>
      <c r="M16" s="82"/>
      <c r="N16" s="93"/>
      <c r="O16" s="82"/>
    </row>
    <row r="17" spans="2:5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5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59" ht="20.25">
      <c r="B19" s="97" t="s">
        <v>235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BG19" s="4"/>
    </row>
    <row r="20" spans="2:59">
      <c r="B20" s="97" t="s">
        <v>103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BG20" s="3"/>
    </row>
    <row r="21" spans="2:59">
      <c r="B21" s="97" t="s">
        <v>220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59">
      <c r="B22" s="97" t="s">
        <v>230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5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5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5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5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5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5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5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5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5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5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2017-12-07T06:39:11+00:00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6A26415-229C-4AE1-833C-2C02B157B7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גלית פרץ</cp:lastModifiedBy>
  <cp:lastPrinted>2016-08-01T08:41:27Z</cp:lastPrinted>
  <dcterms:created xsi:type="dcterms:W3CDTF">2005-07-19T07:39:38Z</dcterms:created>
  <dcterms:modified xsi:type="dcterms:W3CDTF">2017-12-07T05:53:00Z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